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4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VXXXXXXX" sheetId="6" state="veryHidden" r:id="rId6"/>
  </sheets>
  <definedNames/>
  <calcPr fullCalcOnLoad="1"/>
</workbook>
</file>

<file path=xl/sharedStrings.xml><?xml version="1.0" encoding="utf-8"?>
<sst xmlns="http://schemas.openxmlformats.org/spreadsheetml/2006/main" count="632" uniqueCount="254">
  <si>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</si>
  <si>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</si>
  <si>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</si>
  <si>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</si>
  <si>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</si>
  <si>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</si>
  <si>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</si>
  <si>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</si>
  <si>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</si>
  <si>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</si>
  <si>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</si>
  <si>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</si>
  <si>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</si>
  <si>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</si>
  <si>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</si>
  <si>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</si>
  <si>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</si>
  <si>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</si>
  <si>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</si>
  <si>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</si>
  <si>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</si>
  <si>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</si>
  <si>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</si>
  <si>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</si>
  <si>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</si>
  <si>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</si>
  <si>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</si>
  <si>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</si>
  <si>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</si>
  <si>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</si>
  <si>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</si>
  <si>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</si>
  <si>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</si>
  <si>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</si>
  <si>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</si>
  <si>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</si>
  <si>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</si>
  <si>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</si>
  <si>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</si>
  <si>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</si>
  <si>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</si>
  <si>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</si>
  <si>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</si>
  <si>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</si>
  <si>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</si>
  <si>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</si>
  <si>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</si>
  <si>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</si>
  <si>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</si>
  <si>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</si>
  <si>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</si>
  <si>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</si>
  <si>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</si>
  <si>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</si>
  <si>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</si>
  <si>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</si>
  <si>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</si>
  <si>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</si>
  <si>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</si>
  <si>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</si>
  <si>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</si>
  <si>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</si>
  <si>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</si>
  <si>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</si>
  <si>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</si>
  <si>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</si>
  <si>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</si>
  <si>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</si>
  <si>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</si>
  <si>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</si>
  <si>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</si>
  <si>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</si>
  <si>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</si>
  <si>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</si>
  <si>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</si>
  <si>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</si>
  <si>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</si>
  <si>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</si>
  <si>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</si>
  <si>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</si>
  <si>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</si>
  <si>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</si>
  <si>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</si>
  <si>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</si>
  <si>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</si>
  <si>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</si>
  <si>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</si>
  <si>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</si>
  <si>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</si>
  <si>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</si>
  <si>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</si>
  <si>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</si>
  <si>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</si>
  <si>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</si>
  <si>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</si>
  <si>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</si>
  <si>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</si>
  <si>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</si>
  <si>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</si>
  <si>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</si>
  <si>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</si>
  <si>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</si>
  <si>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</si>
  <si>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</si>
  <si>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</si>
  <si>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</si>
  <si>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</si>
  <si>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</si>
  <si>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</si>
  <si>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</si>
  <si>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</si>
  <si>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</si>
  <si>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</si>
  <si>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</si>
  <si>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</si>
  <si>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</si>
  <si>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</si>
  <si>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</si>
  <si>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</si>
  <si>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</si>
  <si>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</si>
  <si>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</si>
  <si>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</si>
  <si>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</si>
  <si>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</si>
  <si>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</si>
  <si>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</si>
  <si>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</si>
  <si>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</si>
  <si>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</si>
  <si>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</si>
  <si>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</si>
  <si>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</si>
  <si>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</si>
  <si>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</si>
  <si>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</si>
  <si>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</si>
  <si>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</si>
  <si>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</si>
  <si>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</si>
  <si>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</si>
  <si>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</si>
  <si>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</si>
  <si>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</si>
  <si>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</si>
  <si>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</si>
  <si>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</si>
  <si>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</si>
  <si>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</si>
  <si>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</si>
  <si>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</si>
  <si>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</si>
  <si>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</si>
  <si>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</si>
  <si>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</si>
  <si>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</si>
  <si>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</si>
  <si>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</si>
  <si>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</si>
  <si>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</si>
  <si>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</si>
  <si>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</si>
  <si>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</si>
  <si>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</si>
  <si>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</si>
  <si>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</si>
  <si>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</si>
  <si>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</si>
  <si>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</si>
  <si>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</si>
  <si>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</si>
  <si>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</si>
  <si>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</si>
  <si>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</si>
  <si>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</si>
  <si>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</si>
  <si>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</si>
  <si>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</si>
  <si>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</si>
  <si>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기            타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</si>
  <si>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</si>
  <si>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</si>
  <si>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</si>
  <si>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</si>
  <si>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</si>
  <si>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</si>
  <si>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</si>
  <si>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</si>
  <si>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</si>
  <si>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</si>
  <si>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</si>
  <si>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</si>
  <si>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</si>
  <si>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</si>
  <si>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</si>
  <si>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</si>
  <si>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</si>
  <si>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</si>
  <si>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</si>
  <si>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</si>
  <si>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</si>
  <si>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</si>
  <si>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</si>
  <si>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</si>
  <si>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</si>
  <si>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</si>
  <si>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</si>
  <si>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</si>
  <si>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</si>
  <si>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</si>
  <si>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</si>
  <si>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</si>
  <si>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</si>
  <si>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</si>
  <si>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</si>
  <si>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</si>
  <si>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</si>
  <si>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</si>
  <si>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</si>
  <si>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</si>
  <si>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</si>
  <si>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</si>
  <si>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</si>
  <si>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</si>
  <si>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관  용</t>
  </si>
  <si>
    <t>합  계</t>
  </si>
  <si>
    <t>합  계</t>
  </si>
  <si>
    <t>관  용</t>
  </si>
  <si>
    <t>소  계</t>
  </si>
  <si>
    <t>소  계</t>
  </si>
  <si>
    <t xml:space="preserve">      기            타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</si>
  <si>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</si>
  <si>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</si>
  <si>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</si>
  <si>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</si>
  <si>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</si>
  <si>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</si>
  <si>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</si>
  <si>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</si>
  <si>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</si>
  <si>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</si>
  <si>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</si>
  <si>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</si>
  <si>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</si>
  <si>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</si>
  <si>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</si>
  <si>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기  타</t>
  </si>
  <si>
    <t>피견인형</t>
  </si>
  <si>
    <t>2007년 월별 차량등록 현황</t>
  </si>
  <si>
    <t>1일 평균 민원 처리현황(월 근무기준)</t>
  </si>
  <si>
    <t>2007年 月別 民願處理 現況</t>
  </si>
  <si>
    <t>포항시 자동차 등록현황 (2007. 11. 30현재)</t>
  </si>
  <si>
    <t>포항시 남구 자동차 등록현황 (2007. 11. 30 현재)</t>
  </si>
  <si>
    <t>포항시 북구 자동차 등록현황 (2007. 11. 30 현재)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</si>
</sst>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</numFmts>
  <fonts count="23">
    <font>
      <sz val="11"/>
      <name val="돋움"/>
      <family val="0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</cellStyleXfs>
  <cellXfs count="2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1" fontId="0" fillId="0" borderId="0" xfId="18" applyAlignment="1">
      <alignment horizontal="right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1" fontId="0" fillId="4" borderId="3" xfId="18" applyFill="1" applyBorder="1" applyAlignment="1">
      <alignment horizontal="right"/>
    </xf>
    <xf numFmtId="41" fontId="2" fillId="5" borderId="3" xfId="18" applyFont="1" applyFill="1" applyBorder="1" applyAlignment="1">
      <alignment horizontal="right"/>
    </xf>
    <xf numFmtId="41" fontId="0" fillId="5" borderId="3" xfId="1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3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3" xfId="18" applyFill="1" applyBorder="1" applyAlignment="1">
      <alignment horizontal="center" vertical="center"/>
    </xf>
    <xf numFmtId="41" fontId="0" fillId="0" borderId="3" xfId="18" applyBorder="1" applyAlignment="1">
      <alignment/>
    </xf>
    <xf numFmtId="41" fontId="0" fillId="3" borderId="3" xfId="18" applyFill="1" applyBorder="1" applyAlignment="1">
      <alignment horizontal="center"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6" fontId="7" fillId="6" borderId="3" xfId="21" applyFont="1" applyFill="1" applyBorder="1" applyAlignment="1">
      <alignment/>
    </xf>
    <xf numFmtId="177" fontId="7" fillId="6" borderId="4" xfId="18" applyNumberFormat="1" applyFont="1" applyFill="1" applyBorder="1" applyAlignment="1">
      <alignment/>
    </xf>
    <xf numFmtId="176" fontId="7" fillId="0" borderId="3" xfId="21" applyFont="1" applyBorder="1" applyAlignment="1">
      <alignment/>
    </xf>
    <xf numFmtId="176" fontId="7" fillId="5" borderId="3" xfId="21" applyFont="1" applyFill="1" applyBorder="1" applyAlignment="1">
      <alignment/>
    </xf>
    <xf numFmtId="177" fontId="7" fillId="5" borderId="4" xfId="18" applyNumberFormat="1" applyFont="1" applyFill="1" applyBorder="1" applyAlignment="1">
      <alignment/>
    </xf>
    <xf numFmtId="41" fontId="7" fillId="0" borderId="3" xfId="18" applyFont="1" applyBorder="1" applyAlignment="1">
      <alignment/>
    </xf>
    <xf numFmtId="41" fontId="7" fillId="6" borderId="3" xfId="18" applyFont="1" applyFill="1" applyBorder="1" applyAlignment="1">
      <alignment/>
    </xf>
    <xf numFmtId="41" fontId="7" fillId="0" borderId="5" xfId="18" applyFont="1" applyBorder="1" applyAlignment="1">
      <alignment/>
    </xf>
    <xf numFmtId="176" fontId="7" fillId="5" borderId="5" xfId="21" applyFont="1" applyFill="1" applyBorder="1" applyAlignment="1">
      <alignment/>
    </xf>
    <xf numFmtId="177" fontId="7" fillId="5" borderId="6" xfId="18" applyNumberFormat="1" applyFont="1" applyFill="1" applyBorder="1" applyAlignment="1">
      <alignment/>
    </xf>
    <xf numFmtId="176" fontId="7" fillId="6" borderId="4" xfId="21" applyFont="1" applyFill="1" applyBorder="1" applyAlignment="1">
      <alignment/>
    </xf>
    <xf numFmtId="176" fontId="7" fillId="0" borderId="4" xfId="21" applyFont="1" applyBorder="1" applyAlignment="1">
      <alignment/>
    </xf>
    <xf numFmtId="41" fontId="7" fillId="6" borderId="4" xfId="18" applyFont="1" applyFill="1" applyBorder="1" applyAlignment="1">
      <alignment/>
    </xf>
    <xf numFmtId="41" fontId="7" fillId="0" borderId="4" xfId="18" applyFont="1" applyBorder="1" applyAlignment="1">
      <alignment/>
    </xf>
    <xf numFmtId="41" fontId="7" fillId="0" borderId="6" xfId="18" applyFont="1" applyBorder="1" applyAlignment="1">
      <alignment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176" fontId="7" fillId="0" borderId="3" xfId="21" applyFont="1" applyBorder="1" applyAlignment="1">
      <alignment vertical="center"/>
    </xf>
    <xf numFmtId="176" fontId="7" fillId="0" borderId="4" xfId="21" applyFont="1" applyBorder="1" applyAlignment="1">
      <alignment vertical="center"/>
    </xf>
    <xf numFmtId="41" fontId="7" fillId="0" borderId="3" xfId="18" applyFont="1" applyBorder="1" applyAlignment="1">
      <alignment vertical="center"/>
    </xf>
    <xf numFmtId="41" fontId="7" fillId="0" borderId="4" xfId="18" applyFont="1" applyBorder="1" applyAlignment="1">
      <alignment vertical="center"/>
    </xf>
    <xf numFmtId="176" fontId="7" fillId="0" borderId="5" xfId="21" applyFont="1" applyBorder="1" applyAlignment="1">
      <alignment vertical="center"/>
    </xf>
    <xf numFmtId="41" fontId="7" fillId="0" borderId="5" xfId="18" applyFont="1" applyBorder="1" applyAlignment="1">
      <alignment vertical="center"/>
    </xf>
    <xf numFmtId="41" fontId="7" fillId="0" borderId="6" xfId="18" applyFont="1" applyBorder="1" applyAlignment="1">
      <alignment vertical="center"/>
    </xf>
    <xf numFmtId="176" fontId="7" fillId="9" borderId="3" xfId="21" applyFont="1" applyFill="1" applyBorder="1" applyAlignment="1">
      <alignment vertical="center"/>
    </xf>
    <xf numFmtId="176" fontId="7" fillId="9" borderId="4" xfId="21" applyFont="1" applyFill="1" applyBorder="1" applyAlignment="1">
      <alignment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176" fontId="12" fillId="6" borderId="3" xfId="21" applyFont="1" applyFill="1" applyBorder="1" applyAlignment="1">
      <alignment horizontal="center" vertical="center" shrinkToFit="1"/>
    </xf>
    <xf numFmtId="176" fontId="12" fillId="0" borderId="3" xfId="21" applyFont="1" applyBorder="1" applyAlignment="1">
      <alignment horizontal="center" vertical="center" shrinkToFit="1"/>
    </xf>
    <xf numFmtId="176" fontId="12" fillId="0" borderId="5" xfId="21" applyFont="1" applyBorder="1" applyAlignment="1">
      <alignment horizontal="center" vertical="center" shrinkToFit="1"/>
    </xf>
    <xf numFmtId="0" fontId="0" fillId="8" borderId="3" xfId="0" applyFill="1" applyBorder="1" applyAlignment="1">
      <alignment horizontal="center"/>
    </xf>
    <xf numFmtId="41" fontId="0" fillId="8" borderId="3" xfId="18" applyFill="1" applyBorder="1" applyAlignment="1">
      <alignment horizontal="right"/>
    </xf>
    <xf numFmtId="0" fontId="0" fillId="10" borderId="3" xfId="0" applyFill="1" applyBorder="1" applyAlignment="1">
      <alignment horizontal="center" vertical="center"/>
    </xf>
    <xf numFmtId="41" fontId="0" fillId="10" borderId="3" xfId="18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41" fontId="0" fillId="10" borderId="3" xfId="18" applyFill="1" applyBorder="1" applyAlignment="1">
      <alignment horizontal="center"/>
    </xf>
    <xf numFmtId="41" fontId="0" fillId="0" borderId="3" xfId="18" applyFont="1" applyBorder="1" applyAlignment="1">
      <alignment horizontal="center"/>
    </xf>
    <xf numFmtId="41" fontId="0" fillId="0" borderId="3" xfId="18" applyBorder="1" applyAlignment="1">
      <alignment horizontal="center"/>
    </xf>
    <xf numFmtId="0" fontId="0" fillId="9" borderId="3" xfId="0" applyFill="1" applyBorder="1" applyAlignment="1">
      <alignment horizontal="center"/>
    </xf>
    <xf numFmtId="41" fontId="0" fillId="9" borderId="3" xfId="18" applyFont="1" applyFill="1" applyBorder="1" applyAlignment="1">
      <alignment horizontal="right"/>
    </xf>
    <xf numFmtId="0" fontId="0" fillId="9" borderId="3" xfId="0" applyFill="1" applyBorder="1" applyAlignment="1">
      <alignment horizontal="center" vertical="center"/>
    </xf>
    <xf numFmtId="41" fontId="0" fillId="9" borderId="3" xfId="18" applyFill="1" applyBorder="1" applyAlignment="1">
      <alignment horizontal="center" vertical="center"/>
    </xf>
    <xf numFmtId="0" fontId="7" fillId="2" borderId="0" xfId="25" applyFont="1" applyFill="1">
      <alignment/>
      <protection/>
    </xf>
    <xf numFmtId="0" fontId="18" fillId="0" borderId="0" xfId="25">
      <alignment/>
      <protection/>
    </xf>
    <xf numFmtId="0" fontId="18" fillId="2" borderId="0" xfId="25" applyFill="1">
      <alignment/>
      <protection/>
    </xf>
    <xf numFmtId="0" fontId="18" fillId="10" borderId="12" xfId="25" applyFill="1" applyBorder="1">
      <alignment/>
      <protection/>
    </xf>
    <xf numFmtId="0" fontId="18" fillId="6" borderId="13" xfId="25" applyFill="1" applyBorder="1">
      <alignment/>
      <protection/>
    </xf>
    <xf numFmtId="0" fontId="21" fillId="11" borderId="14" xfId="25" applyFont="1" applyFill="1" applyBorder="1" applyAlignment="1">
      <alignment horizontal="center"/>
      <protection/>
    </xf>
    <xf numFmtId="0" fontId="22" fillId="12" borderId="15" xfId="25" applyFont="1" applyFill="1" applyBorder="1" applyAlignment="1">
      <alignment horizontal="center"/>
      <protection/>
    </xf>
    <xf numFmtId="0" fontId="21" fillId="11" borderId="15" xfId="25" applyFont="1" applyFill="1" applyBorder="1" applyAlignment="1">
      <alignment horizontal="center"/>
      <protection/>
    </xf>
    <xf numFmtId="0" fontId="21" fillId="11" borderId="16" xfId="25" applyFont="1" applyFill="1" applyBorder="1" applyAlignment="1">
      <alignment horizontal="center"/>
      <protection/>
    </xf>
    <xf numFmtId="0" fontId="18" fillId="6" borderId="17" xfId="25" applyFill="1" applyBorder="1">
      <alignment/>
      <protection/>
    </xf>
    <xf numFmtId="0" fontId="18" fillId="10" borderId="18" xfId="25" applyFill="1" applyBorder="1">
      <alignment/>
      <protection/>
    </xf>
    <xf numFmtId="0" fontId="18" fillId="6" borderId="18" xfId="25" applyFill="1" applyBorder="1">
      <alignment/>
      <protection/>
    </xf>
    <xf numFmtId="0" fontId="18" fillId="10" borderId="5" xfId="25" applyFill="1" applyBorder="1">
      <alignment/>
      <protection/>
    </xf>
    <xf numFmtId="185" fontId="0" fillId="0" borderId="3" xfId="0" applyNumberFormat="1" applyBorder="1" applyAlignment="1">
      <alignment horizontal="center"/>
    </xf>
    <xf numFmtId="185" fontId="0" fillId="0" borderId="3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3" xfId="18" applyNumberFormat="1" applyFont="1" applyBorder="1" applyAlignment="1">
      <alignment horizontal="right"/>
    </xf>
    <xf numFmtId="185" fontId="0" fillId="0" borderId="17" xfId="18" applyNumberFormat="1" applyFont="1" applyBorder="1" applyAlignment="1">
      <alignment horizontal="center"/>
    </xf>
    <xf numFmtId="185" fontId="0" fillId="0" borderId="17" xfId="18" applyNumberFormat="1" applyBorder="1" applyAlignment="1">
      <alignment horizontal="center"/>
    </xf>
    <xf numFmtId="185" fontId="0" fillId="0" borderId="19" xfId="18" applyNumberFormat="1" applyBorder="1" applyAlignment="1">
      <alignment horizontal="center"/>
    </xf>
    <xf numFmtId="185" fontId="2" fillId="5" borderId="3" xfId="18" applyNumberFormat="1" applyFont="1" applyFill="1" applyBorder="1" applyAlignment="1">
      <alignment horizontal="right"/>
    </xf>
    <xf numFmtId="185" fontId="2" fillId="5" borderId="4" xfId="18" applyNumberFormat="1" applyFont="1" applyFill="1" applyBorder="1" applyAlignment="1">
      <alignment horizontal="right"/>
    </xf>
    <xf numFmtId="185" fontId="0" fillId="13" borderId="3" xfId="0" applyNumberFormat="1" applyFill="1" applyBorder="1" applyAlignment="1">
      <alignment horizontal="center"/>
    </xf>
    <xf numFmtId="185" fontId="0" fillId="13" borderId="3" xfId="18" applyNumberFormat="1" applyFont="1" applyFill="1" applyBorder="1" applyAlignment="1">
      <alignment horizontal="right"/>
    </xf>
    <xf numFmtId="185" fontId="0" fillId="13" borderId="4" xfId="18" applyNumberFormat="1" applyFont="1" applyFill="1" applyBorder="1" applyAlignment="1">
      <alignment horizontal="right"/>
    </xf>
    <xf numFmtId="185" fontId="0" fillId="2" borderId="3" xfId="0" applyNumberFormat="1" applyFill="1" applyBorder="1" applyAlignment="1">
      <alignment horizontal="center"/>
    </xf>
    <xf numFmtId="185" fontId="0" fillId="2" borderId="3" xfId="18" applyNumberFormat="1" applyFont="1" applyFill="1" applyBorder="1" applyAlignment="1">
      <alignment horizontal="right"/>
    </xf>
    <xf numFmtId="185" fontId="0" fillId="2" borderId="4" xfId="18" applyNumberFormat="1" applyFont="1" applyFill="1" applyBorder="1" applyAlignment="1">
      <alignment horizontal="right"/>
    </xf>
    <xf numFmtId="185" fontId="0" fillId="3" borderId="3" xfId="0" applyNumberFormat="1" applyFill="1" applyBorder="1" applyAlignment="1">
      <alignment horizontal="center"/>
    </xf>
    <xf numFmtId="185" fontId="0" fillId="14" borderId="3" xfId="0" applyNumberFormat="1" applyFill="1" applyBorder="1" applyAlignment="1">
      <alignment horizontal="center"/>
    </xf>
    <xf numFmtId="185" fontId="0" fillId="14" borderId="3" xfId="18" applyNumberFormat="1" applyFont="1" applyFill="1" applyBorder="1" applyAlignment="1">
      <alignment horizontal="right"/>
    </xf>
    <xf numFmtId="185" fontId="0" fillId="15" borderId="3" xfId="0" applyNumberFormat="1" applyFill="1" applyBorder="1" applyAlignment="1">
      <alignment horizontal="center"/>
    </xf>
    <xf numFmtId="185" fontId="0" fillId="10" borderId="3" xfId="0" applyNumberFormat="1" applyFill="1" applyBorder="1" applyAlignment="1">
      <alignment/>
    </xf>
    <xf numFmtId="185" fontId="0" fillId="10" borderId="3" xfId="18" applyNumberFormat="1" applyFont="1" applyFill="1" applyBorder="1" applyAlignment="1">
      <alignment horizontal="right"/>
    </xf>
    <xf numFmtId="185" fontId="0" fillId="0" borderId="5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18" applyNumberFormat="1" applyAlignment="1">
      <alignment horizontal="right"/>
    </xf>
    <xf numFmtId="185" fontId="0" fillId="6" borderId="3" xfId="0" applyNumberFormat="1" applyFill="1" applyBorder="1" applyAlignment="1">
      <alignment horizontal="center"/>
    </xf>
    <xf numFmtId="185" fontId="0" fillId="6" borderId="3" xfId="18" applyNumberFormat="1" applyFont="1" applyFill="1" applyBorder="1" applyAlignment="1">
      <alignment horizontal="right"/>
    </xf>
    <xf numFmtId="185" fontId="0" fillId="0" borderId="18" xfId="0" applyNumberFormat="1" applyBorder="1" applyAlignment="1">
      <alignment horizontal="center"/>
    </xf>
    <xf numFmtId="185" fontId="0" fillId="0" borderId="13" xfId="18" applyNumberFormat="1" applyFont="1" applyBorder="1" applyAlignment="1">
      <alignment horizontal="right"/>
    </xf>
    <xf numFmtId="185" fontId="0" fillId="0" borderId="5" xfId="18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185" fontId="0" fillId="0" borderId="0" xfId="18" applyNumberFormat="1" applyFont="1" applyAlignment="1">
      <alignment horizontal="right"/>
    </xf>
    <xf numFmtId="0" fontId="0" fillId="10" borderId="3" xfId="0" applyFont="1" applyFill="1" applyBorder="1" applyAlignment="1">
      <alignment/>
    </xf>
    <xf numFmtId="0" fontId="0" fillId="10" borderId="4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13" borderId="3" xfId="0" applyNumberFormat="1" applyFont="1" applyFill="1" applyBorder="1" applyAlignment="1">
      <alignment/>
    </xf>
    <xf numFmtId="0" fontId="0" fillId="13" borderId="4" xfId="0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3" fontId="0" fillId="14" borderId="3" xfId="0" applyNumberFormat="1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3" fontId="0" fillId="10" borderId="4" xfId="0" applyNumberFormat="1" applyFont="1" applyFill="1" applyBorder="1" applyAlignment="1">
      <alignment/>
    </xf>
    <xf numFmtId="0" fontId="0" fillId="13" borderId="3" xfId="0" applyFont="1" applyFill="1" applyBorder="1" applyAlignment="1">
      <alignment/>
    </xf>
    <xf numFmtId="185" fontId="0" fillId="4" borderId="3" xfId="0" applyNumberFormat="1" applyFill="1" applyBorder="1" applyAlignment="1">
      <alignment horizontal="center"/>
    </xf>
    <xf numFmtId="3" fontId="0" fillId="4" borderId="4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6" borderId="3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3" fontId="0" fillId="6" borderId="3" xfId="0" applyNumberFormat="1" applyFont="1" applyFill="1" applyBorder="1" applyAlignment="1">
      <alignment/>
    </xf>
    <xf numFmtId="0" fontId="0" fillId="14" borderId="3" xfId="0" applyFont="1" applyFill="1" applyBorder="1" applyAlignment="1">
      <alignment/>
    </xf>
    <xf numFmtId="0" fontId="0" fillId="14" borderId="4" xfId="0" applyFont="1" applyFill="1" applyBorder="1" applyAlignment="1">
      <alignment/>
    </xf>
    <xf numFmtId="185" fontId="0" fillId="6" borderId="3" xfId="0" applyNumberFormat="1" applyFill="1" applyBorder="1" applyAlignment="1">
      <alignment horizontal="center" vertical="justify"/>
    </xf>
    <xf numFmtId="178" fontId="0" fillId="0" borderId="6" xfId="0" applyNumberFormat="1" applyBorder="1" applyAlignment="1">
      <alignment/>
    </xf>
    <xf numFmtId="185" fontId="0" fillId="0" borderId="20" xfId="18" applyNumberFormat="1" applyFont="1" applyFill="1" applyBorder="1" applyAlignment="1">
      <alignment horizontal="right"/>
    </xf>
    <xf numFmtId="185" fontId="0" fillId="0" borderId="20" xfId="18" applyNumberFormat="1" applyFont="1" applyBorder="1" applyAlignment="1">
      <alignment horizontal="right"/>
    </xf>
    <xf numFmtId="185" fontId="0" fillId="2" borderId="20" xfId="18" applyNumberFormat="1" applyFont="1" applyFill="1" applyBorder="1" applyAlignment="1">
      <alignment horizontal="right"/>
    </xf>
    <xf numFmtId="185" fontId="0" fillId="13" borderId="20" xfId="18" applyNumberFormat="1" applyFont="1" applyFill="1" applyBorder="1" applyAlignment="1">
      <alignment horizontal="right"/>
    </xf>
    <xf numFmtId="185" fontId="0" fillId="3" borderId="20" xfId="18" applyNumberFormat="1" applyFont="1" applyFill="1" applyBorder="1" applyAlignment="1">
      <alignment horizontal="right"/>
    </xf>
    <xf numFmtId="185" fontId="0" fillId="14" borderId="20" xfId="18" applyNumberFormat="1" applyFont="1" applyFill="1" applyBorder="1" applyAlignment="1">
      <alignment horizontal="right"/>
    </xf>
    <xf numFmtId="185" fontId="0" fillId="15" borderId="20" xfId="18" applyNumberFormat="1" applyFont="1" applyFill="1" applyBorder="1" applyAlignment="1">
      <alignment horizontal="right"/>
    </xf>
    <xf numFmtId="185" fontId="0" fillId="10" borderId="20" xfId="18" applyNumberFormat="1" applyFont="1" applyFill="1" applyBorder="1" applyAlignment="1">
      <alignment horizontal="right"/>
    </xf>
    <xf numFmtId="185" fontId="0" fillId="4" borderId="20" xfId="18" applyNumberFormat="1" applyFont="1" applyFill="1" applyBorder="1" applyAlignment="1">
      <alignment horizontal="right"/>
    </xf>
    <xf numFmtId="185" fontId="0" fillId="0" borderId="21" xfId="0" applyNumberFormat="1" applyBorder="1" applyAlignment="1">
      <alignment horizontal="right"/>
    </xf>
    <xf numFmtId="185" fontId="0" fillId="12" borderId="3" xfId="0" applyNumberFormat="1" applyFill="1" applyBorder="1" applyAlignment="1">
      <alignment horizontal="center"/>
    </xf>
    <xf numFmtId="185" fontId="0" fillId="12" borderId="3" xfId="18" applyNumberFormat="1" applyFont="1" applyFill="1" applyBorder="1" applyAlignment="1">
      <alignment horizontal="right"/>
    </xf>
    <xf numFmtId="0" fontId="0" fillId="12" borderId="3" xfId="0" applyFont="1" applyFill="1" applyBorder="1" applyAlignment="1">
      <alignment/>
    </xf>
    <xf numFmtId="3" fontId="0" fillId="12" borderId="3" xfId="0" applyNumberFormat="1" applyFont="1" applyFill="1" applyBorder="1" applyAlignment="1">
      <alignment/>
    </xf>
    <xf numFmtId="3" fontId="0" fillId="12" borderId="4" xfId="0" applyNumberFormat="1" applyFont="1" applyFill="1" applyBorder="1" applyAlignment="1">
      <alignment/>
    </xf>
    <xf numFmtId="0" fontId="0" fillId="12" borderId="4" xfId="0" applyFont="1" applyFill="1" applyBorder="1" applyAlignment="1">
      <alignment/>
    </xf>
    <xf numFmtId="185" fontId="0" fillId="12" borderId="20" xfId="18" applyNumberFormat="1" applyFont="1" applyFill="1" applyBorder="1" applyAlignment="1">
      <alignment horizontal="right"/>
    </xf>
    <xf numFmtId="3" fontId="0" fillId="13" borderId="4" xfId="0" applyNumberFormat="1" applyFont="1" applyFill="1" applyBorder="1" applyAlignment="1">
      <alignment/>
    </xf>
    <xf numFmtId="3" fontId="0" fillId="14" borderId="4" xfId="0" applyNumberFormat="1" applyFont="1" applyFill="1" applyBorder="1" applyAlignment="1">
      <alignment/>
    </xf>
    <xf numFmtId="185" fontId="0" fillId="4" borderId="22" xfId="0" applyNumberFormat="1" applyFill="1" applyBorder="1" applyAlignment="1">
      <alignment horizontal="center" vertical="center"/>
    </xf>
    <xf numFmtId="185" fontId="0" fillId="13" borderId="8" xfId="0" applyNumberFormat="1" applyFill="1" applyBorder="1" applyAlignment="1">
      <alignment horizontal="center" vertical="center"/>
    </xf>
    <xf numFmtId="185" fontId="0" fillId="13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8" borderId="3" xfId="0" applyFill="1" applyBorder="1" applyAlignment="1">
      <alignment horizontal="center" vertical="center"/>
    </xf>
    <xf numFmtId="185" fontId="0" fillId="8" borderId="8" xfId="0" applyNumberFormat="1" applyFill="1" applyBorder="1" applyAlignment="1">
      <alignment horizontal="center" vertical="center"/>
    </xf>
    <xf numFmtId="185" fontId="0" fillId="8" borderId="9" xfId="0" applyNumberFormat="1" applyFill="1" applyBorder="1" applyAlignment="1">
      <alignment horizontal="center" vertical="center"/>
    </xf>
    <xf numFmtId="185" fontId="0" fillId="0" borderId="3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4" borderId="23" xfId="0" applyNumberFormat="1" applyFill="1" applyBorder="1" applyAlignment="1">
      <alignment horizontal="center" vertical="center"/>
    </xf>
    <xf numFmtId="185" fontId="0" fillId="4" borderId="24" xfId="0" applyNumberFormat="1" applyFill="1" applyBorder="1" applyAlignment="1">
      <alignment horizontal="center" vertical="center"/>
    </xf>
    <xf numFmtId="185" fontId="0" fillId="3" borderId="8" xfId="0" applyNumberFormat="1" applyFill="1" applyBorder="1" applyAlignment="1">
      <alignment horizontal="center" vertical="center"/>
    </xf>
    <xf numFmtId="185" fontId="0" fillId="2" borderId="8" xfId="0" applyNumberFormat="1" applyFill="1" applyBorder="1" applyAlignment="1">
      <alignment horizontal="center" vertical="center"/>
    </xf>
    <xf numFmtId="185" fontId="0" fillId="5" borderId="3" xfId="0" applyNumberFormat="1" applyFill="1" applyBorder="1" applyAlignment="1">
      <alignment horizontal="center" vertical="center"/>
    </xf>
    <xf numFmtId="185" fontId="8" fillId="7" borderId="25" xfId="0" applyNumberFormat="1" applyFont="1" applyFill="1" applyBorder="1" applyAlignment="1">
      <alignment horizontal="center"/>
    </xf>
    <xf numFmtId="185" fontId="8" fillId="7" borderId="26" xfId="0" applyNumberFormat="1" applyFont="1" applyFill="1" applyBorder="1" applyAlignment="1">
      <alignment horizontal="center"/>
    </xf>
    <xf numFmtId="185" fontId="8" fillId="7" borderId="27" xfId="0" applyNumberFormat="1" applyFont="1" applyFill="1" applyBorder="1" applyAlignment="1">
      <alignment horizontal="center"/>
    </xf>
    <xf numFmtId="185" fontId="0" fillId="0" borderId="22" xfId="0" applyNumberFormat="1" applyBorder="1" applyAlignment="1">
      <alignment horizontal="center"/>
    </xf>
    <xf numFmtId="185" fontId="0" fillId="0" borderId="17" xfId="0" applyNumberFormat="1" applyBorder="1" applyAlignment="1">
      <alignment horizontal="center"/>
    </xf>
    <xf numFmtId="185" fontId="2" fillId="5" borderId="8" xfId="0" applyNumberFormat="1" applyFont="1" applyFill="1" applyBorder="1" applyAlignment="1">
      <alignment horizontal="center"/>
    </xf>
    <xf numFmtId="185" fontId="2" fillId="5" borderId="3" xfId="0" applyNumberFormat="1" applyFont="1" applyFill="1" applyBorder="1" applyAlignment="1">
      <alignment horizontal="center"/>
    </xf>
    <xf numFmtId="185" fontId="0" fillId="13" borderId="8" xfId="0" applyNumberFormat="1" applyFill="1" applyBorder="1" applyAlignment="1">
      <alignment horizontal="center"/>
    </xf>
    <xf numFmtId="185" fontId="0" fillId="13" borderId="3" xfId="0" applyNumberFormat="1" applyFill="1" applyBorder="1" applyAlignment="1">
      <alignment horizontal="center"/>
    </xf>
    <xf numFmtId="185" fontId="8" fillId="16" borderId="25" xfId="0" applyNumberFormat="1" applyFont="1" applyFill="1" applyBorder="1" applyAlignment="1">
      <alignment horizontal="center"/>
    </xf>
    <xf numFmtId="185" fontId="8" fillId="16" borderId="26" xfId="0" applyNumberFormat="1" applyFont="1" applyFill="1" applyBorder="1" applyAlignment="1">
      <alignment horizontal="center"/>
    </xf>
    <xf numFmtId="185" fontId="8" fillId="16" borderId="27" xfId="0" applyNumberFormat="1" applyFont="1" applyFill="1" applyBorder="1" applyAlignment="1">
      <alignment horizontal="center"/>
    </xf>
    <xf numFmtId="185" fontId="0" fillId="8" borderId="23" xfId="0" applyNumberFormat="1" applyFill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0" fontId="13" fillId="9" borderId="8" xfId="0" applyFont="1" applyFill="1" applyBorder="1" applyAlignment="1">
      <alignment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vertical="center" shrinkToFit="1"/>
    </xf>
    <xf numFmtId="0" fontId="13" fillId="9" borderId="24" xfId="0" applyFont="1" applyFill="1" applyBorder="1" applyAlignment="1">
      <alignment vertical="center" shrinkToFit="1"/>
    </xf>
    <xf numFmtId="0" fontId="13" fillId="9" borderId="28" xfId="0" applyFont="1" applyFill="1" applyBorder="1" applyAlignment="1">
      <alignment vertical="center" shrinkToFit="1"/>
    </xf>
    <xf numFmtId="0" fontId="13" fillId="9" borderId="9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vertical="center"/>
    </xf>
    <xf numFmtId="0" fontId="13" fillId="9" borderId="24" xfId="0" applyFont="1" applyFill="1" applyBorder="1" applyAlignment="1">
      <alignment vertical="center"/>
    </xf>
    <xf numFmtId="0" fontId="13" fillId="9" borderId="22" xfId="0" applyFont="1" applyFill="1" applyBorder="1" applyAlignment="1">
      <alignment vertical="center"/>
    </xf>
    <xf numFmtId="0" fontId="13" fillId="9" borderId="23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vertical="center"/>
    </xf>
    <xf numFmtId="0" fontId="10" fillId="9" borderId="23" xfId="0" applyFont="1" applyFill="1" applyBorder="1" applyAlignment="1">
      <alignment vertical="center" shrinkToFit="1"/>
    </xf>
    <xf numFmtId="0" fontId="10" fillId="9" borderId="24" xfId="0" applyFont="1" applyFill="1" applyBorder="1" applyAlignment="1">
      <alignment vertical="center" shrinkToFit="1"/>
    </xf>
    <xf numFmtId="0" fontId="10" fillId="9" borderId="28" xfId="0" applyFont="1" applyFill="1" applyBorder="1" applyAlignment="1">
      <alignment vertical="center" shrinkToFit="1"/>
    </xf>
    <xf numFmtId="0" fontId="9" fillId="9" borderId="23" xfId="0" applyFont="1" applyFill="1" applyBorder="1" applyAlignment="1">
      <alignment vertical="center"/>
    </xf>
    <xf numFmtId="0" fontId="9" fillId="9" borderId="24" xfId="0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</cellXfs>
  <cellStyles count="25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 [0]_민원현황" xfId="21"/>
    <cellStyle name="콤마_1202" xfId="22"/>
    <cellStyle name="Currency" xfId="23"/>
    <cellStyle name="Currency [0]" xfId="24"/>
    <cellStyle name="표준_kc-elec system check list" xfId="25"/>
    <cellStyle name="Hyperlink" xfId="26"/>
    <cellStyle name="AeE­ [0]_INQUIRY ¿μ¾÷AßAø " xfId="27"/>
    <cellStyle name="AeE­_INQUIRY ¿μ¾÷AßAø " xfId="28"/>
    <cellStyle name="AÞ¸¶ [0]_INQUIRY ¿μ¾÷AßAø " xfId="29"/>
    <cellStyle name="AÞ¸¶_INQUIRY ¿μ¾÷AßAø " xfId="30"/>
    <cellStyle name="C￥AØ_¿μ¾÷CoE² " xfId="31"/>
    <cellStyle name="Comma [0]_ SG&amp;A Bridge " xfId="32"/>
    <cellStyle name="Comma_ SG&amp;A Bridge " xfId="33"/>
    <cellStyle name="Currency [0]_ SG&amp;A Bridge " xfId="34"/>
    <cellStyle name="Currency_ SG&amp;A Bridge " xfId="35"/>
    <cellStyle name="Header1" xfId="36"/>
    <cellStyle name="Header2" xfId="37"/>
    <cellStyle name="Normal_ SG&amp;A Bridge 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workbookViewId="0" topLeftCell="A104">
      <selection activeCell="F136" sqref="F136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79" t="s">
        <v>251</v>
      </c>
      <c r="B1" s="179"/>
      <c r="C1" s="179"/>
      <c r="D1" s="179"/>
      <c r="E1" s="179"/>
      <c r="F1" s="179"/>
      <c r="G1" s="179"/>
      <c r="H1" s="179"/>
    </row>
    <row r="2" spans="1:8" ht="13.5">
      <c r="A2" s="180" t="s">
        <v>221</v>
      </c>
      <c r="B2" s="180"/>
      <c r="C2" s="180"/>
      <c r="D2" s="180"/>
      <c r="E2" s="67" t="s">
        <v>226</v>
      </c>
      <c r="F2" s="67" t="s">
        <v>227</v>
      </c>
      <c r="G2" s="68" t="s">
        <v>45</v>
      </c>
      <c r="H2" s="68" t="s">
        <v>46</v>
      </c>
    </row>
    <row r="3" spans="1:8" ht="13.5">
      <c r="A3" s="181" t="s">
        <v>222</v>
      </c>
      <c r="B3" s="181"/>
      <c r="C3" s="181"/>
      <c r="D3" s="181"/>
      <c r="E3" s="9">
        <f>포항시남구!E3+포항시북구!E3</f>
        <v>196398</v>
      </c>
      <c r="F3" s="9">
        <f>포항시남구!F3+포항시북구!F3</f>
        <v>527</v>
      </c>
      <c r="G3" s="9">
        <f>포항시남구!G3+포항시북구!G3</f>
        <v>184107</v>
      </c>
      <c r="H3" s="9">
        <f>포항시남구!H3+포항시북구!H3</f>
        <v>11764</v>
      </c>
    </row>
    <row r="4" spans="1:8" ht="13.5">
      <c r="A4" s="182" t="s">
        <v>47</v>
      </c>
      <c r="B4" s="182"/>
      <c r="C4" s="182"/>
      <c r="D4" s="65" t="s">
        <v>226</v>
      </c>
      <c r="E4" s="66">
        <f>포항시남구!E4+포항시북구!E4</f>
        <v>145508</v>
      </c>
      <c r="F4" s="66">
        <f>포항시남구!F4+포항시북구!F4</f>
        <v>171</v>
      </c>
      <c r="G4" s="66">
        <f>포항시남구!G4+포항시북구!G4</f>
        <v>141522</v>
      </c>
      <c r="H4" s="66">
        <f>포항시남구!H4+포항시북구!H4</f>
        <v>3815</v>
      </c>
    </row>
    <row r="5" spans="1:8" ht="13.5">
      <c r="A5" s="176"/>
      <c r="B5" s="177" t="s">
        <v>48</v>
      </c>
      <c r="C5" s="177"/>
      <c r="D5" s="5" t="s">
        <v>228</v>
      </c>
      <c r="E5" s="17">
        <f>포항시남구!E5+포항시북구!E5</f>
        <v>114816</v>
      </c>
      <c r="F5" s="17">
        <f>포항시남구!F5+포항시북구!F5</f>
        <v>119</v>
      </c>
      <c r="G5" s="17">
        <f>포항시남구!G5+포항시북구!G5</f>
        <v>110996</v>
      </c>
      <c r="H5" s="17">
        <f>포항시남구!H5+포항시북구!H5</f>
        <v>3701</v>
      </c>
    </row>
    <row r="6" spans="1:8" ht="13.5">
      <c r="A6" s="176"/>
      <c r="B6" s="170"/>
      <c r="C6" s="178" t="s">
        <v>50</v>
      </c>
      <c r="D6" s="69" t="s">
        <v>228</v>
      </c>
      <c r="E6" s="70">
        <f>포항시남구!E6+포항시북구!E6</f>
        <v>114097</v>
      </c>
      <c r="F6" s="70">
        <f>포항시남구!F6+포항시북구!F6</f>
        <v>119</v>
      </c>
      <c r="G6" s="70">
        <f>포항시남구!G6+포항시북구!G6</f>
        <v>110285</v>
      </c>
      <c r="H6" s="70">
        <f>포항시남구!H6+포항시북구!H6</f>
        <v>3693</v>
      </c>
    </row>
    <row r="7" spans="1:8" ht="13.5">
      <c r="A7" s="176"/>
      <c r="B7" s="170"/>
      <c r="C7" s="178"/>
      <c r="D7" s="2" t="s">
        <v>51</v>
      </c>
      <c r="E7" s="10">
        <f>포항시남구!E7+포항시북구!E7</f>
        <v>13353</v>
      </c>
      <c r="F7" s="10">
        <f>포항시남구!F7+포항시북구!F7</f>
        <v>1</v>
      </c>
      <c r="G7" s="10">
        <f>포항시남구!G7+포항시북구!G7</f>
        <v>13348</v>
      </c>
      <c r="H7" s="10">
        <f>포항시남구!H7+포항시북구!H7</f>
        <v>4</v>
      </c>
    </row>
    <row r="8" spans="1:8" ht="13.5">
      <c r="A8" s="176"/>
      <c r="B8" s="170"/>
      <c r="C8" s="178"/>
      <c r="D8" s="2" t="s">
        <v>52</v>
      </c>
      <c r="E8" s="10">
        <f>포항시남구!E8+포항시북구!E8</f>
        <v>1572</v>
      </c>
      <c r="F8" s="10">
        <f>포항시남구!F8+포항시북구!F8</f>
        <v>0</v>
      </c>
      <c r="G8" s="10">
        <f>포항시남구!G8+포항시북구!G8</f>
        <v>1565</v>
      </c>
      <c r="H8" s="10">
        <f>포항시남구!H8+포항시북구!H8</f>
        <v>7</v>
      </c>
    </row>
    <row r="9" spans="1:8" ht="13.5">
      <c r="A9" s="176"/>
      <c r="B9" s="170"/>
      <c r="C9" s="178"/>
      <c r="D9" s="2" t="s">
        <v>53</v>
      </c>
      <c r="E9" s="10">
        <f>포항시남구!E9+포항시북구!E9</f>
        <v>40115</v>
      </c>
      <c r="F9" s="10">
        <f>포항시남구!F9+포항시북구!F9</f>
        <v>67</v>
      </c>
      <c r="G9" s="10">
        <f>포항시남구!G9+포항시북구!G9</f>
        <v>40019</v>
      </c>
      <c r="H9" s="10">
        <f>포항시남구!H9+포항시북구!H9</f>
        <v>29</v>
      </c>
    </row>
    <row r="10" spans="1:8" ht="13.5">
      <c r="A10" s="176"/>
      <c r="B10" s="170"/>
      <c r="C10" s="178"/>
      <c r="D10" s="2" t="s">
        <v>54</v>
      </c>
      <c r="E10" s="10">
        <f>포항시남구!E10+포항시북구!E10</f>
        <v>49493</v>
      </c>
      <c r="F10" s="10">
        <f>포항시남구!F10+포항시북구!F10</f>
        <v>50</v>
      </c>
      <c r="G10" s="10">
        <f>포항시남구!G10+포항시북구!G10</f>
        <v>46334</v>
      </c>
      <c r="H10" s="10">
        <f>포항시남구!H10+포항시북구!H10</f>
        <v>3109</v>
      </c>
    </row>
    <row r="11" spans="1:8" ht="13.5">
      <c r="A11" s="176"/>
      <c r="B11" s="170"/>
      <c r="C11" s="178"/>
      <c r="D11" s="2" t="s">
        <v>55</v>
      </c>
      <c r="E11" s="10">
        <f>포항시남구!E11+포항시북구!E11</f>
        <v>3462</v>
      </c>
      <c r="F11" s="10">
        <f>포항시남구!F11+포항시북구!F11</f>
        <v>0</v>
      </c>
      <c r="G11" s="10">
        <f>포항시남구!G11+포항시북구!G11</f>
        <v>3425</v>
      </c>
      <c r="H11" s="10">
        <f>포항시남구!H11+포항시북구!H11</f>
        <v>37</v>
      </c>
    </row>
    <row r="12" spans="1:8" ht="13.5">
      <c r="A12" s="176"/>
      <c r="B12" s="170"/>
      <c r="C12" s="178"/>
      <c r="D12" s="2" t="s">
        <v>56</v>
      </c>
      <c r="E12" s="10">
        <f>포항시남구!E12+포항시북구!E12</f>
        <v>4669</v>
      </c>
      <c r="F12" s="10">
        <f>포항시남구!F12+포항시북구!F12</f>
        <v>1</v>
      </c>
      <c r="G12" s="10">
        <f>포항시남구!G12+포항시북구!G12</f>
        <v>4194</v>
      </c>
      <c r="H12" s="10">
        <f>포항시남구!H12+포항시북구!H12</f>
        <v>474</v>
      </c>
    </row>
    <row r="13" spans="1:8" ht="13.5">
      <c r="A13" s="176"/>
      <c r="B13" s="170"/>
      <c r="C13" s="178"/>
      <c r="D13" s="2" t="s">
        <v>57</v>
      </c>
      <c r="E13" s="10">
        <f>포항시남구!E13+포항시북구!E13</f>
        <v>1298</v>
      </c>
      <c r="F13" s="10">
        <f>포항시남구!F13+포항시북구!F13</f>
        <v>0</v>
      </c>
      <c r="G13" s="10">
        <f>포항시남구!G13+포항시북구!G13</f>
        <v>1271</v>
      </c>
      <c r="H13" s="10">
        <f>포항시남구!H13+포항시북구!H13</f>
        <v>27</v>
      </c>
    </row>
    <row r="14" spans="1:8" ht="13.5">
      <c r="A14" s="176"/>
      <c r="B14" s="170"/>
      <c r="C14" s="178"/>
      <c r="D14" s="2" t="s">
        <v>58</v>
      </c>
      <c r="E14" s="10">
        <f>포항시남구!E14+포항시북구!E14</f>
        <v>100</v>
      </c>
      <c r="F14" s="10">
        <f>포항시남구!F14+포항시북구!F14</f>
        <v>0</v>
      </c>
      <c r="G14" s="10">
        <f>포항시남구!G14+포항시북구!G14</f>
        <v>94</v>
      </c>
      <c r="H14" s="10">
        <f>포항시남구!H14+포항시북구!H14</f>
        <v>6</v>
      </c>
    </row>
    <row r="15" spans="1:8" ht="13.5">
      <c r="A15" s="176"/>
      <c r="B15" s="170"/>
      <c r="C15" s="178"/>
      <c r="D15" s="2" t="s">
        <v>59</v>
      </c>
      <c r="E15" s="10">
        <f>포항시남구!E15+포항시북구!E15</f>
        <v>34</v>
      </c>
      <c r="F15" s="10">
        <f>포항시남구!F15+포항시북구!F15</f>
        <v>0</v>
      </c>
      <c r="G15" s="10">
        <f>포항시남구!G15+포항시북구!G15</f>
        <v>34</v>
      </c>
      <c r="H15" s="10">
        <f>포항시남구!H15+포항시북구!H15</f>
        <v>0</v>
      </c>
    </row>
    <row r="16" spans="1:8" ht="13.5">
      <c r="A16" s="176"/>
      <c r="B16" s="170"/>
      <c r="C16" s="178"/>
      <c r="D16" s="2" t="s">
        <v>60</v>
      </c>
      <c r="E16" s="10">
        <f>포항시남구!E16+포항시북구!E16</f>
        <v>1</v>
      </c>
      <c r="F16" s="10">
        <f>포항시남구!F16+포항시북구!F16</f>
        <v>0</v>
      </c>
      <c r="G16" s="10">
        <f>포항시남구!G16+포항시북구!G16</f>
        <v>1</v>
      </c>
      <c r="H16" s="10">
        <f>포항시남구!H16+포항시북구!H16</f>
        <v>0</v>
      </c>
    </row>
    <row r="17" spans="1:8" ht="13.5">
      <c r="A17" s="176"/>
      <c r="B17" s="170"/>
      <c r="C17" s="178"/>
      <c r="D17" s="2" t="s">
        <v>61</v>
      </c>
      <c r="E17" s="10">
        <f>포항시남구!E17+포항시북구!E17</f>
        <v>0</v>
      </c>
      <c r="F17" s="10">
        <f>포항시남구!F17+포항시북구!F17</f>
        <v>0</v>
      </c>
      <c r="G17" s="10">
        <f>포항시남구!G17+포항시북구!G17</f>
        <v>0</v>
      </c>
      <c r="H17" s="10">
        <f>포항시남구!H17+포항시북구!H17</f>
        <v>0</v>
      </c>
    </row>
    <row r="18" spans="1:8" ht="13.5">
      <c r="A18" s="176"/>
      <c r="B18" s="170"/>
      <c r="C18" s="170" t="s">
        <v>62</v>
      </c>
      <c r="D18" s="71" t="s">
        <v>228</v>
      </c>
      <c r="E18" s="72">
        <f>포항시남구!E18+포항시북구!E18</f>
        <v>719</v>
      </c>
      <c r="F18" s="72">
        <f>포항시남구!F18+포항시북구!F18</f>
        <v>0</v>
      </c>
      <c r="G18" s="72">
        <f>포항시남구!G18+포항시북구!G18</f>
        <v>711</v>
      </c>
      <c r="H18" s="72">
        <f>포항시남구!H18+포항시북구!H18</f>
        <v>8</v>
      </c>
    </row>
    <row r="19" spans="1:8" ht="13.5">
      <c r="A19" s="176"/>
      <c r="B19" s="170"/>
      <c r="C19" s="170"/>
      <c r="D19" s="2" t="s">
        <v>51</v>
      </c>
      <c r="E19" s="10">
        <f>포항시남구!E19+포항시북구!E19</f>
        <v>1</v>
      </c>
      <c r="F19" s="10">
        <f>포항시남구!F19+포항시북구!F19</f>
        <v>0</v>
      </c>
      <c r="G19" s="10">
        <f>포항시남구!G19+포항시북구!G19</f>
        <v>1</v>
      </c>
      <c r="H19" s="10">
        <f>포항시남구!H19+포항시북구!H19</f>
        <v>0</v>
      </c>
    </row>
    <row r="20" spans="1:8" ht="13.5">
      <c r="A20" s="176"/>
      <c r="B20" s="170"/>
      <c r="C20" s="170"/>
      <c r="D20" s="2" t="s">
        <v>52</v>
      </c>
      <c r="E20" s="10">
        <f>포항시남구!E20+포항시북구!E20</f>
        <v>0</v>
      </c>
      <c r="F20" s="10">
        <f>포항시남구!F20+포항시북구!F20</f>
        <v>0</v>
      </c>
      <c r="G20" s="10">
        <f>포항시남구!G20+포항시북구!G20</f>
        <v>0</v>
      </c>
      <c r="H20" s="10">
        <f>포항시남구!H20+포항시북구!H20</f>
        <v>0</v>
      </c>
    </row>
    <row r="21" spans="1:8" ht="13.5">
      <c r="A21" s="176"/>
      <c r="B21" s="170"/>
      <c r="C21" s="170"/>
      <c r="D21" s="2" t="s">
        <v>53</v>
      </c>
      <c r="E21" s="10">
        <f>포항시남구!E21+포항시북구!E21</f>
        <v>4</v>
      </c>
      <c r="F21" s="10">
        <f>포항시남구!F21+포항시북구!F21</f>
        <v>0</v>
      </c>
      <c r="G21" s="10">
        <f>포항시남구!G21+포항시북구!G21</f>
        <v>4</v>
      </c>
      <c r="H21" s="10">
        <f>포항시남구!H21+포항시북구!H21</f>
        <v>0</v>
      </c>
    </row>
    <row r="22" spans="1:8" ht="13.5">
      <c r="A22" s="176"/>
      <c r="B22" s="170"/>
      <c r="C22" s="170"/>
      <c r="D22" s="2" t="s">
        <v>54</v>
      </c>
      <c r="E22" s="10">
        <f>포항시남구!E22+포항시북구!E22</f>
        <v>182</v>
      </c>
      <c r="F22" s="10">
        <f>포항시남구!F22+포항시북구!F22</f>
        <v>0</v>
      </c>
      <c r="G22" s="10">
        <f>포항시남구!G22+포항시북구!G22</f>
        <v>182</v>
      </c>
      <c r="H22" s="10">
        <f>포항시남구!H22+포항시북구!H22</f>
        <v>0</v>
      </c>
    </row>
    <row r="23" spans="1:8" ht="13.5">
      <c r="A23" s="176"/>
      <c r="B23" s="170"/>
      <c r="C23" s="170"/>
      <c r="D23" s="2" t="s">
        <v>55</v>
      </c>
      <c r="E23" s="10">
        <f>포항시남구!E23+포항시북구!E23</f>
        <v>149</v>
      </c>
      <c r="F23" s="10">
        <f>포항시남구!F23+포항시북구!F23</f>
        <v>0</v>
      </c>
      <c r="G23" s="10">
        <f>포항시남구!G23+포항시북구!G23</f>
        <v>149</v>
      </c>
      <c r="H23" s="10">
        <f>포항시남구!H23+포항시북구!H23</f>
        <v>0</v>
      </c>
    </row>
    <row r="24" spans="1:8" ht="13.5">
      <c r="A24" s="176"/>
      <c r="B24" s="170"/>
      <c r="C24" s="170"/>
      <c r="D24" s="2" t="s">
        <v>56</v>
      </c>
      <c r="E24" s="10">
        <f>포항시남구!E24+포항시북구!E24</f>
        <v>197</v>
      </c>
      <c r="F24" s="10">
        <f>포항시남구!F24+포항시북구!F24</f>
        <v>0</v>
      </c>
      <c r="G24" s="10">
        <f>포항시남구!G24+포항시북구!G24</f>
        <v>194</v>
      </c>
      <c r="H24" s="10">
        <f>포항시남구!H24+포항시북구!H24</f>
        <v>3</v>
      </c>
    </row>
    <row r="25" spans="1:8" ht="13.5">
      <c r="A25" s="176"/>
      <c r="B25" s="170"/>
      <c r="C25" s="170"/>
      <c r="D25" s="2" t="s">
        <v>57</v>
      </c>
      <c r="E25" s="10">
        <f>포항시남구!E25+포항시북구!E25</f>
        <v>73</v>
      </c>
      <c r="F25" s="10">
        <f>포항시남구!F25+포항시북구!F25</f>
        <v>0</v>
      </c>
      <c r="G25" s="10">
        <f>포항시남구!G25+포항시북구!G25</f>
        <v>72</v>
      </c>
      <c r="H25" s="10">
        <f>포항시남구!H25+포항시북구!H25</f>
        <v>1</v>
      </c>
    </row>
    <row r="26" spans="1:8" ht="13.5">
      <c r="A26" s="176"/>
      <c r="B26" s="170"/>
      <c r="C26" s="170"/>
      <c r="D26" s="2" t="s">
        <v>58</v>
      </c>
      <c r="E26" s="10">
        <f>포항시남구!E26+포항시북구!E26</f>
        <v>53</v>
      </c>
      <c r="F26" s="10">
        <f>포항시남구!F26+포항시북구!F26</f>
        <v>0</v>
      </c>
      <c r="G26" s="10">
        <f>포항시남구!G26+포항시북구!G26</f>
        <v>52</v>
      </c>
      <c r="H26" s="10">
        <f>포항시남구!H26+포항시북구!H26</f>
        <v>1</v>
      </c>
    </row>
    <row r="27" spans="1:8" ht="13.5">
      <c r="A27" s="176"/>
      <c r="B27" s="170"/>
      <c r="C27" s="170"/>
      <c r="D27" s="2" t="s">
        <v>59</v>
      </c>
      <c r="E27" s="10">
        <f>포항시남구!E27+포항시북구!E27</f>
        <v>35</v>
      </c>
      <c r="F27" s="10">
        <f>포항시남구!F27+포항시북구!F27</f>
        <v>0</v>
      </c>
      <c r="G27" s="10">
        <f>포항시남구!G27+포항시북구!G27</f>
        <v>33</v>
      </c>
      <c r="H27" s="10">
        <f>포항시남구!H27+포항시북구!H27</f>
        <v>2</v>
      </c>
    </row>
    <row r="28" spans="1:8" ht="13.5">
      <c r="A28" s="176"/>
      <c r="B28" s="170"/>
      <c r="C28" s="170"/>
      <c r="D28" s="2" t="s">
        <v>60</v>
      </c>
      <c r="E28" s="10">
        <f>포항시남구!E28+포항시북구!E28</f>
        <v>18</v>
      </c>
      <c r="F28" s="10">
        <f>포항시남구!F28+포항시북구!F28</f>
        <v>0</v>
      </c>
      <c r="G28" s="10">
        <f>포항시남구!G28+포항시북구!G28</f>
        <v>18</v>
      </c>
      <c r="H28" s="10">
        <f>포항시남구!H28+포항시북구!H28</f>
        <v>0</v>
      </c>
    </row>
    <row r="29" spans="1:8" ht="13.5">
      <c r="A29" s="176"/>
      <c r="B29" s="170"/>
      <c r="C29" s="170"/>
      <c r="D29" s="2" t="s">
        <v>61</v>
      </c>
      <c r="E29" s="10">
        <f>포항시남구!E29+포항시북구!E29</f>
        <v>7</v>
      </c>
      <c r="F29" s="10">
        <f>포항시남구!F29+포항시북구!F29</f>
        <v>0</v>
      </c>
      <c r="G29" s="10">
        <f>포항시남구!G29+포항시북구!G29</f>
        <v>6</v>
      </c>
      <c r="H29" s="10">
        <f>포항시남구!H29+포항시북구!H29</f>
        <v>1</v>
      </c>
    </row>
    <row r="30" spans="1:8" ht="13.5">
      <c r="A30" s="176"/>
      <c r="B30" s="170" t="s">
        <v>63</v>
      </c>
      <c r="C30" s="170"/>
      <c r="D30" s="5" t="s">
        <v>229</v>
      </c>
      <c r="E30" s="17">
        <f>포항시남구!E30+포항시북구!E30</f>
        <v>229</v>
      </c>
      <c r="F30" s="17">
        <f>포항시남구!F30+포항시북구!F30</f>
        <v>0</v>
      </c>
      <c r="G30" s="17">
        <f>포항시남구!G30+포항시북구!G30</f>
        <v>226</v>
      </c>
      <c r="H30" s="17">
        <f>포항시남구!H30+포항시북구!H30</f>
        <v>3</v>
      </c>
    </row>
    <row r="31" spans="1:8" ht="13.5">
      <c r="A31" s="176"/>
      <c r="B31" s="170"/>
      <c r="C31" s="170"/>
      <c r="D31" s="2" t="s">
        <v>53</v>
      </c>
      <c r="E31" s="10">
        <f>포항시남구!E31+포항시북구!E31</f>
        <v>156</v>
      </c>
      <c r="F31" s="10">
        <f>포항시남구!F31+포항시북구!F31</f>
        <v>0</v>
      </c>
      <c r="G31" s="10">
        <f>포항시남구!G31+포항시북구!G31</f>
        <v>156</v>
      </c>
      <c r="H31" s="10">
        <f>포항시남구!H31+포항시북구!H31</f>
        <v>0</v>
      </c>
    </row>
    <row r="32" spans="1:8" ht="13.5">
      <c r="A32" s="176"/>
      <c r="B32" s="170"/>
      <c r="C32" s="170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76"/>
      <c r="B33" s="170"/>
      <c r="C33" s="170"/>
      <c r="D33" s="2" t="s">
        <v>55</v>
      </c>
      <c r="E33" s="10">
        <f>포항시남구!E33+포항시북구!E33</f>
        <v>67</v>
      </c>
      <c r="F33" s="10">
        <f>포항시남구!F33+포항시북구!F33</f>
        <v>0</v>
      </c>
      <c r="G33" s="10">
        <f>포항시남구!G33+포항시북구!G33</f>
        <v>67</v>
      </c>
      <c r="H33" s="10">
        <f>포항시남구!H33+포항시북구!H33</f>
        <v>0</v>
      </c>
    </row>
    <row r="34" spans="1:8" ht="13.5">
      <c r="A34" s="176"/>
      <c r="B34" s="170"/>
      <c r="C34" s="170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76"/>
      <c r="B35" s="170"/>
      <c r="C35" s="170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76"/>
      <c r="B36" s="170"/>
      <c r="C36" s="170"/>
      <c r="D36" s="2" t="s">
        <v>64</v>
      </c>
      <c r="E36" s="10">
        <f>포항시남구!E36+포항시북구!E36</f>
        <v>3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3</v>
      </c>
    </row>
    <row r="37" spans="1:8" ht="13.5">
      <c r="A37" s="176"/>
      <c r="B37" s="170" t="s">
        <v>65</v>
      </c>
      <c r="C37" s="170"/>
      <c r="D37" s="5" t="s">
        <v>229</v>
      </c>
      <c r="E37" s="17">
        <f>포항시남구!E37+포항시북구!E37</f>
        <v>20027</v>
      </c>
      <c r="F37" s="17">
        <f>포항시남구!F37+포항시북구!F37</f>
        <v>36</v>
      </c>
      <c r="G37" s="17">
        <f>포항시남구!G37+포항시북구!G37</f>
        <v>19899</v>
      </c>
      <c r="H37" s="17">
        <f>포항시남구!H37+포항시북구!H37</f>
        <v>92</v>
      </c>
    </row>
    <row r="38" spans="1:8" ht="13.5">
      <c r="A38" s="176"/>
      <c r="B38" s="170"/>
      <c r="C38" s="170"/>
      <c r="D38" s="2" t="s">
        <v>53</v>
      </c>
      <c r="E38" s="10">
        <f>포항시남구!E38+포항시북구!E38</f>
        <v>2</v>
      </c>
      <c r="F38" s="10">
        <f>포항시남구!F38+포항시북구!F38</f>
        <v>0</v>
      </c>
      <c r="G38" s="10">
        <f>포항시남구!G38+포항시북구!G38</f>
        <v>2</v>
      </c>
      <c r="H38" s="10">
        <f>포항시남구!H38+포항시북구!H38</f>
        <v>0</v>
      </c>
    </row>
    <row r="39" spans="1:8" ht="13.5">
      <c r="A39" s="176"/>
      <c r="B39" s="170"/>
      <c r="C39" s="170"/>
      <c r="D39" s="2" t="s">
        <v>54</v>
      </c>
      <c r="E39" s="10">
        <f>포항시남구!E39+포항시북구!E39</f>
        <v>8823</v>
      </c>
      <c r="F39" s="10">
        <f>포항시남구!F39+포항시북구!F39</f>
        <v>7</v>
      </c>
      <c r="G39" s="10">
        <f>포항시남구!G39+포항시북구!G39</f>
        <v>8793</v>
      </c>
      <c r="H39" s="10">
        <f>포항시남구!H39+포항시북구!H39</f>
        <v>23</v>
      </c>
    </row>
    <row r="40" spans="1:8" ht="13.5">
      <c r="A40" s="176"/>
      <c r="B40" s="170"/>
      <c r="C40" s="170"/>
      <c r="D40" s="2" t="s">
        <v>55</v>
      </c>
      <c r="E40" s="10">
        <f>포항시남구!E40+포항시북구!E40</f>
        <v>7231</v>
      </c>
      <c r="F40" s="10">
        <f>포항시남구!F40+포항시북구!F40</f>
        <v>22</v>
      </c>
      <c r="G40" s="10">
        <f>포항시남구!G40+포항시북구!G40</f>
        <v>7170</v>
      </c>
      <c r="H40" s="10">
        <f>포항시남구!H40+포항시북구!H40</f>
        <v>39</v>
      </c>
    </row>
    <row r="41" spans="1:8" ht="13.5">
      <c r="A41" s="176"/>
      <c r="B41" s="170"/>
      <c r="C41" s="170"/>
      <c r="D41" s="2" t="s">
        <v>56</v>
      </c>
      <c r="E41" s="10">
        <f>포항시남구!E41+포항시북구!E41</f>
        <v>3931</v>
      </c>
      <c r="F41" s="10">
        <f>포항시남구!F41+포항시북구!F41</f>
        <v>7</v>
      </c>
      <c r="G41" s="10">
        <f>포항시남구!G41+포항시북구!G41</f>
        <v>3894</v>
      </c>
      <c r="H41" s="10">
        <f>포항시남구!H41+포항시북구!H41</f>
        <v>30</v>
      </c>
    </row>
    <row r="42" spans="1:8" ht="13.5">
      <c r="A42" s="176"/>
      <c r="B42" s="170"/>
      <c r="C42" s="170"/>
      <c r="D42" s="2" t="s">
        <v>57</v>
      </c>
      <c r="E42" s="10">
        <f>포항시남구!E42+포항시북구!E42</f>
        <v>17</v>
      </c>
      <c r="F42" s="10">
        <f>포항시남구!F42+포항시북구!F42</f>
        <v>0</v>
      </c>
      <c r="G42" s="10">
        <f>포항시남구!G42+포항시북구!G42</f>
        <v>17</v>
      </c>
      <c r="H42" s="10">
        <f>포항시남구!H42+포항시북구!H42</f>
        <v>0</v>
      </c>
    </row>
    <row r="43" spans="1:8" ht="13.5">
      <c r="A43" s="176"/>
      <c r="B43" s="170"/>
      <c r="C43" s="170"/>
      <c r="D43" s="2" t="s">
        <v>64</v>
      </c>
      <c r="E43" s="10">
        <f>포항시남구!E43+포항시북구!E43</f>
        <v>23</v>
      </c>
      <c r="F43" s="10">
        <f>포항시남구!F43+포항시북구!F43</f>
        <v>0</v>
      </c>
      <c r="G43" s="10">
        <f>포항시남구!G43+포항시북구!G43</f>
        <v>23</v>
      </c>
      <c r="H43" s="10">
        <f>포항시남구!H43+포항시북구!H43</f>
        <v>0</v>
      </c>
    </row>
    <row r="44" spans="1:8" ht="13.5">
      <c r="A44" s="176"/>
      <c r="B44" s="170" t="s">
        <v>66</v>
      </c>
      <c r="C44" s="170"/>
      <c r="D44" s="5" t="s">
        <v>229</v>
      </c>
      <c r="E44" s="17">
        <f>포항시남구!E44+포항시북구!E44</f>
        <v>10436</v>
      </c>
      <c r="F44" s="17">
        <f>포항시남구!F44+포항시북구!F44</f>
        <v>16</v>
      </c>
      <c r="G44" s="17">
        <f>포항시남구!G44+포항시북구!G44</f>
        <v>10401</v>
      </c>
      <c r="H44" s="17">
        <f>포항시남구!H44+포항시북구!H44</f>
        <v>19</v>
      </c>
    </row>
    <row r="45" spans="1:8" ht="13.5">
      <c r="A45" s="176"/>
      <c r="B45" s="170"/>
      <c r="C45" s="170"/>
      <c r="D45" s="2" t="s">
        <v>53</v>
      </c>
      <c r="E45" s="10">
        <f>포항시남구!E45+포항시북구!E45</f>
        <v>2</v>
      </c>
      <c r="F45" s="10">
        <f>포항시남구!F45+포항시북구!F45</f>
        <v>0</v>
      </c>
      <c r="G45" s="10">
        <f>포항시남구!G45+포항시북구!G45</f>
        <v>2</v>
      </c>
      <c r="H45" s="10">
        <f>포항시남구!H45+포항시북구!H45</f>
        <v>0</v>
      </c>
    </row>
    <row r="46" spans="1:8" ht="13.5">
      <c r="A46" s="176"/>
      <c r="B46" s="170"/>
      <c r="C46" s="170"/>
      <c r="D46" s="2" t="s">
        <v>54</v>
      </c>
      <c r="E46" s="10">
        <f>포항시남구!E46+포항시북구!E46</f>
        <v>6393</v>
      </c>
      <c r="F46" s="10">
        <f>포항시남구!F46+포항시북구!F46</f>
        <v>2</v>
      </c>
      <c r="G46" s="10">
        <f>포항시남구!G46+포항시북구!G46</f>
        <v>6391</v>
      </c>
      <c r="H46" s="10">
        <f>포항시남구!H46+포항시북구!H46</f>
        <v>0</v>
      </c>
    </row>
    <row r="47" spans="1:8" ht="13.5">
      <c r="A47" s="176"/>
      <c r="B47" s="170"/>
      <c r="C47" s="170"/>
      <c r="D47" s="2" t="s">
        <v>55</v>
      </c>
      <c r="E47" s="10">
        <f>포항시남구!E47+포항시북구!E47</f>
        <v>1220</v>
      </c>
      <c r="F47" s="10">
        <f>포항시남구!F47+포항시북구!F47</f>
        <v>11</v>
      </c>
      <c r="G47" s="10">
        <f>포항시남구!G47+포항시북구!G47</f>
        <v>1203</v>
      </c>
      <c r="H47" s="10">
        <f>포항시남구!H47+포항시북구!H47</f>
        <v>6</v>
      </c>
    </row>
    <row r="48" spans="1:8" ht="13.5">
      <c r="A48" s="176"/>
      <c r="B48" s="170"/>
      <c r="C48" s="170"/>
      <c r="D48" s="2" t="s">
        <v>56</v>
      </c>
      <c r="E48" s="10">
        <f>포항시남구!E48+포항시북구!E48</f>
        <v>2803</v>
      </c>
      <c r="F48" s="10">
        <f>포항시남구!F48+포항시북구!F48</f>
        <v>3</v>
      </c>
      <c r="G48" s="10">
        <f>포항시남구!G48+포항시북구!G48</f>
        <v>2788</v>
      </c>
      <c r="H48" s="10">
        <f>포항시남구!H48+포항시북구!H48</f>
        <v>12</v>
      </c>
    </row>
    <row r="49" spans="1:8" ht="13.5">
      <c r="A49" s="176"/>
      <c r="B49" s="170"/>
      <c r="C49" s="170"/>
      <c r="D49" s="2" t="s">
        <v>57</v>
      </c>
      <c r="E49" s="10">
        <f>포항시남구!E49+포항시북구!E49</f>
        <v>11</v>
      </c>
      <c r="F49" s="10">
        <f>포항시남구!F49+포항시북구!F49</f>
        <v>0</v>
      </c>
      <c r="G49" s="10">
        <f>포항시남구!G49+포항시북구!G49</f>
        <v>11</v>
      </c>
      <c r="H49" s="10">
        <f>포항시남구!H49+포항시북구!H49</f>
        <v>0</v>
      </c>
    </row>
    <row r="50" spans="1:8" ht="13.5">
      <c r="A50" s="176"/>
      <c r="B50" s="170"/>
      <c r="C50" s="170"/>
      <c r="D50" s="2" t="s">
        <v>64</v>
      </c>
      <c r="E50" s="10">
        <f>포항시남구!E50+포항시북구!E50</f>
        <v>7</v>
      </c>
      <c r="F50" s="10">
        <f>포항시남구!F50+포항시북구!F50</f>
        <v>0</v>
      </c>
      <c r="G50" s="10">
        <f>포항시남구!G50+포항시북구!G50</f>
        <v>6</v>
      </c>
      <c r="H50" s="10">
        <f>포항시남구!H50+포항시북구!H50</f>
        <v>1</v>
      </c>
    </row>
    <row r="51" spans="1:8" ht="13.5">
      <c r="A51" s="174" t="s">
        <v>67</v>
      </c>
      <c r="B51" s="174"/>
      <c r="C51" s="174"/>
      <c r="D51" s="65" t="s">
        <v>225</v>
      </c>
      <c r="E51" s="66">
        <f>포항시남구!E51+포항시북구!E51</f>
        <v>11861</v>
      </c>
      <c r="F51" s="66">
        <f>포항시남구!F51+포항시북구!F51</f>
        <v>115</v>
      </c>
      <c r="G51" s="66">
        <f>포항시남구!G51+포항시북구!G51</f>
        <v>10702</v>
      </c>
      <c r="H51" s="66">
        <f>포항시남구!H51+포항시북구!H51</f>
        <v>1044</v>
      </c>
    </row>
    <row r="52" spans="1:8" ht="13.5">
      <c r="A52" s="175"/>
      <c r="B52" s="170" t="s">
        <v>68</v>
      </c>
      <c r="C52" s="170"/>
      <c r="D52" s="6" t="s">
        <v>229</v>
      </c>
      <c r="E52" s="19">
        <f>포항시남구!E52+포항시북구!E52</f>
        <v>943</v>
      </c>
      <c r="F52" s="19">
        <f>포항시남구!F52+포항시북구!F52</f>
        <v>68</v>
      </c>
      <c r="G52" s="19">
        <f>포항시남구!G52+포항시북구!G52</f>
        <v>10627</v>
      </c>
      <c r="H52" s="19">
        <f>포항시남구!H52+포항시북구!H52</f>
        <v>1038</v>
      </c>
    </row>
    <row r="53" spans="1:8" ht="13.5">
      <c r="A53" s="175"/>
      <c r="B53" s="170"/>
      <c r="C53" s="170"/>
      <c r="D53" s="2" t="s">
        <v>69</v>
      </c>
      <c r="E53" s="10">
        <f>포항시남구!E53+포항시북구!E53</f>
        <v>183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183</v>
      </c>
    </row>
    <row r="54" spans="1:8" ht="13.5">
      <c r="A54" s="175"/>
      <c r="B54" s="170"/>
      <c r="C54" s="170"/>
      <c r="D54" s="2" t="s">
        <v>70</v>
      </c>
      <c r="E54" s="10">
        <f>포항시남구!E54+포항시북구!E54</f>
        <v>360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360</v>
      </c>
    </row>
    <row r="55" spans="1:8" ht="13.5">
      <c r="A55" s="175"/>
      <c r="B55" s="170"/>
      <c r="C55" s="170"/>
      <c r="D55" s="2" t="s">
        <v>71</v>
      </c>
      <c r="E55" s="10">
        <f>포항시남구!E55+포항시북구!E55</f>
        <v>400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400</v>
      </c>
    </row>
    <row r="56" spans="1:8" ht="13.5">
      <c r="A56" s="175"/>
      <c r="B56" s="170"/>
      <c r="C56" s="170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75"/>
      <c r="B57" s="170"/>
      <c r="C57" s="170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75"/>
      <c r="B58" s="170"/>
      <c r="C58" s="170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75"/>
      <c r="B59" s="170" t="s">
        <v>75</v>
      </c>
      <c r="C59" s="170"/>
      <c r="D59" s="6" t="s">
        <v>229</v>
      </c>
      <c r="E59" s="19">
        <f>포항시남구!E59+포항시북구!E59</f>
        <v>10790</v>
      </c>
      <c r="F59" s="19">
        <f>포항시남구!F59+포항시북구!F59</f>
        <v>68</v>
      </c>
      <c r="G59" s="19">
        <f>포항시남구!G59+포항시북구!G59</f>
        <v>10627</v>
      </c>
      <c r="H59" s="19">
        <f>포항시남구!H59+포항시북구!H59</f>
        <v>95</v>
      </c>
    </row>
    <row r="60" spans="1:8" ht="13.5">
      <c r="A60" s="175"/>
      <c r="B60" s="170"/>
      <c r="C60" s="170"/>
      <c r="D60" s="2" t="s">
        <v>76</v>
      </c>
      <c r="E60" s="10">
        <f>포항시남구!E60+포항시북구!E60</f>
        <v>10329</v>
      </c>
      <c r="F60" s="10">
        <f>포항시남구!F60+포항시북구!F60</f>
        <v>38</v>
      </c>
      <c r="G60" s="10">
        <f>포항시남구!G60+포항시북구!G60</f>
        <v>10197</v>
      </c>
      <c r="H60" s="10">
        <f>포항시남구!H60+포항시북구!H60</f>
        <v>94</v>
      </c>
    </row>
    <row r="61" spans="1:8" ht="13.5">
      <c r="A61" s="175"/>
      <c r="B61" s="170"/>
      <c r="C61" s="170"/>
      <c r="D61" s="2" t="s">
        <v>77</v>
      </c>
      <c r="E61" s="10">
        <f>포항시남구!E61+포항시북구!E61</f>
        <v>152</v>
      </c>
      <c r="F61" s="10">
        <f>포항시남구!F61+포항시북구!F61</f>
        <v>6</v>
      </c>
      <c r="G61" s="10">
        <f>포항시남구!G61+포항시북구!G61</f>
        <v>145</v>
      </c>
      <c r="H61" s="10">
        <f>포항시남구!H61+포항시북구!H61</f>
        <v>1</v>
      </c>
    </row>
    <row r="62" spans="1:8" ht="13.5">
      <c r="A62" s="175"/>
      <c r="B62" s="170"/>
      <c r="C62" s="170"/>
      <c r="D62" s="2" t="s">
        <v>78</v>
      </c>
      <c r="E62" s="10">
        <f>포항시남구!E62+포항시북구!E62</f>
        <v>123</v>
      </c>
      <c r="F62" s="10">
        <f>포항시남구!F62+포항시북구!F62</f>
        <v>13</v>
      </c>
      <c r="G62" s="10">
        <f>포항시남구!G62+포항시북구!G62</f>
        <v>110</v>
      </c>
      <c r="H62" s="10">
        <f>포항시남구!H62+포항시북구!H62</f>
        <v>0</v>
      </c>
    </row>
    <row r="63" spans="1:8" ht="13.5">
      <c r="A63" s="175"/>
      <c r="B63" s="170"/>
      <c r="C63" s="170"/>
      <c r="D63" s="2" t="s">
        <v>79</v>
      </c>
      <c r="E63" s="10">
        <f>포항시남구!E63+포항시북구!E63</f>
        <v>182</v>
      </c>
      <c r="F63" s="10">
        <f>포항시남구!F63+포항시북구!F63</f>
        <v>11</v>
      </c>
      <c r="G63" s="10">
        <f>포항시남구!G63+포항시북구!G63</f>
        <v>171</v>
      </c>
      <c r="H63" s="10">
        <f>포항시남구!H63+포항시북구!H63</f>
        <v>0</v>
      </c>
    </row>
    <row r="64" spans="1:8" ht="13.5">
      <c r="A64" s="175"/>
      <c r="B64" s="170"/>
      <c r="C64" s="170"/>
      <c r="D64" s="2" t="s">
        <v>80</v>
      </c>
      <c r="E64" s="10">
        <f>포항시남구!E64+포항시북구!E64</f>
        <v>4</v>
      </c>
      <c r="F64" s="10">
        <f>포항시남구!F64+포항시북구!F64</f>
        <v>0</v>
      </c>
      <c r="G64" s="10">
        <f>포항시남구!G64+포항시북구!G64</f>
        <v>4</v>
      </c>
      <c r="H64" s="10">
        <f>포항시남구!H64+포항시북구!H64</f>
        <v>0</v>
      </c>
    </row>
    <row r="65" spans="1:8" ht="13.5">
      <c r="A65" s="175"/>
      <c r="B65" s="170" t="s">
        <v>81</v>
      </c>
      <c r="C65" s="170"/>
      <c r="D65" s="6" t="s">
        <v>229</v>
      </c>
      <c r="E65" s="19">
        <f>포항시남구!E65+포항시북구!E65</f>
        <v>128</v>
      </c>
      <c r="F65" s="19">
        <f>포항시남구!F65+포항시북구!F65</f>
        <v>47</v>
      </c>
      <c r="G65" s="19">
        <f>포항시남구!G65+포항시북구!G65</f>
        <v>75</v>
      </c>
      <c r="H65" s="19">
        <f>포항시남구!H65+포항시북구!H65</f>
        <v>6</v>
      </c>
    </row>
    <row r="66" spans="1:8" ht="13.5">
      <c r="A66" s="175"/>
      <c r="B66" s="170"/>
      <c r="C66" s="170"/>
      <c r="D66" s="2" t="s">
        <v>82</v>
      </c>
      <c r="E66" s="10">
        <f>포항시남구!E66+포항시북구!E66</f>
        <v>80</v>
      </c>
      <c r="F66" s="10">
        <f>포항시남구!F66+포항시북구!F66</f>
        <v>18</v>
      </c>
      <c r="G66" s="10">
        <f>포항시남구!G66+포항시북구!G66</f>
        <v>62</v>
      </c>
      <c r="H66" s="10">
        <f>포항시남구!H66+포항시북구!H66</f>
        <v>0</v>
      </c>
    </row>
    <row r="67" spans="1:8" ht="13.5">
      <c r="A67" s="175"/>
      <c r="B67" s="170"/>
      <c r="C67" s="170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75"/>
      <c r="B68" s="170"/>
      <c r="C68" s="170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75"/>
      <c r="B69" s="170"/>
      <c r="C69" s="170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75"/>
      <c r="B70" s="170"/>
      <c r="C70" s="170"/>
      <c r="D70" s="2" t="s">
        <v>231</v>
      </c>
      <c r="E70" s="10">
        <f>포항시남구!E70+포항시북구!E70</f>
        <v>44</v>
      </c>
      <c r="F70" s="10">
        <f>포항시남구!F70+포항시북구!F70</f>
        <v>29</v>
      </c>
      <c r="G70" s="10">
        <f>포항시남구!G70+포항시북구!G70</f>
        <v>12</v>
      </c>
      <c r="H70" s="10">
        <f>포항시남구!H70+포항시북구!H70</f>
        <v>3</v>
      </c>
    </row>
    <row r="71" spans="1:8" ht="21.75" customHeight="1">
      <c r="A71" s="174" t="s">
        <v>86</v>
      </c>
      <c r="B71" s="174"/>
      <c r="C71" s="174"/>
      <c r="D71" s="63" t="s">
        <v>226</v>
      </c>
      <c r="E71" s="64">
        <f>포항시남구!E71+포항시북구!E71</f>
        <v>37120</v>
      </c>
      <c r="F71" s="64">
        <f>포항시남구!F71+포항시북구!F71</f>
        <v>229</v>
      </c>
      <c r="G71" s="64">
        <f>포항시남구!G71+포항시북구!G71</f>
        <v>31688</v>
      </c>
      <c r="H71" s="64">
        <f>포항시남구!H71+포항시북구!H71</f>
        <v>5203</v>
      </c>
    </row>
    <row r="72" spans="1:8" ht="13.5">
      <c r="A72" s="171"/>
      <c r="B72" s="170" t="s">
        <v>68</v>
      </c>
      <c r="C72" s="170"/>
      <c r="D72" s="7" t="s">
        <v>229</v>
      </c>
      <c r="E72" s="8">
        <f>포항시남구!E72+포항시북구!E72</f>
        <v>973</v>
      </c>
      <c r="F72" s="8">
        <f>포항시남구!F72+포항시북구!F72</f>
        <v>68</v>
      </c>
      <c r="G72" s="8">
        <f>포항시남구!G72+포항시북구!G72</f>
        <v>20117</v>
      </c>
      <c r="H72" s="8">
        <f>포항시남구!H72+포항시북구!H72</f>
        <v>2145</v>
      </c>
    </row>
    <row r="73" spans="1:8" ht="13.5">
      <c r="A73" s="172"/>
      <c r="B73" s="170"/>
      <c r="C73" s="170"/>
      <c r="D73" s="2" t="s">
        <v>87</v>
      </c>
      <c r="E73" s="18">
        <f>포항시남구!E73+포항시북구!E73</f>
        <v>973</v>
      </c>
      <c r="F73" s="18">
        <f>포항시남구!F73+포항시북구!F73</f>
        <v>7</v>
      </c>
      <c r="G73" s="18">
        <f>포항시남구!G73+포항시북구!G73</f>
        <v>965</v>
      </c>
      <c r="H73" s="18">
        <f>포항시남구!H73+포항시북구!H73</f>
        <v>1</v>
      </c>
    </row>
    <row r="74" spans="1:8" ht="13.5">
      <c r="A74" s="172"/>
      <c r="B74" s="170" t="s">
        <v>88</v>
      </c>
      <c r="C74" s="170"/>
      <c r="D74" s="2" t="s">
        <v>49</v>
      </c>
      <c r="E74" s="18">
        <f>포항시남구!E74+포항시북구!E74</f>
        <v>21357</v>
      </c>
      <c r="F74" s="18">
        <f>포항시남구!F74+포항시북구!F74</f>
        <v>61</v>
      </c>
      <c r="G74" s="18">
        <f>포항시남구!G74+포항시북구!G74</f>
        <v>19152</v>
      </c>
      <c r="H74" s="18">
        <f>포항시남구!H74+포항시북구!H74</f>
        <v>2144</v>
      </c>
    </row>
    <row r="75" spans="1:8" ht="13.5">
      <c r="A75" s="172"/>
      <c r="B75" s="170"/>
      <c r="C75" s="170"/>
      <c r="D75" s="2" t="s">
        <v>89</v>
      </c>
      <c r="E75" s="18">
        <f>포항시남구!E75+포항시북구!E75</f>
        <v>17463</v>
      </c>
      <c r="F75" s="18">
        <f>포항시남구!F75+포항시북구!F75</f>
        <v>40</v>
      </c>
      <c r="G75" s="18">
        <f>포항시남구!G75+포항시북구!G75</f>
        <v>16826</v>
      </c>
      <c r="H75" s="18">
        <f>포항시남구!H75+포항시북구!H75</f>
        <v>597</v>
      </c>
    </row>
    <row r="76" spans="1:8" ht="13.5">
      <c r="A76" s="172"/>
      <c r="B76" s="170"/>
      <c r="C76" s="170"/>
      <c r="D76" s="2" t="s">
        <v>90</v>
      </c>
      <c r="E76" s="18">
        <f>포항시남구!E76+포항시북구!E76</f>
        <v>1357</v>
      </c>
      <c r="F76" s="18">
        <f>포항시남구!F76+포항시북구!F76</f>
        <v>13</v>
      </c>
      <c r="G76" s="18">
        <f>포항시남구!G76+포항시북구!G76</f>
        <v>1236</v>
      </c>
      <c r="H76" s="18">
        <f>포항시남구!H76+포항시북구!H76</f>
        <v>108</v>
      </c>
    </row>
    <row r="77" spans="1:8" ht="13.5">
      <c r="A77" s="172"/>
      <c r="B77" s="170"/>
      <c r="C77" s="170"/>
      <c r="D77" s="2" t="s">
        <v>91</v>
      </c>
      <c r="E77" s="18">
        <f>포항시남구!E77+포항시북구!E77</f>
        <v>786</v>
      </c>
      <c r="F77" s="18">
        <f>포항시남구!F77+포항시북구!F77</f>
        <v>5</v>
      </c>
      <c r="G77" s="18">
        <f>포항시남구!G77+포항시북구!G77</f>
        <v>404</v>
      </c>
      <c r="H77" s="18">
        <f>포항시남구!H77+포항시북구!H77</f>
        <v>377</v>
      </c>
    </row>
    <row r="78" spans="1:8" ht="13.5">
      <c r="A78" s="172"/>
      <c r="B78" s="170"/>
      <c r="C78" s="170"/>
      <c r="D78" s="2" t="s">
        <v>92</v>
      </c>
      <c r="E78" s="18">
        <f>포항시남구!E78+포항시북구!E78</f>
        <v>637</v>
      </c>
      <c r="F78" s="18">
        <f>포항시남구!F78+포항시북구!F78</f>
        <v>3</v>
      </c>
      <c r="G78" s="18">
        <f>포항시남구!G78+포항시북구!G78</f>
        <v>461</v>
      </c>
      <c r="H78" s="18">
        <f>포항시남구!H78+포항시북구!H78</f>
        <v>173</v>
      </c>
    </row>
    <row r="79" spans="1:8" ht="13.5">
      <c r="A79" s="172"/>
      <c r="B79" s="170"/>
      <c r="C79" s="170"/>
      <c r="D79" s="2" t="s">
        <v>93</v>
      </c>
      <c r="E79" s="18">
        <f>포항시남구!E79+포항시북구!E79</f>
        <v>61</v>
      </c>
      <c r="F79" s="18">
        <f>포항시남구!F79+포항시북구!F79</f>
        <v>0</v>
      </c>
      <c r="G79" s="18">
        <f>포항시남구!G79+포항시북구!G79</f>
        <v>45</v>
      </c>
      <c r="H79" s="18">
        <f>포항시남구!H79+포항시북구!H79</f>
        <v>16</v>
      </c>
    </row>
    <row r="80" spans="1:8" ht="13.5">
      <c r="A80" s="172"/>
      <c r="B80" s="170"/>
      <c r="C80" s="170"/>
      <c r="D80" s="2" t="s">
        <v>94</v>
      </c>
      <c r="E80" s="18">
        <f>포항시남구!E80+포항시북구!E80</f>
        <v>197</v>
      </c>
      <c r="F80" s="18">
        <f>포항시남구!F80+포항시북구!F80</f>
        <v>0</v>
      </c>
      <c r="G80" s="18">
        <f>포항시남구!G80+포항시북구!G80</f>
        <v>53</v>
      </c>
      <c r="H80" s="18">
        <f>포항시남구!H80+포항시북구!H80</f>
        <v>144</v>
      </c>
    </row>
    <row r="81" spans="1:8" ht="13.5">
      <c r="A81" s="172"/>
      <c r="B81" s="170"/>
      <c r="C81" s="170"/>
      <c r="D81" s="2" t="s">
        <v>95</v>
      </c>
      <c r="E81" s="18">
        <f>포항시남구!E81+포항시북구!E81</f>
        <v>856</v>
      </c>
      <c r="F81" s="18">
        <f>포항시남구!F81+포항시북구!F81</f>
        <v>0</v>
      </c>
      <c r="G81" s="18">
        <f>포항시남구!G81+포항시북구!G81</f>
        <v>127</v>
      </c>
      <c r="H81" s="18">
        <f>포항시남구!H81+포항시북구!H81</f>
        <v>729</v>
      </c>
    </row>
    <row r="82" spans="1:8" ht="13.5">
      <c r="A82" s="172"/>
      <c r="B82" s="170" t="s">
        <v>96</v>
      </c>
      <c r="C82" s="170"/>
      <c r="D82" s="7" t="s">
        <v>229</v>
      </c>
      <c r="E82" s="8">
        <f>포항시남구!E82+포항시북구!E82</f>
        <v>439</v>
      </c>
      <c r="F82" s="8">
        <f>포항시남구!F82+포항시북구!F82</f>
        <v>9</v>
      </c>
      <c r="G82" s="8">
        <f>포항시남구!G82+포항시북구!G82</f>
        <v>406</v>
      </c>
      <c r="H82" s="8">
        <f>포항시남구!H82+포항시북구!H82</f>
        <v>24</v>
      </c>
    </row>
    <row r="83" spans="1:8" ht="13.5">
      <c r="A83" s="172"/>
      <c r="B83" s="170"/>
      <c r="C83" s="170"/>
      <c r="D83" s="2" t="s">
        <v>89</v>
      </c>
      <c r="E83" s="18">
        <f>포항시남구!E83+포항시북구!E83</f>
        <v>189</v>
      </c>
      <c r="F83" s="18">
        <f>포항시남구!F83+포항시북구!F83</f>
        <v>0</v>
      </c>
      <c r="G83" s="18">
        <f>포항시남구!G83+포항시북구!G83</f>
        <v>188</v>
      </c>
      <c r="H83" s="18">
        <f>포항시남구!H83+포항시북구!H83</f>
        <v>1</v>
      </c>
    </row>
    <row r="84" spans="1:8" ht="13.5">
      <c r="A84" s="172"/>
      <c r="B84" s="170"/>
      <c r="C84" s="170"/>
      <c r="D84" s="2" t="s">
        <v>91</v>
      </c>
      <c r="E84" s="18">
        <f>포항시남구!E84+포항시북구!E84</f>
        <v>146</v>
      </c>
      <c r="F84" s="18">
        <f>포항시남구!F84+포항시북구!F84</f>
        <v>2</v>
      </c>
      <c r="G84" s="18">
        <f>포항시남구!G84+포항시북구!G84</f>
        <v>141</v>
      </c>
      <c r="H84" s="18">
        <f>포항시남구!H84+포항시북구!H84</f>
        <v>3</v>
      </c>
    </row>
    <row r="85" spans="1:8" ht="13.5">
      <c r="A85" s="172"/>
      <c r="B85" s="170"/>
      <c r="C85" s="170"/>
      <c r="D85" s="2" t="s">
        <v>94</v>
      </c>
      <c r="E85" s="18">
        <f>포항시남구!E85+포항시북구!E85</f>
        <v>83</v>
      </c>
      <c r="F85" s="18">
        <f>포항시남구!F85+포항시북구!F85</f>
        <v>6</v>
      </c>
      <c r="G85" s="18">
        <f>포항시남구!G85+포항시북구!G85</f>
        <v>72</v>
      </c>
      <c r="H85" s="18">
        <f>포항시남구!H85+포항시북구!H85</f>
        <v>5</v>
      </c>
    </row>
    <row r="86" spans="1:8" ht="13.5">
      <c r="A86" s="172"/>
      <c r="B86" s="170"/>
      <c r="C86" s="170"/>
      <c r="D86" s="2" t="s">
        <v>95</v>
      </c>
      <c r="E86" s="18">
        <f>포항시남구!E86+포항시북구!E86</f>
        <v>21</v>
      </c>
      <c r="F86" s="18">
        <f>포항시남구!F86+포항시북구!F86</f>
        <v>1</v>
      </c>
      <c r="G86" s="18">
        <f>포항시남구!G86+포항시북구!G86</f>
        <v>5</v>
      </c>
      <c r="H86" s="18">
        <f>포항시남구!H86+포항시북구!H86</f>
        <v>15</v>
      </c>
    </row>
    <row r="87" spans="1:8" ht="13.5">
      <c r="A87" s="172"/>
      <c r="B87" s="170" t="s">
        <v>97</v>
      </c>
      <c r="C87" s="170"/>
      <c r="D87" s="7" t="s">
        <v>229</v>
      </c>
      <c r="E87" s="8">
        <f>포항시남구!E87+포항시북구!E87</f>
        <v>9156</v>
      </c>
      <c r="F87" s="8">
        <f>포항시남구!F87+포항시북구!F87</f>
        <v>39</v>
      </c>
      <c r="G87" s="8">
        <f>포항시남구!G87+포항시북구!G87</f>
        <v>8921</v>
      </c>
      <c r="H87" s="8">
        <f>포항시남구!H87+포항시북구!H87</f>
        <v>196</v>
      </c>
    </row>
    <row r="88" spans="1:8" ht="13.5">
      <c r="A88" s="172"/>
      <c r="B88" s="170"/>
      <c r="C88" s="170"/>
      <c r="D88" s="2" t="s">
        <v>89</v>
      </c>
      <c r="E88" s="18">
        <f>포항시남구!E88+포항시북구!E88</f>
        <v>9043</v>
      </c>
      <c r="F88" s="18">
        <f>포항시남구!F88+포항시북구!F88</f>
        <v>38</v>
      </c>
      <c r="G88" s="18">
        <f>포항시남구!G88+포항시북구!G88</f>
        <v>8817</v>
      </c>
      <c r="H88" s="18">
        <f>포항시남구!H88+포항시북구!H88</f>
        <v>188</v>
      </c>
    </row>
    <row r="89" spans="1:8" ht="13.5">
      <c r="A89" s="172"/>
      <c r="B89" s="170"/>
      <c r="C89" s="170"/>
      <c r="D89" s="2" t="s">
        <v>91</v>
      </c>
      <c r="E89" s="18">
        <f>포항시남구!E89+포항시북구!E89</f>
        <v>109</v>
      </c>
      <c r="F89" s="18">
        <f>포항시남구!F89+포항시북구!F89</f>
        <v>1</v>
      </c>
      <c r="G89" s="18">
        <f>포항시남구!G89+포항시북구!G89</f>
        <v>104</v>
      </c>
      <c r="H89" s="18">
        <f>포항시남구!H89+포항시북구!H89</f>
        <v>4</v>
      </c>
    </row>
    <row r="90" spans="1:8" ht="13.5">
      <c r="A90" s="172"/>
      <c r="B90" s="170"/>
      <c r="C90" s="170"/>
      <c r="D90" s="2" t="s">
        <v>98</v>
      </c>
      <c r="E90" s="18">
        <f>포항시남구!E90+포항시북구!E90</f>
        <v>4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4</v>
      </c>
    </row>
    <row r="91" spans="1:8" ht="13.5">
      <c r="A91" s="172"/>
      <c r="B91" s="170" t="s">
        <v>99</v>
      </c>
      <c r="C91" s="170"/>
      <c r="D91" s="7" t="s">
        <v>229</v>
      </c>
      <c r="E91" s="8">
        <f>포항시남구!E91+포항시북구!E91</f>
        <v>5195</v>
      </c>
      <c r="F91" s="8">
        <f>포항시남구!F91+포항시북구!F91</f>
        <v>113</v>
      </c>
      <c r="G91" s="8">
        <f>포항시남구!G91+포항시북구!G91</f>
        <v>2244</v>
      </c>
      <c r="H91" s="8">
        <f>포항시남구!H91+포항시북구!H91</f>
        <v>2838</v>
      </c>
    </row>
    <row r="92" spans="1:8" ht="13.5">
      <c r="A92" s="172"/>
      <c r="B92" s="170"/>
      <c r="C92" s="170"/>
      <c r="D92" s="3" t="s">
        <v>158</v>
      </c>
      <c r="E92" s="18">
        <f>포항시남구!E92+포항시북구!E92</f>
        <v>306</v>
      </c>
      <c r="F92" s="18">
        <f>포항시남구!F92+포항시북구!F92</f>
        <v>27</v>
      </c>
      <c r="G92" s="18">
        <f>포항시남구!G92+포항시북구!G92</f>
        <v>241</v>
      </c>
      <c r="H92" s="18">
        <f>포항시남구!H92+포항시북구!H92</f>
        <v>38</v>
      </c>
    </row>
    <row r="93" spans="1:8" ht="13.5">
      <c r="A93" s="172"/>
      <c r="B93" s="170"/>
      <c r="C93" s="170"/>
      <c r="D93" s="3" t="s">
        <v>159</v>
      </c>
      <c r="E93" s="18">
        <f>포항시남구!E93+포항시북구!E93</f>
        <v>25</v>
      </c>
      <c r="F93" s="18">
        <f>포항시남구!F93+포항시북구!F93</f>
        <v>6</v>
      </c>
      <c r="G93" s="18">
        <f>포항시남구!G93+포항시북구!G93</f>
        <v>19</v>
      </c>
      <c r="H93" s="18">
        <f>포항시남구!H93+포항시북구!H93</f>
        <v>0</v>
      </c>
    </row>
    <row r="94" spans="1:8" ht="13.5">
      <c r="A94" s="172"/>
      <c r="B94" s="170"/>
      <c r="C94" s="170"/>
      <c r="D94" s="3" t="s">
        <v>160</v>
      </c>
      <c r="E94" s="18">
        <f>포항시남구!E94+포항시북구!E94</f>
        <v>28</v>
      </c>
      <c r="F94" s="18">
        <f>포항시남구!F94+포항시북구!F94</f>
        <v>1</v>
      </c>
      <c r="G94" s="18">
        <f>포항시남구!G94+포항시북구!G94</f>
        <v>26</v>
      </c>
      <c r="H94" s="18">
        <f>포항시남구!H94+포항시북구!H94</f>
        <v>1</v>
      </c>
    </row>
    <row r="95" spans="1:8" ht="13.5">
      <c r="A95" s="172"/>
      <c r="B95" s="170"/>
      <c r="C95" s="170"/>
      <c r="D95" s="3" t="s">
        <v>161</v>
      </c>
      <c r="E95" s="18">
        <f>포항시남구!E95+포항시북구!E95</f>
        <v>56</v>
      </c>
      <c r="F95" s="18">
        <f>포항시남구!F95+포항시북구!F95</f>
        <v>40</v>
      </c>
      <c r="G95" s="18">
        <f>포항시남구!G95+포항시북구!G95</f>
        <v>16</v>
      </c>
      <c r="H95" s="18">
        <f>포항시남구!H95+포항시북구!H95</f>
        <v>0</v>
      </c>
    </row>
    <row r="96" spans="1:8" ht="13.5">
      <c r="A96" s="172"/>
      <c r="B96" s="170"/>
      <c r="C96" s="170"/>
      <c r="D96" s="3" t="s">
        <v>162</v>
      </c>
      <c r="E96" s="18">
        <f>포항시남구!E96+포항시북구!E96</f>
        <v>707</v>
      </c>
      <c r="F96" s="18">
        <f>포항시남구!F96+포항시북구!F96</f>
        <v>1</v>
      </c>
      <c r="G96" s="18">
        <f>포항시남구!G96+포항시북구!G96</f>
        <v>683</v>
      </c>
      <c r="H96" s="18">
        <f>포항시남구!H96+포항시북구!H96</f>
        <v>23</v>
      </c>
    </row>
    <row r="97" spans="1:8" ht="13.5">
      <c r="A97" s="172"/>
      <c r="B97" s="170"/>
      <c r="C97" s="170"/>
      <c r="D97" s="3" t="s">
        <v>163</v>
      </c>
      <c r="E97" s="18">
        <f>포항시남구!E97+포항시북구!E97</f>
        <v>37</v>
      </c>
      <c r="F97" s="18">
        <f>포항시남구!F97+포항시북구!F97</f>
        <v>0</v>
      </c>
      <c r="G97" s="18">
        <f>포항시남구!G97+포항시북구!G97</f>
        <v>13</v>
      </c>
      <c r="H97" s="18">
        <f>포항시남구!H97+포항시북구!H97</f>
        <v>24</v>
      </c>
    </row>
    <row r="98" spans="1:8" ht="13.5">
      <c r="A98" s="172"/>
      <c r="B98" s="170"/>
      <c r="C98" s="170"/>
      <c r="D98" s="3" t="s">
        <v>164</v>
      </c>
      <c r="E98" s="18">
        <f>포항시남구!E98+포항시북구!E98</f>
        <v>185</v>
      </c>
      <c r="F98" s="18">
        <f>포항시남구!F98+포항시북구!F98</f>
        <v>0</v>
      </c>
      <c r="G98" s="18">
        <f>포항시남구!G98+포항시북구!G98</f>
        <v>182</v>
      </c>
      <c r="H98" s="18">
        <f>포항시남구!H98+포항시북구!H98</f>
        <v>3</v>
      </c>
    </row>
    <row r="99" spans="1:8" ht="13.5">
      <c r="A99" s="172"/>
      <c r="B99" s="170"/>
      <c r="C99" s="170"/>
      <c r="D99" s="3" t="s">
        <v>165</v>
      </c>
      <c r="E99" s="18">
        <f>포항시남구!E99+포항시북구!E99</f>
        <v>3</v>
      </c>
      <c r="F99" s="18">
        <f>포항시남구!F99+포항시북구!F99</f>
        <v>0</v>
      </c>
      <c r="G99" s="18">
        <f>포항시남구!G99+포항시북구!G99</f>
        <v>3</v>
      </c>
      <c r="H99" s="18">
        <f>포항시남구!H99+포항시북구!H99</f>
        <v>0</v>
      </c>
    </row>
    <row r="100" spans="1:8" ht="13.5">
      <c r="A100" s="172"/>
      <c r="B100" s="170"/>
      <c r="C100" s="170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72"/>
      <c r="B101" s="170"/>
      <c r="C101" s="170"/>
      <c r="D101" s="3" t="s">
        <v>167</v>
      </c>
      <c r="E101" s="18">
        <f>포항시남구!E101+포항시북구!E101</f>
        <v>152</v>
      </c>
      <c r="F101" s="18">
        <f>포항시남구!F101+포항시북구!F101</f>
        <v>0</v>
      </c>
      <c r="G101" s="18">
        <f>포항시남구!G101+포항시북구!G101</f>
        <v>151</v>
      </c>
      <c r="H101" s="18">
        <f>포항시남구!H101+포항시북구!H101</f>
        <v>1</v>
      </c>
    </row>
    <row r="102" spans="1:8" ht="13.5">
      <c r="A102" s="172"/>
      <c r="B102" s="170"/>
      <c r="C102" s="170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72"/>
      <c r="B103" s="170"/>
      <c r="C103" s="170"/>
      <c r="D103" s="3" t="s">
        <v>169</v>
      </c>
      <c r="E103" s="18">
        <f>포항시남구!E103+포항시북구!E103</f>
        <v>30</v>
      </c>
      <c r="F103" s="18">
        <f>포항시남구!F103+포항시북구!F103</f>
        <v>0</v>
      </c>
      <c r="G103" s="18">
        <f>포항시남구!G103+포항시북구!G103</f>
        <v>28</v>
      </c>
      <c r="H103" s="18">
        <f>포항시남구!H103+포항시북구!H103</f>
        <v>2</v>
      </c>
    </row>
    <row r="104" spans="1:8" ht="13.5">
      <c r="A104" s="172"/>
      <c r="B104" s="170"/>
      <c r="C104" s="170"/>
      <c r="D104" s="3" t="s">
        <v>170</v>
      </c>
      <c r="E104" s="18">
        <f>포항시남구!E104+포항시북구!E104</f>
        <v>151</v>
      </c>
      <c r="F104" s="18">
        <f>포항시남구!F104+포항시북구!F104</f>
        <v>1</v>
      </c>
      <c r="G104" s="18">
        <f>포항시남구!G104+포항시북구!G104</f>
        <v>134</v>
      </c>
      <c r="H104" s="18">
        <f>포항시남구!H104+포항시북구!H104</f>
        <v>16</v>
      </c>
    </row>
    <row r="105" spans="1:8" ht="13.5">
      <c r="A105" s="172"/>
      <c r="B105" s="170"/>
      <c r="C105" s="170"/>
      <c r="D105" s="3" t="s">
        <v>171</v>
      </c>
      <c r="E105" s="18">
        <f>포항시남구!E105+포항시북구!E105</f>
        <v>2</v>
      </c>
      <c r="F105" s="18">
        <f>포항시남구!F105+포항시북구!F105</f>
        <v>0</v>
      </c>
      <c r="G105" s="18">
        <f>포항시남구!G105+포항시북구!G105</f>
        <v>2</v>
      </c>
      <c r="H105" s="18">
        <f>포항시남구!H105+포항시북구!H105</f>
        <v>0</v>
      </c>
    </row>
    <row r="106" spans="1:8" ht="13.5">
      <c r="A106" s="172"/>
      <c r="B106" s="170"/>
      <c r="C106" s="170"/>
      <c r="D106" s="3" t="s">
        <v>172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172"/>
      <c r="B107" s="170"/>
      <c r="C107" s="170"/>
      <c r="D107" s="3" t="s">
        <v>173</v>
      </c>
      <c r="E107" s="18">
        <f>포항시남구!E107+포항시북구!E107</f>
        <v>2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1</v>
      </c>
    </row>
    <row r="108" spans="1:8" ht="13.5">
      <c r="A108" s="172"/>
      <c r="B108" s="170"/>
      <c r="C108" s="170"/>
      <c r="D108" s="3" t="s">
        <v>169</v>
      </c>
      <c r="E108" s="18">
        <f>포항시남구!E108+포항시북구!E108</f>
        <v>146</v>
      </c>
      <c r="F108" s="18">
        <f>포항시남구!F108+포항시북구!F108</f>
        <v>1</v>
      </c>
      <c r="G108" s="18">
        <f>포항시남구!G108+포항시북구!G108</f>
        <v>130</v>
      </c>
      <c r="H108" s="18">
        <f>포항시남구!H108+포항시북구!H108</f>
        <v>15</v>
      </c>
    </row>
    <row r="109" spans="1:8" ht="13.5">
      <c r="A109" s="172"/>
      <c r="B109" s="170"/>
      <c r="C109" s="170"/>
      <c r="D109" s="3" t="s">
        <v>174</v>
      </c>
      <c r="E109" s="18">
        <f>포항시남구!E109+포항시북구!E109</f>
        <v>2707</v>
      </c>
      <c r="F109" s="18">
        <f>포항시남구!F109+포항시북구!F109</f>
        <v>5</v>
      </c>
      <c r="G109" s="18">
        <f>포항시남구!G109+포항시북구!G109</f>
        <v>99</v>
      </c>
      <c r="H109" s="18">
        <f>포항시남구!H109+포항시북구!H109</f>
        <v>2603</v>
      </c>
    </row>
    <row r="110" spans="1:8" ht="13.5">
      <c r="A110" s="172"/>
      <c r="B110" s="170"/>
      <c r="C110" s="170"/>
      <c r="D110" s="3" t="s">
        <v>175</v>
      </c>
      <c r="E110" s="18">
        <f>포항시남구!E110+포항시북구!E110</f>
        <v>183</v>
      </c>
      <c r="F110" s="18">
        <f>포항시남구!F110+포항시북구!F110</f>
        <v>0</v>
      </c>
      <c r="G110" s="18">
        <f>포항시남구!G110+포항시북구!G110</f>
        <v>10</v>
      </c>
      <c r="H110" s="18">
        <f>포항시남구!H110+포항시북구!H110</f>
        <v>173</v>
      </c>
    </row>
    <row r="111" spans="1:8" ht="13.5">
      <c r="A111" s="172"/>
      <c r="B111" s="170"/>
      <c r="C111" s="170"/>
      <c r="D111" s="3" t="s">
        <v>176</v>
      </c>
      <c r="E111" s="18">
        <f>포항시남구!E111+포항시북구!E111</f>
        <v>91</v>
      </c>
      <c r="F111" s="18">
        <f>포항시남구!F111+포항시북구!F111</f>
        <v>1</v>
      </c>
      <c r="G111" s="18">
        <f>포항시남구!G111+포항시북구!G111</f>
        <v>7</v>
      </c>
      <c r="H111" s="18">
        <f>포항시남구!H111+포항시북구!H111</f>
        <v>83</v>
      </c>
    </row>
    <row r="112" spans="1:8" ht="13.5">
      <c r="A112" s="172"/>
      <c r="B112" s="170"/>
      <c r="C112" s="170"/>
      <c r="D112" s="3" t="s">
        <v>177</v>
      </c>
      <c r="E112" s="18">
        <f>포항시남구!E112+포항시북구!E112</f>
        <v>1263</v>
      </c>
      <c r="F112" s="18">
        <f>포항시남구!F112+포항시북구!F112</f>
        <v>0</v>
      </c>
      <c r="G112" s="18">
        <f>포항시남구!G112+포항시북구!G112</f>
        <v>20</v>
      </c>
      <c r="H112" s="18">
        <f>포항시남구!H112+포항시북구!H112</f>
        <v>1243</v>
      </c>
    </row>
    <row r="113" spans="1:8" ht="13.5">
      <c r="A113" s="172"/>
      <c r="B113" s="170"/>
      <c r="C113" s="170"/>
      <c r="D113" s="3" t="s">
        <v>178</v>
      </c>
      <c r="E113" s="18">
        <f>포항시남구!E113+포항시북구!E113</f>
        <v>864</v>
      </c>
      <c r="F113" s="18">
        <f>포항시남구!F113+포항시북구!F113</f>
        <v>0</v>
      </c>
      <c r="G113" s="18">
        <f>포항시남구!G113+포항시북구!G113</f>
        <v>9</v>
      </c>
      <c r="H113" s="18">
        <f>포항시남구!H113+포항시북구!H113</f>
        <v>855</v>
      </c>
    </row>
    <row r="114" spans="1:8" ht="13.5">
      <c r="A114" s="172"/>
      <c r="B114" s="170"/>
      <c r="C114" s="170"/>
      <c r="D114" s="3" t="s">
        <v>169</v>
      </c>
      <c r="E114" s="18">
        <f>포항시남구!E114+포항시북구!E114</f>
        <v>306</v>
      </c>
      <c r="F114" s="18">
        <f>포항시남구!F114+포항시북구!F114</f>
        <v>4</v>
      </c>
      <c r="G114" s="18">
        <f>포항시남구!G114+포항시북구!G114</f>
        <v>53</v>
      </c>
      <c r="H114" s="18">
        <f>포항시남구!H114+포항시북구!H114</f>
        <v>249</v>
      </c>
    </row>
    <row r="115" spans="1:8" ht="13.5">
      <c r="A115" s="173"/>
      <c r="B115" s="170"/>
      <c r="C115" s="170"/>
      <c r="D115" s="3" t="s">
        <v>230</v>
      </c>
      <c r="E115" s="18">
        <f>포항시남구!E115+포항시북구!E115</f>
        <v>993</v>
      </c>
      <c r="F115" s="18">
        <f>포항시남구!F115+포항시북구!F115</f>
        <v>32</v>
      </c>
      <c r="G115" s="18">
        <f>포항시남구!G115+포항시북구!G115</f>
        <v>831</v>
      </c>
      <c r="H115" s="18">
        <f>포항시남구!H115+포항시북구!H115</f>
        <v>130</v>
      </c>
    </row>
    <row r="116" spans="1:8" ht="18" customHeight="1">
      <c r="A116" s="174" t="s">
        <v>101</v>
      </c>
      <c r="B116" s="174"/>
      <c r="C116" s="174"/>
      <c r="D116" s="63" t="s">
        <v>226</v>
      </c>
      <c r="E116" s="64">
        <f>포항시남구!E116+포항시북구!E116</f>
        <v>1909</v>
      </c>
      <c r="F116" s="64">
        <f>포항시남구!F116+포항시북구!F116</f>
        <v>12</v>
      </c>
      <c r="G116" s="64">
        <f>포항시남구!G116+포항시북구!G116</f>
        <v>195</v>
      </c>
      <c r="H116" s="64">
        <f>포항시남구!H116+포항시북구!H116</f>
        <v>1702</v>
      </c>
    </row>
    <row r="117" spans="1:8" ht="14.25" customHeight="1">
      <c r="A117" s="183"/>
      <c r="B117" s="170" t="s">
        <v>102</v>
      </c>
      <c r="C117" s="170"/>
      <c r="D117" s="61" t="s">
        <v>229</v>
      </c>
      <c r="E117" s="62">
        <f>포항시남구!E117+포항시북구!E117</f>
        <v>139</v>
      </c>
      <c r="F117" s="62">
        <f>포항시남구!F117+포항시북구!F117</f>
        <v>0</v>
      </c>
      <c r="G117" s="62">
        <f>포항시남구!G117+포항시북구!G117</f>
        <v>85</v>
      </c>
      <c r="H117" s="62">
        <f>포항시남구!H117+포항시북구!H117</f>
        <v>54</v>
      </c>
    </row>
    <row r="118" spans="1:8" ht="14.25" customHeight="1">
      <c r="A118" s="183"/>
      <c r="B118" s="170"/>
      <c r="C118" s="170"/>
      <c r="D118" s="3" t="s">
        <v>180</v>
      </c>
      <c r="E118" s="18">
        <f>포항시남구!E118+포항시북구!E118</f>
        <v>139</v>
      </c>
      <c r="F118" s="18">
        <f>포항시남구!F118+포항시북구!F118</f>
        <v>0</v>
      </c>
      <c r="G118" s="18">
        <f>포항시남구!G118+포항시북구!G118</f>
        <v>85</v>
      </c>
      <c r="H118" s="18">
        <f>포항시남구!H118+포항시북구!H118</f>
        <v>54</v>
      </c>
    </row>
    <row r="119" spans="1:8" ht="14.25" customHeight="1">
      <c r="A119" s="183"/>
      <c r="B119" s="170"/>
      <c r="C119" s="170"/>
      <c r="D119" s="3" t="s">
        <v>181</v>
      </c>
      <c r="E119" s="18">
        <f>포항시남구!E119+포항시북구!E119</f>
        <v>0</v>
      </c>
      <c r="F119" s="18">
        <f>포항시남구!F119+포항시북구!F119</f>
        <v>0</v>
      </c>
      <c r="G119" s="18">
        <f>포항시남구!G119+포항시북구!G119</f>
        <v>0</v>
      </c>
      <c r="H119" s="18">
        <f>포항시남구!H119+포항시북구!H119</f>
        <v>0</v>
      </c>
    </row>
    <row r="120" spans="1:8" ht="14.25" customHeight="1">
      <c r="A120" s="183"/>
      <c r="B120" s="170"/>
      <c r="C120" s="170"/>
      <c r="D120" s="3" t="s">
        <v>182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83"/>
      <c r="B121" s="170" t="s">
        <v>103</v>
      </c>
      <c r="C121" s="170"/>
      <c r="D121" s="61" t="s">
        <v>229</v>
      </c>
      <c r="E121" s="62">
        <f>포항시남구!E121+포항시북구!E121</f>
        <v>1652</v>
      </c>
      <c r="F121" s="62">
        <f>포항시남구!F121+포항시북구!F121</f>
        <v>1</v>
      </c>
      <c r="G121" s="62">
        <f>포항시남구!G121+포항시북구!G121</f>
        <v>65</v>
      </c>
      <c r="H121" s="62">
        <f>포항시남구!H121+포항시북구!H121</f>
        <v>1586</v>
      </c>
    </row>
    <row r="122" spans="1:8" ht="13.5">
      <c r="A122" s="183"/>
      <c r="B122" s="170"/>
      <c r="C122" s="170"/>
      <c r="D122" s="3" t="s">
        <v>180</v>
      </c>
      <c r="E122" s="18">
        <f>포항시남구!E122+포항시북구!E122</f>
        <v>18</v>
      </c>
      <c r="F122" s="18">
        <f>포항시남구!F122+포항시북구!F122</f>
        <v>0</v>
      </c>
      <c r="G122" s="18">
        <f>포항시남구!G122+포항시북구!G122</f>
        <v>10</v>
      </c>
      <c r="H122" s="18">
        <f>포항시남구!H122+포항시북구!H122</f>
        <v>8</v>
      </c>
    </row>
    <row r="123" spans="1:8" ht="13.5">
      <c r="A123" s="183"/>
      <c r="B123" s="170"/>
      <c r="C123" s="170"/>
      <c r="D123" s="3" t="s">
        <v>181</v>
      </c>
      <c r="E123" s="18">
        <f>포항시남구!E123+포항시북구!E123</f>
        <v>3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3</v>
      </c>
    </row>
    <row r="124" spans="1:8" ht="13.5">
      <c r="A124" s="183"/>
      <c r="B124" s="170"/>
      <c r="C124" s="170"/>
      <c r="D124" s="3" t="s">
        <v>182</v>
      </c>
      <c r="E124" s="18">
        <f>포항시남구!E124+포항시북구!E124</f>
        <v>1631</v>
      </c>
      <c r="F124" s="18">
        <f>포항시남구!F124+포항시북구!F124</f>
        <v>1</v>
      </c>
      <c r="G124" s="18">
        <f>포항시남구!G124+포항시북구!G124</f>
        <v>55</v>
      </c>
      <c r="H124" s="18">
        <f>포항시남구!H124+포항시북구!H124</f>
        <v>1575</v>
      </c>
    </row>
    <row r="125" spans="1:8" ht="13.5">
      <c r="A125" s="183"/>
      <c r="B125" s="170" t="s">
        <v>104</v>
      </c>
      <c r="C125" s="170"/>
      <c r="D125" s="61" t="s">
        <v>229</v>
      </c>
      <c r="E125" s="62">
        <f>포항시남구!E125+포항시북구!E125</f>
        <v>118</v>
      </c>
      <c r="F125" s="62">
        <f>포항시남구!F125+포항시북구!F125</f>
        <v>11</v>
      </c>
      <c r="G125" s="62">
        <f>포항시남구!G125+포항시북구!G125</f>
        <v>45</v>
      </c>
      <c r="H125" s="62">
        <f>포항시남구!H125+포항시북구!H125</f>
        <v>62</v>
      </c>
    </row>
    <row r="126" spans="1:8" ht="13.5">
      <c r="A126" s="183"/>
      <c r="B126" s="170"/>
      <c r="C126" s="170"/>
      <c r="D126" s="2" t="s">
        <v>105</v>
      </c>
      <c r="E126" s="18">
        <f>포항시남구!E126+포항시북구!E126</f>
        <v>24</v>
      </c>
      <c r="F126" s="18">
        <f>포항시남구!F126+포항시북구!F126</f>
        <v>0</v>
      </c>
      <c r="G126" s="18">
        <f>포항시남구!G126+포항시북구!G126</f>
        <v>17</v>
      </c>
      <c r="H126" s="18">
        <f>포항시남구!H126+포항시북구!H126</f>
        <v>7</v>
      </c>
    </row>
    <row r="127" spans="1:8" ht="13.5">
      <c r="A127" s="183"/>
      <c r="B127" s="170"/>
      <c r="C127" s="170"/>
      <c r="D127" s="2" t="s">
        <v>106</v>
      </c>
      <c r="E127" s="18">
        <f>포항시남구!E127+포항시북구!E127</f>
        <v>6</v>
      </c>
      <c r="F127" s="18">
        <f>포항시남구!F127+포항시북구!F127</f>
        <v>3</v>
      </c>
      <c r="G127" s="18">
        <f>포항시남구!G127+포항시북구!G127</f>
        <v>2</v>
      </c>
      <c r="H127" s="18">
        <f>포항시남구!H127+포항시북구!H127</f>
        <v>1</v>
      </c>
    </row>
    <row r="128" spans="1:8" ht="13.5">
      <c r="A128" s="183"/>
      <c r="B128" s="170"/>
      <c r="C128" s="170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83"/>
      <c r="B129" s="170"/>
      <c r="C129" s="170"/>
      <c r="D129" s="2" t="s">
        <v>100</v>
      </c>
      <c r="E129" s="18">
        <f>포항시남구!E129+포항시북구!E130</f>
        <v>56</v>
      </c>
      <c r="F129" s="18">
        <f>포항시남구!F129+포항시북구!F130</f>
        <v>4</v>
      </c>
      <c r="G129" s="18">
        <f>포항시남구!G129+포항시북구!G130</f>
        <v>17</v>
      </c>
      <c r="H129" s="18">
        <f>포항시남구!H129+포항시북구!H130</f>
        <v>35</v>
      </c>
    </row>
  </sheetData>
  <mergeCells count="29">
    <mergeCell ref="A116:C116"/>
    <mergeCell ref="A117:A129"/>
    <mergeCell ref="B117:C120"/>
    <mergeCell ref="B121:C124"/>
    <mergeCell ref="B125:C129"/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B87:C90"/>
    <mergeCell ref="B91:C115"/>
    <mergeCell ref="A72:A115"/>
    <mergeCell ref="A71:C71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10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112" sqref="I112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108" customWidth="1"/>
    <col min="5" max="5" width="11.6640625" style="109" customWidth="1"/>
    <col min="6" max="6" width="7.77734375" style="109" customWidth="1"/>
    <col min="7" max="7" width="9.77734375" style="109" customWidth="1"/>
    <col min="8" max="8" width="9.10546875" style="109" customWidth="1"/>
    <col min="9" max="16384" width="8.88671875" style="88" customWidth="1"/>
  </cols>
  <sheetData>
    <row r="1" spans="1:8" ht="23.25" thickBot="1">
      <c r="A1" s="193" t="s">
        <v>252</v>
      </c>
      <c r="B1" s="194"/>
      <c r="C1" s="194"/>
      <c r="D1" s="194"/>
      <c r="E1" s="194"/>
      <c r="F1" s="194"/>
      <c r="G1" s="194"/>
      <c r="H1" s="195"/>
    </row>
    <row r="2" spans="1:8" ht="14.25" thickTop="1">
      <c r="A2" s="196" t="s">
        <v>221</v>
      </c>
      <c r="B2" s="197"/>
      <c r="C2" s="197"/>
      <c r="D2" s="197"/>
      <c r="E2" s="90" t="s">
        <v>223</v>
      </c>
      <c r="F2" s="90" t="s">
        <v>224</v>
      </c>
      <c r="G2" s="91" t="s">
        <v>45</v>
      </c>
      <c r="H2" s="92" t="s">
        <v>46</v>
      </c>
    </row>
    <row r="3" spans="1:8" ht="13.5">
      <c r="A3" s="198" t="s">
        <v>222</v>
      </c>
      <c r="B3" s="199"/>
      <c r="C3" s="199"/>
      <c r="D3" s="199"/>
      <c r="E3" s="93">
        <f>SUM(E4,E51,E71,E116)</f>
        <v>102052</v>
      </c>
      <c r="F3" s="94">
        <f>SUM(F4,F51,F71,F116)</f>
        <v>267</v>
      </c>
      <c r="G3" s="94">
        <f>SUM(G4,G51,G71,G116)</f>
        <v>93532</v>
      </c>
      <c r="H3" s="94">
        <f>SUM(H4,H51,H71,H116)</f>
        <v>8253</v>
      </c>
    </row>
    <row r="4" spans="1:8" ht="13.5">
      <c r="A4" s="200" t="s">
        <v>47</v>
      </c>
      <c r="B4" s="201"/>
      <c r="C4" s="201"/>
      <c r="D4" s="95" t="s">
        <v>225</v>
      </c>
      <c r="E4" s="96">
        <f>SUM(E5,E30,E37,E44)</f>
        <v>73725</v>
      </c>
      <c r="F4" s="96">
        <f>SUM(F5,F30,F37,F44)</f>
        <v>84</v>
      </c>
      <c r="G4" s="96">
        <f>SUM(G5,G30,G37,G44)</f>
        <v>71836</v>
      </c>
      <c r="H4" s="97">
        <f>SUM(H5,H30,H37,H44)</f>
        <v>1805</v>
      </c>
    </row>
    <row r="5" spans="1:8" ht="13.5">
      <c r="A5" s="191"/>
      <c r="B5" s="192" t="s">
        <v>48</v>
      </c>
      <c r="C5" s="192"/>
      <c r="D5" s="98" t="s">
        <v>228</v>
      </c>
      <c r="E5" s="99">
        <f>SUM(E6,E18)</f>
        <v>58034</v>
      </c>
      <c r="F5" s="99">
        <f>SUM(F6,F18)</f>
        <v>58</v>
      </c>
      <c r="G5" s="99">
        <f>SUM(G6,G18)</f>
        <v>56258</v>
      </c>
      <c r="H5" s="100">
        <f>SUM(H6,H18)</f>
        <v>1718</v>
      </c>
    </row>
    <row r="6" spans="1:8" ht="13.5">
      <c r="A6" s="191"/>
      <c r="B6" s="186"/>
      <c r="C6" s="186" t="s">
        <v>50</v>
      </c>
      <c r="D6" s="158" t="s">
        <v>228</v>
      </c>
      <c r="E6" s="164">
        <f>SUM(F6:H6)</f>
        <v>57746</v>
      </c>
      <c r="F6" s="160">
        <v>58</v>
      </c>
      <c r="G6" s="161">
        <v>55975</v>
      </c>
      <c r="H6" s="162">
        <v>1713</v>
      </c>
    </row>
    <row r="7" spans="1:8" ht="13.5">
      <c r="A7" s="191"/>
      <c r="B7" s="186"/>
      <c r="C7" s="186"/>
      <c r="D7" s="86" t="s">
        <v>6</v>
      </c>
      <c r="E7" s="148">
        <f aca="true" t="shared" si="0" ref="E7:E17">SUM(F7:H7)</f>
        <v>6811</v>
      </c>
      <c r="F7" s="117">
        <v>0</v>
      </c>
      <c r="G7" s="115">
        <v>6808</v>
      </c>
      <c r="H7" s="116">
        <v>3</v>
      </c>
    </row>
    <row r="8" spans="1:8" ht="13.5">
      <c r="A8" s="191"/>
      <c r="B8" s="186"/>
      <c r="C8" s="186"/>
      <c r="D8" s="86" t="s">
        <v>52</v>
      </c>
      <c r="E8" s="148">
        <f t="shared" si="0"/>
        <v>833</v>
      </c>
      <c r="F8" s="117">
        <v>0</v>
      </c>
      <c r="G8" s="117">
        <v>826</v>
      </c>
      <c r="H8" s="116">
        <v>7</v>
      </c>
    </row>
    <row r="9" spans="1:8" ht="13.5">
      <c r="A9" s="191"/>
      <c r="B9" s="186"/>
      <c r="C9" s="186"/>
      <c r="D9" s="86" t="s">
        <v>53</v>
      </c>
      <c r="E9" s="148">
        <f t="shared" si="0"/>
        <v>20828</v>
      </c>
      <c r="F9" s="117">
        <v>31</v>
      </c>
      <c r="G9" s="115">
        <v>20772</v>
      </c>
      <c r="H9" s="116">
        <v>25</v>
      </c>
    </row>
    <row r="10" spans="1:8" ht="13.5">
      <c r="A10" s="191"/>
      <c r="B10" s="186"/>
      <c r="C10" s="186"/>
      <c r="D10" s="86" t="s">
        <v>54</v>
      </c>
      <c r="E10" s="148">
        <f t="shared" si="0"/>
        <v>24691</v>
      </c>
      <c r="F10" s="117">
        <v>26</v>
      </c>
      <c r="G10" s="115">
        <v>23338</v>
      </c>
      <c r="H10" s="118">
        <v>1327</v>
      </c>
    </row>
    <row r="11" spans="1:8" ht="13.5">
      <c r="A11" s="191"/>
      <c r="B11" s="186"/>
      <c r="C11" s="186"/>
      <c r="D11" s="86" t="s">
        <v>55</v>
      </c>
      <c r="E11" s="148">
        <f t="shared" si="0"/>
        <v>1623</v>
      </c>
      <c r="F11" s="117">
        <v>0</v>
      </c>
      <c r="G11" s="115">
        <v>1590</v>
      </c>
      <c r="H11" s="116">
        <v>33</v>
      </c>
    </row>
    <row r="12" spans="1:8" ht="13.5">
      <c r="A12" s="191"/>
      <c r="B12" s="186"/>
      <c r="C12" s="186"/>
      <c r="D12" s="86" t="s">
        <v>56</v>
      </c>
      <c r="E12" s="148">
        <f t="shared" si="0"/>
        <v>2277</v>
      </c>
      <c r="F12" s="117">
        <v>1</v>
      </c>
      <c r="G12" s="115">
        <v>1983</v>
      </c>
      <c r="H12" s="116">
        <v>293</v>
      </c>
    </row>
    <row r="13" spans="1:8" ht="13.5">
      <c r="A13" s="191"/>
      <c r="B13" s="186"/>
      <c r="C13" s="186"/>
      <c r="D13" s="86" t="s">
        <v>57</v>
      </c>
      <c r="E13" s="148">
        <f t="shared" si="0"/>
        <v>603</v>
      </c>
      <c r="F13" s="117">
        <v>0</v>
      </c>
      <c r="G13" s="117">
        <v>583</v>
      </c>
      <c r="H13" s="116">
        <v>20</v>
      </c>
    </row>
    <row r="14" spans="1:8" ht="13.5">
      <c r="A14" s="191"/>
      <c r="B14" s="186"/>
      <c r="C14" s="186"/>
      <c r="D14" s="86" t="s">
        <v>58</v>
      </c>
      <c r="E14" s="148">
        <f t="shared" si="0"/>
        <v>62</v>
      </c>
      <c r="F14" s="117">
        <v>0</v>
      </c>
      <c r="G14" s="117">
        <v>57</v>
      </c>
      <c r="H14" s="116">
        <v>5</v>
      </c>
    </row>
    <row r="15" spans="1:8" ht="13.5">
      <c r="A15" s="191"/>
      <c r="B15" s="186"/>
      <c r="C15" s="186"/>
      <c r="D15" s="86" t="s">
        <v>59</v>
      </c>
      <c r="E15" s="148">
        <f t="shared" si="0"/>
        <v>18</v>
      </c>
      <c r="F15" s="117">
        <v>0</v>
      </c>
      <c r="G15" s="117">
        <v>18</v>
      </c>
      <c r="H15" s="116">
        <v>0</v>
      </c>
    </row>
    <row r="16" spans="1:8" ht="13.5">
      <c r="A16" s="191"/>
      <c r="B16" s="186"/>
      <c r="C16" s="186"/>
      <c r="D16" s="86" t="s">
        <v>60</v>
      </c>
      <c r="E16" s="148">
        <f t="shared" si="0"/>
        <v>0</v>
      </c>
      <c r="F16" s="117">
        <v>0</v>
      </c>
      <c r="G16" s="117">
        <v>0</v>
      </c>
      <c r="H16" s="116">
        <v>0</v>
      </c>
    </row>
    <row r="17" spans="1:8" ht="13.5">
      <c r="A17" s="191"/>
      <c r="B17" s="186"/>
      <c r="C17" s="186"/>
      <c r="D17" s="86" t="s">
        <v>61</v>
      </c>
      <c r="E17" s="148">
        <f t="shared" si="0"/>
        <v>0</v>
      </c>
      <c r="F17" s="117">
        <v>0</v>
      </c>
      <c r="G17" s="117">
        <v>0</v>
      </c>
      <c r="H17" s="116">
        <v>0</v>
      </c>
    </row>
    <row r="18" spans="1:8" ht="13.5">
      <c r="A18" s="191"/>
      <c r="B18" s="186"/>
      <c r="C18" s="186" t="s">
        <v>62</v>
      </c>
      <c r="D18" s="158" t="s">
        <v>228</v>
      </c>
      <c r="E18" s="164">
        <f>SUM(E19:E29)</f>
        <v>288</v>
      </c>
      <c r="F18" s="160">
        <v>0</v>
      </c>
      <c r="G18" s="160">
        <v>283</v>
      </c>
      <c r="H18" s="163">
        <v>5</v>
      </c>
    </row>
    <row r="19" spans="1:8" ht="13.5">
      <c r="A19" s="191"/>
      <c r="B19" s="186"/>
      <c r="C19" s="186"/>
      <c r="D19" s="86" t="s">
        <v>51</v>
      </c>
      <c r="E19" s="149">
        <f aca="true" t="shared" si="1" ref="E19:E29">SUM(F19:H19)</f>
        <v>0</v>
      </c>
      <c r="F19" s="117">
        <v>0</v>
      </c>
      <c r="G19" s="117">
        <v>0</v>
      </c>
      <c r="H19" s="116">
        <v>0</v>
      </c>
    </row>
    <row r="20" spans="1:8" ht="13.5">
      <c r="A20" s="191"/>
      <c r="B20" s="186"/>
      <c r="C20" s="186"/>
      <c r="D20" s="86" t="s">
        <v>52</v>
      </c>
      <c r="E20" s="149">
        <f t="shared" si="1"/>
        <v>0</v>
      </c>
      <c r="F20" s="117">
        <v>0</v>
      </c>
      <c r="G20" s="117">
        <v>0</v>
      </c>
      <c r="H20" s="116">
        <v>0</v>
      </c>
    </row>
    <row r="21" spans="1:8" ht="13.5">
      <c r="A21" s="191"/>
      <c r="B21" s="186"/>
      <c r="C21" s="186"/>
      <c r="D21" s="86" t="s">
        <v>53</v>
      </c>
      <c r="E21" s="149">
        <f t="shared" si="1"/>
        <v>2</v>
      </c>
      <c r="F21" s="117">
        <v>0</v>
      </c>
      <c r="G21" s="117">
        <v>2</v>
      </c>
      <c r="H21" s="116">
        <v>0</v>
      </c>
    </row>
    <row r="22" spans="1:8" ht="13.5">
      <c r="A22" s="191"/>
      <c r="B22" s="186"/>
      <c r="C22" s="186"/>
      <c r="D22" s="86" t="s">
        <v>54</v>
      </c>
      <c r="E22" s="149">
        <f t="shared" si="1"/>
        <v>68</v>
      </c>
      <c r="F22" s="117">
        <v>0</v>
      </c>
      <c r="G22" s="117">
        <v>68</v>
      </c>
      <c r="H22" s="116">
        <v>0</v>
      </c>
    </row>
    <row r="23" spans="1:8" ht="13.5">
      <c r="A23" s="191"/>
      <c r="B23" s="186"/>
      <c r="C23" s="186"/>
      <c r="D23" s="86" t="s">
        <v>55</v>
      </c>
      <c r="E23" s="149">
        <f t="shared" si="1"/>
        <v>68</v>
      </c>
      <c r="F23" s="117">
        <v>0</v>
      </c>
      <c r="G23" s="117">
        <v>68</v>
      </c>
      <c r="H23" s="116">
        <v>0</v>
      </c>
    </row>
    <row r="24" spans="1:8" ht="13.5">
      <c r="A24" s="191"/>
      <c r="B24" s="186"/>
      <c r="C24" s="186"/>
      <c r="D24" s="86" t="s">
        <v>56</v>
      </c>
      <c r="E24" s="149">
        <f t="shared" si="1"/>
        <v>76</v>
      </c>
      <c r="F24" s="117">
        <v>0</v>
      </c>
      <c r="G24" s="117">
        <v>74</v>
      </c>
      <c r="H24" s="116">
        <v>2</v>
      </c>
    </row>
    <row r="25" spans="1:8" ht="13.5">
      <c r="A25" s="191"/>
      <c r="B25" s="186"/>
      <c r="C25" s="186"/>
      <c r="D25" s="86" t="s">
        <v>57</v>
      </c>
      <c r="E25" s="149">
        <f t="shared" si="1"/>
        <v>32</v>
      </c>
      <c r="F25" s="117">
        <v>0</v>
      </c>
      <c r="G25" s="117">
        <v>31</v>
      </c>
      <c r="H25" s="116">
        <v>1</v>
      </c>
    </row>
    <row r="26" spans="1:8" ht="13.5">
      <c r="A26" s="191"/>
      <c r="B26" s="186"/>
      <c r="C26" s="186"/>
      <c r="D26" s="86" t="s">
        <v>58</v>
      </c>
      <c r="E26" s="149">
        <f t="shared" si="1"/>
        <v>20</v>
      </c>
      <c r="F26" s="117">
        <v>0</v>
      </c>
      <c r="G26" s="117">
        <v>19</v>
      </c>
      <c r="H26" s="116">
        <v>1</v>
      </c>
    </row>
    <row r="27" spans="1:8" ht="13.5">
      <c r="A27" s="191"/>
      <c r="B27" s="186"/>
      <c r="C27" s="186"/>
      <c r="D27" s="86" t="s">
        <v>59</v>
      </c>
      <c r="E27" s="149">
        <f t="shared" si="1"/>
        <v>11</v>
      </c>
      <c r="F27" s="117">
        <v>0</v>
      </c>
      <c r="G27" s="117">
        <v>11</v>
      </c>
      <c r="H27" s="116">
        <v>0</v>
      </c>
    </row>
    <row r="28" spans="1:8" ht="13.5">
      <c r="A28" s="191"/>
      <c r="B28" s="186"/>
      <c r="C28" s="186"/>
      <c r="D28" s="86" t="s">
        <v>60</v>
      </c>
      <c r="E28" s="149">
        <f t="shared" si="1"/>
        <v>6</v>
      </c>
      <c r="F28" s="117">
        <v>0</v>
      </c>
      <c r="G28" s="117">
        <v>6</v>
      </c>
      <c r="H28" s="116">
        <v>0</v>
      </c>
    </row>
    <row r="29" spans="1:8" ht="13.5">
      <c r="A29" s="191"/>
      <c r="B29" s="186"/>
      <c r="C29" s="186"/>
      <c r="D29" s="86" t="s">
        <v>61</v>
      </c>
      <c r="E29" s="149">
        <f t="shared" si="1"/>
        <v>5</v>
      </c>
      <c r="F29" s="117">
        <v>0</v>
      </c>
      <c r="G29" s="117">
        <v>4</v>
      </c>
      <c r="H29" s="116">
        <v>1</v>
      </c>
    </row>
    <row r="30" spans="1:8" ht="13.5">
      <c r="A30" s="191"/>
      <c r="B30" s="186" t="s">
        <v>63</v>
      </c>
      <c r="C30" s="186"/>
      <c r="D30" s="98" t="s">
        <v>229</v>
      </c>
      <c r="E30" s="150">
        <f>SUM(F30:H30)</f>
        <v>117</v>
      </c>
      <c r="F30" s="123">
        <v>0</v>
      </c>
      <c r="G30" s="123">
        <v>117</v>
      </c>
      <c r="H30" s="124">
        <v>0</v>
      </c>
    </row>
    <row r="31" spans="1:8" ht="13.5">
      <c r="A31" s="191"/>
      <c r="B31" s="186"/>
      <c r="C31" s="186"/>
      <c r="D31" s="86" t="s">
        <v>53</v>
      </c>
      <c r="E31" s="148">
        <f aca="true" t="shared" si="2" ref="E31:E36">SUM(F31:H31)</f>
        <v>85</v>
      </c>
      <c r="F31" s="117">
        <v>0</v>
      </c>
      <c r="G31" s="117">
        <v>85</v>
      </c>
      <c r="H31" s="116">
        <v>0</v>
      </c>
    </row>
    <row r="32" spans="1:8" ht="13.5">
      <c r="A32" s="191"/>
      <c r="B32" s="186"/>
      <c r="C32" s="186"/>
      <c r="D32" s="86" t="s">
        <v>54</v>
      </c>
      <c r="E32" s="148">
        <f t="shared" si="2"/>
        <v>0</v>
      </c>
      <c r="F32" s="117">
        <v>0</v>
      </c>
      <c r="G32" s="117">
        <v>0</v>
      </c>
      <c r="H32" s="116">
        <v>0</v>
      </c>
    </row>
    <row r="33" spans="1:8" ht="13.5">
      <c r="A33" s="191"/>
      <c r="B33" s="186"/>
      <c r="C33" s="186"/>
      <c r="D33" s="86" t="s">
        <v>55</v>
      </c>
      <c r="E33" s="148">
        <f t="shared" si="2"/>
        <v>31</v>
      </c>
      <c r="F33" s="117">
        <v>0</v>
      </c>
      <c r="G33" s="117">
        <v>31</v>
      </c>
      <c r="H33" s="116">
        <v>0</v>
      </c>
    </row>
    <row r="34" spans="1:8" ht="13.5">
      <c r="A34" s="191"/>
      <c r="B34" s="186"/>
      <c r="C34" s="186"/>
      <c r="D34" s="86" t="s">
        <v>56</v>
      </c>
      <c r="E34" s="148">
        <f t="shared" si="2"/>
        <v>1</v>
      </c>
      <c r="F34" s="117">
        <v>0</v>
      </c>
      <c r="G34" s="117">
        <v>1</v>
      </c>
      <c r="H34" s="116">
        <v>0</v>
      </c>
    </row>
    <row r="35" spans="1:8" ht="13.5">
      <c r="A35" s="191"/>
      <c r="B35" s="186"/>
      <c r="C35" s="186"/>
      <c r="D35" s="86" t="s">
        <v>57</v>
      </c>
      <c r="E35" s="148">
        <f t="shared" si="2"/>
        <v>0</v>
      </c>
      <c r="F35" s="117">
        <v>0</v>
      </c>
      <c r="G35" s="117">
        <v>0</v>
      </c>
      <c r="H35" s="116">
        <v>0</v>
      </c>
    </row>
    <row r="36" spans="1:8" ht="13.5">
      <c r="A36" s="191"/>
      <c r="B36" s="186"/>
      <c r="C36" s="186"/>
      <c r="D36" s="86" t="s">
        <v>64</v>
      </c>
      <c r="E36" s="148">
        <f t="shared" si="2"/>
        <v>0</v>
      </c>
      <c r="F36" s="117">
        <v>0</v>
      </c>
      <c r="G36" s="117">
        <v>0</v>
      </c>
      <c r="H36" s="116">
        <v>0</v>
      </c>
    </row>
    <row r="37" spans="1:8" ht="13.5">
      <c r="A37" s="191"/>
      <c r="B37" s="186" t="s">
        <v>65</v>
      </c>
      <c r="C37" s="186"/>
      <c r="D37" s="98" t="s">
        <v>229</v>
      </c>
      <c r="E37" s="150">
        <f aca="true" t="shared" si="3" ref="E37:E43">SUM(F37:H37)</f>
        <v>10272</v>
      </c>
      <c r="F37" s="123">
        <v>19</v>
      </c>
      <c r="G37" s="125">
        <v>10181</v>
      </c>
      <c r="H37" s="124">
        <v>72</v>
      </c>
    </row>
    <row r="38" spans="1:8" ht="13.5">
      <c r="A38" s="191"/>
      <c r="B38" s="186"/>
      <c r="C38" s="186"/>
      <c r="D38" s="86" t="s">
        <v>53</v>
      </c>
      <c r="E38" s="149">
        <f t="shared" si="3"/>
        <v>2</v>
      </c>
      <c r="F38" s="117">
        <v>0</v>
      </c>
      <c r="G38" s="117">
        <v>2</v>
      </c>
      <c r="H38" s="116">
        <v>0</v>
      </c>
    </row>
    <row r="39" spans="1:8" ht="13.5">
      <c r="A39" s="191"/>
      <c r="B39" s="186"/>
      <c r="C39" s="186"/>
      <c r="D39" s="86" t="s">
        <v>54</v>
      </c>
      <c r="E39" s="149">
        <f t="shared" si="3"/>
        <v>4549</v>
      </c>
      <c r="F39" s="117">
        <v>1</v>
      </c>
      <c r="G39" s="115">
        <v>4525</v>
      </c>
      <c r="H39" s="116">
        <v>23</v>
      </c>
    </row>
    <row r="40" spans="1:8" ht="13.5">
      <c r="A40" s="191"/>
      <c r="B40" s="186"/>
      <c r="C40" s="186"/>
      <c r="D40" s="86" t="s">
        <v>55</v>
      </c>
      <c r="E40" s="149">
        <f t="shared" si="3"/>
        <v>3743</v>
      </c>
      <c r="F40" s="117">
        <v>12</v>
      </c>
      <c r="G40" s="115">
        <v>3701</v>
      </c>
      <c r="H40" s="116">
        <v>30</v>
      </c>
    </row>
    <row r="41" spans="1:8" ht="13.5">
      <c r="A41" s="191"/>
      <c r="B41" s="186"/>
      <c r="C41" s="186"/>
      <c r="D41" s="86" t="s">
        <v>56</v>
      </c>
      <c r="E41" s="149">
        <f t="shared" si="3"/>
        <v>1960</v>
      </c>
      <c r="F41" s="117">
        <v>6</v>
      </c>
      <c r="G41" s="115">
        <v>1935</v>
      </c>
      <c r="H41" s="116">
        <v>19</v>
      </c>
    </row>
    <row r="42" spans="1:8" ht="13.5">
      <c r="A42" s="191"/>
      <c r="B42" s="186"/>
      <c r="C42" s="186"/>
      <c r="D42" s="86" t="s">
        <v>57</v>
      </c>
      <c r="E42" s="149">
        <f t="shared" si="3"/>
        <v>9</v>
      </c>
      <c r="F42" s="117">
        <v>0</v>
      </c>
      <c r="G42" s="117">
        <v>9</v>
      </c>
      <c r="H42" s="116">
        <v>0</v>
      </c>
    </row>
    <row r="43" spans="1:8" ht="13.5">
      <c r="A43" s="191"/>
      <c r="B43" s="186"/>
      <c r="C43" s="186"/>
      <c r="D43" s="86" t="s">
        <v>64</v>
      </c>
      <c r="E43" s="149">
        <f t="shared" si="3"/>
        <v>9</v>
      </c>
      <c r="F43" s="117">
        <v>0</v>
      </c>
      <c r="G43" s="117">
        <v>9</v>
      </c>
      <c r="H43" s="116">
        <v>0</v>
      </c>
    </row>
    <row r="44" spans="1:8" ht="13.5">
      <c r="A44" s="191"/>
      <c r="B44" s="186" t="s">
        <v>66</v>
      </c>
      <c r="C44" s="186"/>
      <c r="D44" s="98" t="s">
        <v>229</v>
      </c>
      <c r="E44" s="150">
        <f>SUM(E45:E50)</f>
        <v>5302</v>
      </c>
      <c r="F44" s="123">
        <v>7</v>
      </c>
      <c r="G44" s="125">
        <v>5280</v>
      </c>
      <c r="H44" s="124">
        <v>15</v>
      </c>
    </row>
    <row r="45" spans="1:8" ht="13.5">
      <c r="A45" s="191"/>
      <c r="B45" s="186"/>
      <c r="C45" s="186"/>
      <c r="D45" s="86" t="s">
        <v>53</v>
      </c>
      <c r="E45" s="149">
        <f aca="true" t="shared" si="4" ref="E45:E58">SUM(F45:H45)</f>
        <v>0</v>
      </c>
      <c r="F45" s="117">
        <v>0</v>
      </c>
      <c r="G45" s="117">
        <v>0</v>
      </c>
      <c r="H45" s="116">
        <v>0</v>
      </c>
    </row>
    <row r="46" spans="1:8" ht="13.5">
      <c r="A46" s="191"/>
      <c r="B46" s="186"/>
      <c r="C46" s="186"/>
      <c r="D46" s="86" t="s">
        <v>54</v>
      </c>
      <c r="E46" s="149">
        <f t="shared" si="4"/>
        <v>3246</v>
      </c>
      <c r="F46" s="117">
        <v>2</v>
      </c>
      <c r="G46" s="115">
        <v>3244</v>
      </c>
      <c r="H46" s="116">
        <v>0</v>
      </c>
    </row>
    <row r="47" spans="1:8" ht="13.5">
      <c r="A47" s="191"/>
      <c r="B47" s="186"/>
      <c r="C47" s="186"/>
      <c r="D47" s="86" t="s">
        <v>55</v>
      </c>
      <c r="E47" s="149">
        <f t="shared" si="4"/>
        <v>632</v>
      </c>
      <c r="F47" s="117">
        <v>4</v>
      </c>
      <c r="G47" s="117">
        <v>623</v>
      </c>
      <c r="H47" s="116">
        <v>5</v>
      </c>
    </row>
    <row r="48" spans="1:8" ht="13.5">
      <c r="A48" s="191"/>
      <c r="B48" s="186"/>
      <c r="C48" s="186"/>
      <c r="D48" s="86" t="s">
        <v>56</v>
      </c>
      <c r="E48" s="149">
        <f t="shared" si="4"/>
        <v>1420</v>
      </c>
      <c r="F48" s="117">
        <v>1</v>
      </c>
      <c r="G48" s="115">
        <v>1409</v>
      </c>
      <c r="H48" s="116">
        <v>10</v>
      </c>
    </row>
    <row r="49" spans="1:8" ht="13.5">
      <c r="A49" s="191"/>
      <c r="B49" s="186"/>
      <c r="C49" s="186"/>
      <c r="D49" s="86" t="s">
        <v>57</v>
      </c>
      <c r="E49" s="149">
        <f t="shared" si="4"/>
        <v>4</v>
      </c>
      <c r="F49" s="117">
        <v>0</v>
      </c>
      <c r="G49" s="117">
        <v>4</v>
      </c>
      <c r="H49" s="116">
        <v>0</v>
      </c>
    </row>
    <row r="50" spans="1:8" ht="13.5">
      <c r="A50" s="191"/>
      <c r="B50" s="186"/>
      <c r="C50" s="186"/>
      <c r="D50" s="86" t="s">
        <v>64</v>
      </c>
      <c r="E50" s="149">
        <f t="shared" si="4"/>
        <v>0</v>
      </c>
      <c r="F50" s="117">
        <v>0</v>
      </c>
      <c r="G50" s="117">
        <v>0</v>
      </c>
      <c r="H50" s="116">
        <v>0</v>
      </c>
    </row>
    <row r="51" spans="1:8" ht="13.5">
      <c r="A51" s="168" t="s">
        <v>67</v>
      </c>
      <c r="B51" s="169"/>
      <c r="C51" s="169"/>
      <c r="D51" s="95" t="s">
        <v>225</v>
      </c>
      <c r="E51" s="151">
        <f t="shared" si="4"/>
        <v>5903</v>
      </c>
      <c r="F51" s="136">
        <v>44</v>
      </c>
      <c r="G51" s="126">
        <v>5328</v>
      </c>
      <c r="H51" s="127">
        <v>531</v>
      </c>
    </row>
    <row r="52" spans="1:8" ht="13.5">
      <c r="A52" s="190"/>
      <c r="B52" s="186" t="s">
        <v>68</v>
      </c>
      <c r="C52" s="186"/>
      <c r="D52" s="101" t="s">
        <v>229</v>
      </c>
      <c r="E52" s="152">
        <f>SUM(E53:E58)</f>
        <v>478</v>
      </c>
      <c r="F52" s="130">
        <v>24</v>
      </c>
      <c r="G52" s="128">
        <v>5300</v>
      </c>
      <c r="H52" s="129">
        <v>527</v>
      </c>
    </row>
    <row r="53" spans="1:8" ht="13.5">
      <c r="A53" s="190"/>
      <c r="B53" s="186"/>
      <c r="C53" s="186"/>
      <c r="D53" s="86" t="s">
        <v>69</v>
      </c>
      <c r="E53" s="149">
        <f t="shared" si="4"/>
        <v>0</v>
      </c>
      <c r="F53" s="117">
        <v>0</v>
      </c>
      <c r="G53" s="117">
        <v>0</v>
      </c>
      <c r="H53" s="116">
        <v>0</v>
      </c>
    </row>
    <row r="54" spans="1:8" ht="13.5">
      <c r="A54" s="190"/>
      <c r="B54" s="186"/>
      <c r="C54" s="186"/>
      <c r="D54" s="86" t="s">
        <v>70</v>
      </c>
      <c r="E54" s="149">
        <f t="shared" si="4"/>
        <v>360</v>
      </c>
      <c r="F54" s="117">
        <v>0</v>
      </c>
      <c r="G54" s="117">
        <v>0</v>
      </c>
      <c r="H54" s="116">
        <v>360</v>
      </c>
    </row>
    <row r="55" spans="1:8" ht="13.5">
      <c r="A55" s="190"/>
      <c r="B55" s="186"/>
      <c r="C55" s="186"/>
      <c r="D55" s="86" t="s">
        <v>71</v>
      </c>
      <c r="E55" s="149">
        <f t="shared" si="4"/>
        <v>118</v>
      </c>
      <c r="F55" s="117">
        <v>0</v>
      </c>
      <c r="G55" s="117">
        <v>0</v>
      </c>
      <c r="H55" s="116">
        <v>118</v>
      </c>
    </row>
    <row r="56" spans="1:8" ht="13.5">
      <c r="A56" s="190"/>
      <c r="B56" s="186"/>
      <c r="C56" s="186"/>
      <c r="D56" s="86" t="s">
        <v>72</v>
      </c>
      <c r="E56" s="149">
        <f t="shared" si="4"/>
        <v>0</v>
      </c>
      <c r="F56" s="117">
        <v>0</v>
      </c>
      <c r="G56" s="117">
        <v>0</v>
      </c>
      <c r="H56" s="116">
        <v>0</v>
      </c>
    </row>
    <row r="57" spans="1:8" ht="13.5">
      <c r="A57" s="190"/>
      <c r="B57" s="186"/>
      <c r="C57" s="186"/>
      <c r="D57" s="86" t="s">
        <v>73</v>
      </c>
      <c r="E57" s="149">
        <f t="shared" si="4"/>
        <v>0</v>
      </c>
      <c r="F57" s="117">
        <v>0</v>
      </c>
      <c r="G57" s="117">
        <v>0</v>
      </c>
      <c r="H57" s="116">
        <v>0</v>
      </c>
    </row>
    <row r="58" spans="1:8" ht="13.5">
      <c r="A58" s="190"/>
      <c r="B58" s="186"/>
      <c r="C58" s="186"/>
      <c r="D58" s="86" t="s">
        <v>74</v>
      </c>
      <c r="E58" s="149">
        <f t="shared" si="4"/>
        <v>0</v>
      </c>
      <c r="F58" s="117">
        <v>0</v>
      </c>
      <c r="G58" s="117">
        <v>0</v>
      </c>
      <c r="H58" s="116">
        <v>0</v>
      </c>
    </row>
    <row r="59" spans="1:8" ht="13.5">
      <c r="A59" s="190"/>
      <c r="B59" s="186" t="s">
        <v>75</v>
      </c>
      <c r="C59" s="186"/>
      <c r="D59" s="101" t="s">
        <v>229</v>
      </c>
      <c r="E59" s="152">
        <f>SUM(E60:E64)</f>
        <v>5373</v>
      </c>
      <c r="F59" s="130">
        <v>24</v>
      </c>
      <c r="G59" s="128">
        <v>5300</v>
      </c>
      <c r="H59" s="129">
        <v>49</v>
      </c>
    </row>
    <row r="60" spans="1:8" ht="13.5">
      <c r="A60" s="190"/>
      <c r="B60" s="186"/>
      <c r="C60" s="186"/>
      <c r="D60" s="86" t="s">
        <v>76</v>
      </c>
      <c r="E60" s="148">
        <f aca="true" t="shared" si="5" ref="E60:E70">SUM(F60:H60)</f>
        <v>5129</v>
      </c>
      <c r="F60" s="117">
        <v>14</v>
      </c>
      <c r="G60" s="115">
        <v>5067</v>
      </c>
      <c r="H60" s="116">
        <v>48</v>
      </c>
    </row>
    <row r="61" spans="1:8" ht="13.5">
      <c r="A61" s="190"/>
      <c r="B61" s="186"/>
      <c r="C61" s="186"/>
      <c r="D61" s="86" t="s">
        <v>77</v>
      </c>
      <c r="E61" s="148">
        <f t="shared" si="5"/>
        <v>64</v>
      </c>
      <c r="F61" s="117">
        <v>2</v>
      </c>
      <c r="G61" s="117">
        <v>61</v>
      </c>
      <c r="H61" s="116">
        <v>1</v>
      </c>
    </row>
    <row r="62" spans="1:8" ht="13.5">
      <c r="A62" s="190"/>
      <c r="B62" s="186"/>
      <c r="C62" s="186"/>
      <c r="D62" s="86" t="s">
        <v>78</v>
      </c>
      <c r="E62" s="148">
        <f t="shared" si="5"/>
        <v>53</v>
      </c>
      <c r="F62" s="117">
        <v>5</v>
      </c>
      <c r="G62" s="117">
        <v>48</v>
      </c>
      <c r="H62" s="116">
        <v>0</v>
      </c>
    </row>
    <row r="63" spans="1:8" ht="13.5">
      <c r="A63" s="190"/>
      <c r="B63" s="186"/>
      <c r="C63" s="186"/>
      <c r="D63" s="86" t="s">
        <v>79</v>
      </c>
      <c r="E63" s="148">
        <f t="shared" si="5"/>
        <v>124</v>
      </c>
      <c r="F63" s="117">
        <v>3</v>
      </c>
      <c r="G63" s="117">
        <v>121</v>
      </c>
      <c r="H63" s="116">
        <v>0</v>
      </c>
    </row>
    <row r="64" spans="1:8" ht="13.5">
      <c r="A64" s="190"/>
      <c r="B64" s="186"/>
      <c r="C64" s="186"/>
      <c r="D64" s="86" t="s">
        <v>80</v>
      </c>
      <c r="E64" s="148">
        <f t="shared" si="5"/>
        <v>3</v>
      </c>
      <c r="F64" s="117">
        <v>0</v>
      </c>
      <c r="G64" s="117">
        <v>3</v>
      </c>
      <c r="H64" s="116">
        <v>0</v>
      </c>
    </row>
    <row r="65" spans="1:8" ht="13.5">
      <c r="A65" s="190"/>
      <c r="B65" s="186" t="s">
        <v>81</v>
      </c>
      <c r="C65" s="186"/>
      <c r="D65" s="101" t="s">
        <v>229</v>
      </c>
      <c r="E65" s="152">
        <f t="shared" si="5"/>
        <v>52</v>
      </c>
      <c r="F65" s="130">
        <v>20</v>
      </c>
      <c r="G65" s="130">
        <v>28</v>
      </c>
      <c r="H65" s="129">
        <v>4</v>
      </c>
    </row>
    <row r="66" spans="1:8" ht="13.5">
      <c r="A66" s="190"/>
      <c r="B66" s="186"/>
      <c r="C66" s="186"/>
      <c r="D66" s="86" t="s">
        <v>82</v>
      </c>
      <c r="E66" s="148">
        <f t="shared" si="5"/>
        <v>30</v>
      </c>
      <c r="F66" s="117">
        <v>9</v>
      </c>
      <c r="G66" s="117">
        <v>21</v>
      </c>
      <c r="H66" s="116">
        <v>0</v>
      </c>
    </row>
    <row r="67" spans="1:8" ht="13.5">
      <c r="A67" s="190"/>
      <c r="B67" s="186"/>
      <c r="C67" s="186"/>
      <c r="D67" s="86" t="s">
        <v>83</v>
      </c>
      <c r="E67" s="148">
        <f t="shared" si="5"/>
        <v>1</v>
      </c>
      <c r="F67" s="117">
        <v>0</v>
      </c>
      <c r="G67" s="117">
        <v>0</v>
      </c>
      <c r="H67" s="116">
        <v>1</v>
      </c>
    </row>
    <row r="68" spans="1:8" ht="15" customHeight="1">
      <c r="A68" s="190"/>
      <c r="B68" s="186"/>
      <c r="C68" s="186"/>
      <c r="D68" s="86" t="s">
        <v>84</v>
      </c>
      <c r="E68" s="148">
        <f t="shared" si="5"/>
        <v>0</v>
      </c>
      <c r="F68" s="117">
        <v>0</v>
      </c>
      <c r="G68" s="117">
        <v>0</v>
      </c>
      <c r="H68" s="116">
        <v>0</v>
      </c>
    </row>
    <row r="69" spans="1:8" ht="15" customHeight="1">
      <c r="A69" s="190"/>
      <c r="B69" s="186"/>
      <c r="C69" s="186"/>
      <c r="D69" s="86" t="s">
        <v>85</v>
      </c>
      <c r="E69" s="148">
        <f t="shared" si="5"/>
        <v>1</v>
      </c>
      <c r="F69" s="117">
        <v>0</v>
      </c>
      <c r="G69" s="117">
        <v>1</v>
      </c>
      <c r="H69" s="116">
        <v>0</v>
      </c>
    </row>
    <row r="70" spans="1:8" ht="13.5">
      <c r="A70" s="190"/>
      <c r="B70" s="186"/>
      <c r="C70" s="186"/>
      <c r="D70" s="86" t="s">
        <v>231</v>
      </c>
      <c r="E70" s="148">
        <f t="shared" si="5"/>
        <v>20</v>
      </c>
      <c r="F70" s="117">
        <v>11</v>
      </c>
      <c r="G70" s="117">
        <v>6</v>
      </c>
      <c r="H70" s="116">
        <v>3</v>
      </c>
    </row>
    <row r="71" spans="1:8" ht="13.5">
      <c r="A71" s="168" t="s">
        <v>86</v>
      </c>
      <c r="B71" s="169"/>
      <c r="C71" s="169"/>
      <c r="D71" s="95" t="s">
        <v>225</v>
      </c>
      <c r="E71" s="151">
        <f>SUM(E72,E74,E82,E87,E91)</f>
        <v>20731</v>
      </c>
      <c r="F71" s="136">
        <v>135</v>
      </c>
      <c r="G71" s="126">
        <v>16240</v>
      </c>
      <c r="H71" s="165">
        <v>4356</v>
      </c>
    </row>
    <row r="72" spans="1:8" ht="13.5">
      <c r="A72" s="188"/>
      <c r="B72" s="186" t="s">
        <v>68</v>
      </c>
      <c r="C72" s="186"/>
      <c r="D72" s="101" t="s">
        <v>229</v>
      </c>
      <c r="E72" s="152">
        <f>E73</f>
        <v>480</v>
      </c>
      <c r="F72" s="130">
        <v>31</v>
      </c>
      <c r="G72" s="128">
        <v>10353</v>
      </c>
      <c r="H72" s="131">
        <v>1534</v>
      </c>
    </row>
    <row r="73" spans="1:8" ht="13.5">
      <c r="A73" s="189"/>
      <c r="B73" s="186"/>
      <c r="C73" s="186"/>
      <c r="D73" s="86" t="s">
        <v>87</v>
      </c>
      <c r="E73" s="149">
        <f>SUM(F73:H73)</f>
        <v>480</v>
      </c>
      <c r="F73" s="117">
        <v>1</v>
      </c>
      <c r="G73" s="117">
        <v>478</v>
      </c>
      <c r="H73" s="116">
        <v>1</v>
      </c>
    </row>
    <row r="74" spans="1:8" ht="13.5">
      <c r="A74" s="189"/>
      <c r="B74" s="186" t="s">
        <v>88</v>
      </c>
      <c r="C74" s="186"/>
      <c r="D74" s="102" t="s">
        <v>229</v>
      </c>
      <c r="E74" s="153">
        <f>SUM(F74+G74+H74)</f>
        <v>11438</v>
      </c>
      <c r="F74" s="144">
        <v>30</v>
      </c>
      <c r="G74" s="132">
        <v>9875</v>
      </c>
      <c r="H74" s="166">
        <v>1533</v>
      </c>
    </row>
    <row r="75" spans="1:8" ht="13.5">
      <c r="A75" s="189"/>
      <c r="B75" s="186"/>
      <c r="C75" s="186"/>
      <c r="D75" s="86" t="s">
        <v>89</v>
      </c>
      <c r="E75" s="149">
        <f>SUM(F75:H75)</f>
        <v>8962</v>
      </c>
      <c r="F75" s="117">
        <v>22</v>
      </c>
      <c r="G75" s="115">
        <v>8580</v>
      </c>
      <c r="H75" s="116">
        <v>360</v>
      </c>
    </row>
    <row r="76" spans="1:8" ht="13.5">
      <c r="A76" s="189"/>
      <c r="B76" s="186"/>
      <c r="C76" s="186"/>
      <c r="D76" s="86" t="s">
        <v>90</v>
      </c>
      <c r="E76" s="149">
        <f aca="true" t="shared" si="6" ref="E76:E81">SUM(F76:H76)</f>
        <v>717</v>
      </c>
      <c r="F76" s="117">
        <v>6</v>
      </c>
      <c r="G76" s="117">
        <v>649</v>
      </c>
      <c r="H76" s="116">
        <v>62</v>
      </c>
    </row>
    <row r="77" spans="1:8" ht="13.5">
      <c r="A77" s="189"/>
      <c r="B77" s="186"/>
      <c r="C77" s="186"/>
      <c r="D77" s="86" t="s">
        <v>91</v>
      </c>
      <c r="E77" s="149">
        <f t="shared" si="6"/>
        <v>406</v>
      </c>
      <c r="F77" s="117">
        <v>2</v>
      </c>
      <c r="G77" s="117">
        <v>207</v>
      </c>
      <c r="H77" s="116">
        <v>197</v>
      </c>
    </row>
    <row r="78" spans="1:8" ht="13.5">
      <c r="A78" s="189"/>
      <c r="B78" s="186"/>
      <c r="C78" s="186"/>
      <c r="D78" s="86" t="s">
        <v>92</v>
      </c>
      <c r="E78" s="149">
        <f t="shared" si="6"/>
        <v>384</v>
      </c>
      <c r="F78" s="117">
        <v>0</v>
      </c>
      <c r="G78" s="117">
        <v>278</v>
      </c>
      <c r="H78" s="116">
        <v>106</v>
      </c>
    </row>
    <row r="79" spans="1:8" ht="13.5">
      <c r="A79" s="189"/>
      <c r="B79" s="186"/>
      <c r="C79" s="186"/>
      <c r="D79" s="86" t="s">
        <v>93</v>
      </c>
      <c r="E79" s="149">
        <f t="shared" si="6"/>
        <v>37</v>
      </c>
      <c r="F79" s="117">
        <v>0</v>
      </c>
      <c r="G79" s="117">
        <v>28</v>
      </c>
      <c r="H79" s="116">
        <v>9</v>
      </c>
    </row>
    <row r="80" spans="1:8" ht="13.5">
      <c r="A80" s="189"/>
      <c r="B80" s="186"/>
      <c r="C80" s="186"/>
      <c r="D80" s="86" t="s">
        <v>94</v>
      </c>
      <c r="E80" s="149">
        <f t="shared" si="6"/>
        <v>158</v>
      </c>
      <c r="F80" s="117">
        <v>0</v>
      </c>
      <c r="G80" s="117">
        <v>43</v>
      </c>
      <c r="H80" s="116">
        <v>115</v>
      </c>
    </row>
    <row r="81" spans="1:8" ht="13.5">
      <c r="A81" s="189"/>
      <c r="B81" s="186"/>
      <c r="C81" s="186"/>
      <c r="D81" s="86" t="s">
        <v>95</v>
      </c>
      <c r="E81" s="149">
        <f t="shared" si="6"/>
        <v>774</v>
      </c>
      <c r="F81" s="117">
        <v>0</v>
      </c>
      <c r="G81" s="117">
        <v>90</v>
      </c>
      <c r="H81" s="116">
        <v>684</v>
      </c>
    </row>
    <row r="82" spans="1:8" ht="13.5">
      <c r="A82" s="189"/>
      <c r="B82" s="186" t="s">
        <v>96</v>
      </c>
      <c r="C82" s="186"/>
      <c r="D82" s="101" t="s">
        <v>229</v>
      </c>
      <c r="E82" s="152">
        <f>SUM(E83:E86)</f>
        <v>212</v>
      </c>
      <c r="F82" s="130">
        <v>4</v>
      </c>
      <c r="G82" s="130">
        <v>188</v>
      </c>
      <c r="H82" s="129">
        <v>20</v>
      </c>
    </row>
    <row r="83" spans="1:8" ht="13.5">
      <c r="A83" s="189"/>
      <c r="B83" s="186"/>
      <c r="C83" s="186"/>
      <c r="D83" s="86" t="s">
        <v>89</v>
      </c>
      <c r="E83" s="149">
        <f>SUM(F83:H83)</f>
        <v>71</v>
      </c>
      <c r="F83" s="117">
        <v>0</v>
      </c>
      <c r="G83" s="117">
        <v>71</v>
      </c>
      <c r="H83" s="116">
        <v>0</v>
      </c>
    </row>
    <row r="84" spans="1:8" ht="13.5">
      <c r="A84" s="189"/>
      <c r="B84" s="186"/>
      <c r="C84" s="186"/>
      <c r="D84" s="86" t="s">
        <v>91</v>
      </c>
      <c r="E84" s="149">
        <f>SUM(F84:H84)</f>
        <v>88</v>
      </c>
      <c r="F84" s="117">
        <v>1</v>
      </c>
      <c r="G84" s="117">
        <v>84</v>
      </c>
      <c r="H84" s="116">
        <v>3</v>
      </c>
    </row>
    <row r="85" spans="1:8" ht="13.5">
      <c r="A85" s="189"/>
      <c r="B85" s="186"/>
      <c r="C85" s="186"/>
      <c r="D85" s="86" t="s">
        <v>94</v>
      </c>
      <c r="E85" s="149">
        <f>SUM(F85:H85)</f>
        <v>34</v>
      </c>
      <c r="F85" s="117">
        <v>2</v>
      </c>
      <c r="G85" s="117">
        <v>30</v>
      </c>
      <c r="H85" s="116">
        <v>2</v>
      </c>
    </row>
    <row r="86" spans="1:8" ht="13.5">
      <c r="A86" s="189"/>
      <c r="B86" s="186"/>
      <c r="C86" s="186"/>
      <c r="D86" s="86" t="s">
        <v>95</v>
      </c>
      <c r="E86" s="149">
        <f>SUM(F86:H86)</f>
        <v>19</v>
      </c>
      <c r="F86" s="117">
        <v>1</v>
      </c>
      <c r="G86" s="117">
        <v>3</v>
      </c>
      <c r="H86" s="116">
        <v>15</v>
      </c>
    </row>
    <row r="87" spans="1:8" ht="13.5">
      <c r="A87" s="189"/>
      <c r="B87" s="186" t="s">
        <v>97</v>
      </c>
      <c r="C87" s="186"/>
      <c r="D87" s="101" t="s">
        <v>229</v>
      </c>
      <c r="E87" s="152">
        <f>SUM(E88:E90)</f>
        <v>4653</v>
      </c>
      <c r="F87" s="130">
        <v>28</v>
      </c>
      <c r="G87" s="128">
        <v>4494</v>
      </c>
      <c r="H87" s="129">
        <v>131</v>
      </c>
    </row>
    <row r="88" spans="1:8" ht="13.5">
      <c r="A88" s="189"/>
      <c r="B88" s="186"/>
      <c r="C88" s="186"/>
      <c r="D88" s="86" t="s">
        <v>89</v>
      </c>
      <c r="E88" s="149">
        <f>SUM(F88:H88)</f>
        <v>4588</v>
      </c>
      <c r="F88" s="117">
        <v>27</v>
      </c>
      <c r="G88" s="115">
        <v>4435</v>
      </c>
      <c r="H88" s="116">
        <v>126</v>
      </c>
    </row>
    <row r="89" spans="1:8" ht="13.5">
      <c r="A89" s="189"/>
      <c r="B89" s="186"/>
      <c r="C89" s="186"/>
      <c r="D89" s="86" t="s">
        <v>91</v>
      </c>
      <c r="E89" s="149">
        <f>SUM(F89:H89)</f>
        <v>62</v>
      </c>
      <c r="F89" s="117">
        <v>1</v>
      </c>
      <c r="G89" s="117">
        <v>59</v>
      </c>
      <c r="H89" s="116">
        <v>2</v>
      </c>
    </row>
    <row r="90" spans="1:8" ht="13.5">
      <c r="A90" s="189"/>
      <c r="B90" s="186"/>
      <c r="C90" s="186"/>
      <c r="D90" s="86" t="s">
        <v>98</v>
      </c>
      <c r="E90" s="149">
        <f>SUM(F90:H90)</f>
        <v>3</v>
      </c>
      <c r="F90" s="117">
        <v>0</v>
      </c>
      <c r="G90" s="117">
        <v>0</v>
      </c>
      <c r="H90" s="116">
        <v>3</v>
      </c>
    </row>
    <row r="91" spans="1:8" ht="13.5">
      <c r="A91" s="189"/>
      <c r="B91" s="186" t="s">
        <v>99</v>
      </c>
      <c r="C91" s="186"/>
      <c r="D91" s="104" t="s">
        <v>229</v>
      </c>
      <c r="E91" s="154">
        <f>SUM(E92:E97,E98,E104,E109,E115)</f>
        <v>3948</v>
      </c>
      <c r="F91" s="130">
        <v>72</v>
      </c>
      <c r="G91" s="128">
        <v>1205</v>
      </c>
      <c r="H91" s="131">
        <v>2671</v>
      </c>
    </row>
    <row r="92" spans="1:8" ht="13.5">
      <c r="A92" s="189"/>
      <c r="B92" s="186"/>
      <c r="C92" s="186"/>
      <c r="D92" s="87" t="s">
        <v>158</v>
      </c>
      <c r="E92" s="149">
        <f aca="true" t="shared" si="7" ref="E92:E97">SUM(F92:H92)</f>
        <v>206</v>
      </c>
      <c r="F92" s="117">
        <v>22</v>
      </c>
      <c r="G92" s="117">
        <v>146</v>
      </c>
      <c r="H92" s="116">
        <v>38</v>
      </c>
    </row>
    <row r="93" spans="1:8" ht="13.5">
      <c r="A93" s="189"/>
      <c r="B93" s="186"/>
      <c r="C93" s="186"/>
      <c r="D93" s="87" t="s">
        <v>159</v>
      </c>
      <c r="E93" s="149">
        <f t="shared" si="7"/>
        <v>23</v>
      </c>
      <c r="F93" s="117">
        <v>4</v>
      </c>
      <c r="G93" s="117">
        <v>19</v>
      </c>
      <c r="H93" s="116">
        <v>0</v>
      </c>
    </row>
    <row r="94" spans="1:8" ht="13.5">
      <c r="A94" s="189"/>
      <c r="B94" s="186"/>
      <c r="C94" s="186"/>
      <c r="D94" s="87" t="s">
        <v>160</v>
      </c>
      <c r="E94" s="149">
        <f t="shared" si="7"/>
        <v>25</v>
      </c>
      <c r="F94" s="117">
        <v>1</v>
      </c>
      <c r="G94" s="117">
        <v>23</v>
      </c>
      <c r="H94" s="116">
        <v>1</v>
      </c>
    </row>
    <row r="95" spans="1:8" ht="13.5">
      <c r="A95" s="189"/>
      <c r="B95" s="186"/>
      <c r="C95" s="186"/>
      <c r="D95" s="87" t="s">
        <v>161</v>
      </c>
      <c r="E95" s="149">
        <f t="shared" si="7"/>
        <v>29</v>
      </c>
      <c r="F95" s="117">
        <v>19</v>
      </c>
      <c r="G95" s="117">
        <v>10</v>
      </c>
      <c r="H95" s="116">
        <v>0</v>
      </c>
    </row>
    <row r="96" spans="1:8" ht="13.5">
      <c r="A96" s="189"/>
      <c r="B96" s="186"/>
      <c r="C96" s="186"/>
      <c r="D96" s="87" t="s">
        <v>162</v>
      </c>
      <c r="E96" s="149">
        <f t="shared" si="7"/>
        <v>299</v>
      </c>
      <c r="F96" s="117">
        <v>1</v>
      </c>
      <c r="G96" s="117">
        <v>287</v>
      </c>
      <c r="H96" s="116">
        <v>11</v>
      </c>
    </row>
    <row r="97" spans="1:8" ht="13.5">
      <c r="A97" s="189"/>
      <c r="B97" s="186"/>
      <c r="C97" s="186"/>
      <c r="D97" s="87" t="s">
        <v>163</v>
      </c>
      <c r="E97" s="149">
        <f t="shared" si="7"/>
        <v>36</v>
      </c>
      <c r="F97" s="117">
        <v>0</v>
      </c>
      <c r="G97" s="117">
        <v>12</v>
      </c>
      <c r="H97" s="116">
        <v>24</v>
      </c>
    </row>
    <row r="98" spans="1:8" ht="13.5">
      <c r="A98" s="189"/>
      <c r="B98" s="186"/>
      <c r="C98" s="186"/>
      <c r="D98" s="105" t="s">
        <v>164</v>
      </c>
      <c r="E98" s="155">
        <f>SUM(E99:E103)</f>
        <v>96</v>
      </c>
      <c r="F98" s="121">
        <v>0</v>
      </c>
      <c r="G98" s="121">
        <v>93</v>
      </c>
      <c r="H98" s="122">
        <v>3</v>
      </c>
    </row>
    <row r="99" spans="1:8" ht="13.5">
      <c r="A99" s="189"/>
      <c r="B99" s="186"/>
      <c r="C99" s="186"/>
      <c r="D99" s="87" t="s">
        <v>165</v>
      </c>
      <c r="E99" s="149">
        <f>SUM(F99:H99)</f>
        <v>2</v>
      </c>
      <c r="F99" s="117">
        <v>0</v>
      </c>
      <c r="G99" s="117">
        <v>2</v>
      </c>
      <c r="H99" s="116">
        <v>0</v>
      </c>
    </row>
    <row r="100" spans="1:8" ht="13.5">
      <c r="A100" s="189"/>
      <c r="B100" s="186"/>
      <c r="C100" s="186"/>
      <c r="D100" s="87" t="s">
        <v>166</v>
      </c>
      <c r="E100" s="149">
        <f>SUM(F100:H100)</f>
        <v>0</v>
      </c>
      <c r="F100" s="117">
        <v>0</v>
      </c>
      <c r="G100" s="117">
        <v>0</v>
      </c>
      <c r="H100" s="116">
        <v>0</v>
      </c>
    </row>
    <row r="101" spans="1:8" ht="13.5">
      <c r="A101" s="189"/>
      <c r="B101" s="186"/>
      <c r="C101" s="186"/>
      <c r="D101" s="87" t="s">
        <v>167</v>
      </c>
      <c r="E101" s="149">
        <f>SUM(F101:H101)</f>
        <v>82</v>
      </c>
      <c r="F101" s="117">
        <v>0</v>
      </c>
      <c r="G101" s="117">
        <v>81</v>
      </c>
      <c r="H101" s="116">
        <v>1</v>
      </c>
    </row>
    <row r="102" spans="1:8" ht="13.5">
      <c r="A102" s="189"/>
      <c r="B102" s="186"/>
      <c r="C102" s="186"/>
      <c r="D102" s="87" t="s">
        <v>168</v>
      </c>
      <c r="E102" s="149">
        <f>SUM(F102:H102)</f>
        <v>0</v>
      </c>
      <c r="F102" s="117">
        <v>0</v>
      </c>
      <c r="G102" s="117">
        <v>0</v>
      </c>
      <c r="H102" s="116">
        <v>0</v>
      </c>
    </row>
    <row r="103" spans="1:8" ht="13.5">
      <c r="A103" s="189"/>
      <c r="B103" s="186"/>
      <c r="C103" s="186"/>
      <c r="D103" s="87" t="s">
        <v>169</v>
      </c>
      <c r="E103" s="149">
        <f>SUM(F103:H103)</f>
        <v>12</v>
      </c>
      <c r="F103" s="117">
        <v>0</v>
      </c>
      <c r="G103" s="117">
        <v>10</v>
      </c>
      <c r="H103" s="116">
        <v>2</v>
      </c>
    </row>
    <row r="104" spans="1:8" ht="13.5">
      <c r="A104" s="189"/>
      <c r="B104" s="186"/>
      <c r="C104" s="186"/>
      <c r="D104" s="105" t="s">
        <v>170</v>
      </c>
      <c r="E104" s="155">
        <f>SUM(E105:E108)</f>
        <v>90</v>
      </c>
      <c r="F104" s="121">
        <v>1</v>
      </c>
      <c r="G104" s="121">
        <v>73</v>
      </c>
      <c r="H104" s="122">
        <v>16</v>
      </c>
    </row>
    <row r="105" spans="1:8" ht="13.5">
      <c r="A105" s="189"/>
      <c r="B105" s="186"/>
      <c r="C105" s="186"/>
      <c r="D105" s="87" t="s">
        <v>171</v>
      </c>
      <c r="E105" s="149">
        <f>SUM(F105:H105)</f>
        <v>1</v>
      </c>
      <c r="F105" s="117">
        <v>0</v>
      </c>
      <c r="G105" s="117">
        <v>1</v>
      </c>
      <c r="H105" s="116">
        <v>0</v>
      </c>
    </row>
    <row r="106" spans="1:8" ht="13.5">
      <c r="A106" s="189"/>
      <c r="B106" s="186"/>
      <c r="C106" s="186"/>
      <c r="D106" s="87" t="s">
        <v>172</v>
      </c>
      <c r="E106" s="149">
        <f>SUM(F106:H106)</f>
        <v>1</v>
      </c>
      <c r="F106" s="117">
        <v>0</v>
      </c>
      <c r="G106" s="117">
        <v>1</v>
      </c>
      <c r="H106" s="116">
        <v>0</v>
      </c>
    </row>
    <row r="107" spans="1:8" ht="13.5">
      <c r="A107" s="189"/>
      <c r="B107" s="186"/>
      <c r="C107" s="186"/>
      <c r="D107" s="87" t="s">
        <v>173</v>
      </c>
      <c r="E107" s="149">
        <f>SUM(F107:H107)</f>
        <v>2</v>
      </c>
      <c r="F107" s="117">
        <v>0</v>
      </c>
      <c r="G107" s="117">
        <v>1</v>
      </c>
      <c r="H107" s="116">
        <v>1</v>
      </c>
    </row>
    <row r="108" spans="1:8" ht="13.5">
      <c r="A108" s="189"/>
      <c r="B108" s="186"/>
      <c r="C108" s="186"/>
      <c r="D108" s="87" t="s">
        <v>169</v>
      </c>
      <c r="E108" s="149">
        <f>SUM(F108:H108)</f>
        <v>86</v>
      </c>
      <c r="F108" s="117">
        <v>1</v>
      </c>
      <c r="G108" s="117">
        <v>70</v>
      </c>
      <c r="H108" s="116">
        <v>15</v>
      </c>
    </row>
    <row r="109" spans="1:8" ht="13.5">
      <c r="A109" s="189"/>
      <c r="B109" s="186"/>
      <c r="C109" s="186"/>
      <c r="D109" s="105" t="s">
        <v>174</v>
      </c>
      <c r="E109" s="155">
        <f>SUM(E110:E114)</f>
        <v>2587</v>
      </c>
      <c r="F109" s="121">
        <v>1</v>
      </c>
      <c r="G109" s="121">
        <v>86</v>
      </c>
      <c r="H109" s="135">
        <v>2500</v>
      </c>
    </row>
    <row r="110" spans="1:8" ht="13.5">
      <c r="A110" s="189"/>
      <c r="B110" s="186"/>
      <c r="C110" s="186"/>
      <c r="D110" s="87" t="s">
        <v>175</v>
      </c>
      <c r="E110" s="149">
        <f aca="true" t="shared" si="8" ref="E110:E115">SUM(F110:H110)</f>
        <v>181</v>
      </c>
      <c r="F110" s="117">
        <v>0</v>
      </c>
      <c r="G110" s="117">
        <v>10</v>
      </c>
      <c r="H110" s="116">
        <v>171</v>
      </c>
    </row>
    <row r="111" spans="1:8" ht="13.5">
      <c r="A111" s="189"/>
      <c r="B111" s="186"/>
      <c r="C111" s="186"/>
      <c r="D111" s="87" t="s">
        <v>176</v>
      </c>
      <c r="E111" s="149">
        <f t="shared" si="8"/>
        <v>86</v>
      </c>
      <c r="F111" s="117">
        <v>0</v>
      </c>
      <c r="G111" s="117">
        <v>6</v>
      </c>
      <c r="H111" s="116">
        <v>80</v>
      </c>
    </row>
    <row r="112" spans="1:8" ht="13.5">
      <c r="A112" s="189"/>
      <c r="B112" s="186"/>
      <c r="C112" s="186"/>
      <c r="D112" s="87" t="s">
        <v>177</v>
      </c>
      <c r="E112" s="149">
        <f t="shared" si="8"/>
        <v>1230</v>
      </c>
      <c r="F112" s="117">
        <v>0</v>
      </c>
      <c r="G112" s="117">
        <v>16</v>
      </c>
      <c r="H112" s="118">
        <v>1214</v>
      </c>
    </row>
    <row r="113" spans="1:8" ht="13.5">
      <c r="A113" s="189"/>
      <c r="B113" s="186"/>
      <c r="C113" s="186"/>
      <c r="D113" s="87" t="s">
        <v>178</v>
      </c>
      <c r="E113" s="149">
        <f t="shared" si="8"/>
        <v>856</v>
      </c>
      <c r="F113" s="117">
        <v>0</v>
      </c>
      <c r="G113" s="117">
        <v>5</v>
      </c>
      <c r="H113" s="116">
        <v>851</v>
      </c>
    </row>
    <row r="114" spans="1:8" ht="13.5">
      <c r="A114" s="189"/>
      <c r="B114" s="186"/>
      <c r="C114" s="186"/>
      <c r="D114" s="87" t="s">
        <v>169</v>
      </c>
      <c r="E114" s="149">
        <f t="shared" si="8"/>
        <v>234</v>
      </c>
      <c r="F114" s="117">
        <v>1</v>
      </c>
      <c r="G114" s="117">
        <v>49</v>
      </c>
      <c r="H114" s="116">
        <v>184</v>
      </c>
    </row>
    <row r="115" spans="1:8" ht="13.5">
      <c r="A115" s="167"/>
      <c r="B115" s="186"/>
      <c r="C115" s="186"/>
      <c r="D115" s="105" t="s">
        <v>179</v>
      </c>
      <c r="E115" s="155">
        <f t="shared" si="8"/>
        <v>557</v>
      </c>
      <c r="F115" s="121">
        <v>23</v>
      </c>
      <c r="G115" s="121">
        <v>456</v>
      </c>
      <c r="H115" s="122">
        <v>78</v>
      </c>
    </row>
    <row r="116" spans="1:8" ht="13.5">
      <c r="A116" s="168" t="s">
        <v>101</v>
      </c>
      <c r="B116" s="169"/>
      <c r="C116" s="169"/>
      <c r="D116" s="95" t="s">
        <v>226</v>
      </c>
      <c r="E116" s="151">
        <f>SUM(E117,E121,E125)</f>
        <v>1693</v>
      </c>
      <c r="F116" s="136">
        <v>4</v>
      </c>
      <c r="G116" s="136">
        <v>128</v>
      </c>
      <c r="H116" s="165">
        <v>1561</v>
      </c>
    </row>
    <row r="117" spans="1:8" ht="14.25" customHeight="1">
      <c r="A117" s="184"/>
      <c r="B117" s="186" t="s">
        <v>102</v>
      </c>
      <c r="C117" s="186"/>
      <c r="D117" s="137" t="s">
        <v>229</v>
      </c>
      <c r="E117" s="156">
        <f>SUM(E118:E120)</f>
        <v>76</v>
      </c>
      <c r="F117" s="133">
        <v>0</v>
      </c>
      <c r="G117" s="133">
        <v>48</v>
      </c>
      <c r="H117" s="134">
        <v>28</v>
      </c>
    </row>
    <row r="118" spans="1:8" ht="14.25" customHeight="1">
      <c r="A118" s="184"/>
      <c r="B118" s="186"/>
      <c r="C118" s="186"/>
      <c r="D118" s="87" t="s">
        <v>180</v>
      </c>
      <c r="E118" s="149">
        <f>SUM(F117:H117)</f>
        <v>76</v>
      </c>
      <c r="F118" s="117">
        <v>0</v>
      </c>
      <c r="G118" s="117">
        <v>48</v>
      </c>
      <c r="H118" s="116">
        <v>28</v>
      </c>
    </row>
    <row r="119" spans="1:8" ht="14.25" customHeight="1">
      <c r="A119" s="184"/>
      <c r="B119" s="186"/>
      <c r="C119" s="186"/>
      <c r="D119" s="87" t="s">
        <v>181</v>
      </c>
      <c r="E119" s="149">
        <v>0</v>
      </c>
      <c r="F119" s="117">
        <v>0</v>
      </c>
      <c r="G119" s="117">
        <v>0</v>
      </c>
      <c r="H119" s="116">
        <v>0</v>
      </c>
    </row>
    <row r="120" spans="1:8" ht="14.25" customHeight="1">
      <c r="A120" s="184"/>
      <c r="B120" s="186"/>
      <c r="C120" s="186"/>
      <c r="D120" s="87" t="s">
        <v>182</v>
      </c>
      <c r="E120" s="149">
        <f>SUM(F119:H119)</f>
        <v>0</v>
      </c>
      <c r="F120" s="117">
        <v>0</v>
      </c>
      <c r="G120" s="117">
        <v>0</v>
      </c>
      <c r="H120" s="116">
        <v>0</v>
      </c>
    </row>
    <row r="121" spans="1:8" ht="13.5">
      <c r="A121" s="184"/>
      <c r="B121" s="186" t="s">
        <v>103</v>
      </c>
      <c r="C121" s="186"/>
      <c r="D121" s="137" t="s">
        <v>229</v>
      </c>
      <c r="E121" s="156">
        <f>SUM(E122:E124)</f>
        <v>1552</v>
      </c>
      <c r="F121" s="133">
        <v>0</v>
      </c>
      <c r="G121" s="133">
        <v>55</v>
      </c>
      <c r="H121" s="138">
        <v>1497</v>
      </c>
    </row>
    <row r="122" spans="1:8" ht="13.5">
      <c r="A122" s="184"/>
      <c r="B122" s="186"/>
      <c r="C122" s="186"/>
      <c r="D122" s="87" t="s">
        <v>180</v>
      </c>
      <c r="E122" s="149">
        <f>SUM(F122:H122)</f>
        <v>13</v>
      </c>
      <c r="F122" s="117">
        <v>0</v>
      </c>
      <c r="G122" s="117">
        <v>6</v>
      </c>
      <c r="H122" s="116">
        <v>7</v>
      </c>
    </row>
    <row r="123" spans="1:8" ht="13.5">
      <c r="A123" s="184"/>
      <c r="B123" s="186"/>
      <c r="C123" s="186"/>
      <c r="D123" s="87" t="s">
        <v>181</v>
      </c>
      <c r="E123" s="149">
        <f>SUM(F123:H123)</f>
        <v>2</v>
      </c>
      <c r="F123" s="117">
        <v>0</v>
      </c>
      <c r="G123" s="117">
        <v>0</v>
      </c>
      <c r="H123" s="116">
        <v>2</v>
      </c>
    </row>
    <row r="124" spans="1:8" ht="13.5">
      <c r="A124" s="184"/>
      <c r="B124" s="186"/>
      <c r="C124" s="186"/>
      <c r="D124" s="87" t="s">
        <v>182</v>
      </c>
      <c r="E124" s="149">
        <f>SUM(F124:H124)</f>
        <v>1537</v>
      </c>
      <c r="F124" s="117">
        <v>0</v>
      </c>
      <c r="G124" s="117">
        <v>49</v>
      </c>
      <c r="H124" s="118">
        <v>1488</v>
      </c>
    </row>
    <row r="125" spans="1:8" ht="13.5">
      <c r="A125" s="184"/>
      <c r="B125" s="186" t="s">
        <v>104</v>
      </c>
      <c r="C125" s="186"/>
      <c r="D125" s="137" t="s">
        <v>229</v>
      </c>
      <c r="E125" s="156">
        <f>SUM(E126:E129)</f>
        <v>65</v>
      </c>
      <c r="F125" s="133">
        <v>4</v>
      </c>
      <c r="G125" s="133">
        <v>25</v>
      </c>
      <c r="H125" s="134">
        <v>36</v>
      </c>
    </row>
    <row r="126" spans="1:8" ht="13.5">
      <c r="A126" s="184"/>
      <c r="B126" s="186"/>
      <c r="C126" s="186"/>
      <c r="D126" s="86" t="s">
        <v>105</v>
      </c>
      <c r="E126" s="149">
        <f>SUM(F126:H126)</f>
        <v>9</v>
      </c>
      <c r="F126" s="117">
        <v>0</v>
      </c>
      <c r="G126" s="117">
        <v>8</v>
      </c>
      <c r="H126" s="116">
        <v>1</v>
      </c>
    </row>
    <row r="127" spans="1:8" ht="13.5">
      <c r="A127" s="184"/>
      <c r="B127" s="186"/>
      <c r="C127" s="186"/>
      <c r="D127" s="86" t="s">
        <v>106</v>
      </c>
      <c r="E127" s="149">
        <f>SUM(F127:H127)</f>
        <v>3</v>
      </c>
      <c r="F127" s="117">
        <v>1</v>
      </c>
      <c r="G127" s="117">
        <v>2</v>
      </c>
      <c r="H127" s="116">
        <v>0</v>
      </c>
    </row>
    <row r="128" spans="1:8" ht="13.5">
      <c r="A128" s="184"/>
      <c r="B128" s="186"/>
      <c r="C128" s="186"/>
      <c r="D128" s="86" t="s">
        <v>107</v>
      </c>
      <c r="E128" s="149">
        <f>SUM(F128:H128)</f>
        <v>0</v>
      </c>
      <c r="F128" s="117">
        <v>0</v>
      </c>
      <c r="G128" s="117">
        <v>0</v>
      </c>
      <c r="H128" s="116">
        <v>0</v>
      </c>
    </row>
    <row r="129" spans="1:8" ht="14.25" thickBot="1">
      <c r="A129" s="185"/>
      <c r="B129" s="187"/>
      <c r="C129" s="187"/>
      <c r="D129" s="107" t="s">
        <v>231</v>
      </c>
      <c r="E129" s="157">
        <f>SUM(F129:H129)</f>
        <v>53</v>
      </c>
      <c r="F129" s="139">
        <v>3</v>
      </c>
      <c r="G129" s="139">
        <v>15</v>
      </c>
      <c r="H129" s="140">
        <v>35</v>
      </c>
    </row>
    <row r="130" spans="6:8" ht="13.5">
      <c r="F130" s="119"/>
      <c r="G130" s="119"/>
      <c r="H130" s="119"/>
    </row>
    <row r="131" spans="6:8" ht="13.5">
      <c r="F131" s="119"/>
      <c r="G131" s="119"/>
      <c r="H131" s="119"/>
    </row>
    <row r="132" spans="6:8" ht="13.5">
      <c r="F132" s="120"/>
      <c r="G132" s="120"/>
      <c r="H132" s="120"/>
    </row>
    <row r="133" spans="6:8" ht="13.5">
      <c r="F133" s="120"/>
      <c r="G133" s="120"/>
      <c r="H133" s="120"/>
    </row>
    <row r="134" spans="6:8" ht="13.5">
      <c r="F134" s="120"/>
      <c r="G134" s="120"/>
      <c r="H134" s="120"/>
    </row>
    <row r="135" spans="6:8" ht="13.5">
      <c r="F135" s="120"/>
      <c r="G135" s="120"/>
      <c r="H135" s="120"/>
    </row>
    <row r="136" spans="6:8" ht="13.5">
      <c r="F136" s="120"/>
      <c r="G136" s="120"/>
      <c r="H136" s="120"/>
    </row>
    <row r="137" spans="6:8" ht="13.5">
      <c r="F137" s="120"/>
      <c r="G137" s="120"/>
      <c r="H137" s="120"/>
    </row>
    <row r="138" spans="6:8" ht="13.5">
      <c r="F138" s="120"/>
      <c r="G138" s="120"/>
      <c r="H138" s="120"/>
    </row>
    <row r="139" spans="6:8" ht="13.5">
      <c r="F139" s="120"/>
      <c r="G139" s="120"/>
      <c r="H139" s="120"/>
    </row>
    <row r="140" spans="6:8" ht="13.5">
      <c r="F140" s="120"/>
      <c r="G140" s="120"/>
      <c r="H140" s="120"/>
    </row>
    <row r="141" spans="6:8" ht="13.5">
      <c r="F141" s="120"/>
      <c r="G141" s="120"/>
      <c r="H141" s="120"/>
    </row>
    <row r="142" spans="6:8" ht="13.5">
      <c r="F142" s="120"/>
      <c r="G142" s="120"/>
      <c r="H142" s="120"/>
    </row>
    <row r="143" spans="6:8" ht="13.5">
      <c r="F143" s="120"/>
      <c r="G143" s="120"/>
      <c r="H143" s="120"/>
    </row>
    <row r="144" spans="6:8" ht="13.5">
      <c r="F144" s="120"/>
      <c r="G144" s="120"/>
      <c r="H144" s="120"/>
    </row>
    <row r="145" spans="6:8" ht="13.5">
      <c r="F145" s="120"/>
      <c r="G145" s="120"/>
      <c r="H145" s="120"/>
    </row>
    <row r="146" spans="6:8" ht="13.5">
      <c r="F146" s="120"/>
      <c r="G146" s="120"/>
      <c r="H146" s="120"/>
    </row>
    <row r="147" spans="6:8" ht="13.5">
      <c r="F147" s="120"/>
      <c r="G147" s="120"/>
      <c r="H147" s="120"/>
    </row>
    <row r="148" spans="6:8" ht="13.5">
      <c r="F148" s="120"/>
      <c r="G148" s="120"/>
      <c r="H148" s="120"/>
    </row>
    <row r="149" spans="6:8" ht="13.5">
      <c r="F149" s="120"/>
      <c r="G149" s="120"/>
      <c r="H149" s="120"/>
    </row>
    <row r="150" spans="6:8" ht="13.5">
      <c r="F150" s="120"/>
      <c r="G150" s="120"/>
      <c r="H150" s="120"/>
    </row>
    <row r="151" spans="6:8" ht="13.5">
      <c r="F151" s="120"/>
      <c r="G151" s="120"/>
      <c r="H151" s="120"/>
    </row>
    <row r="152" spans="6:8" ht="13.5">
      <c r="F152" s="120"/>
      <c r="G152" s="120"/>
      <c r="H152" s="120"/>
    </row>
    <row r="153" spans="6:8" ht="13.5">
      <c r="F153" s="120"/>
      <c r="G153" s="120"/>
      <c r="H153" s="120"/>
    </row>
    <row r="154" spans="6:8" ht="13.5">
      <c r="F154" s="120"/>
      <c r="G154" s="120"/>
      <c r="H154" s="120"/>
    </row>
    <row r="155" spans="6:8" ht="13.5">
      <c r="F155" s="120"/>
      <c r="G155" s="120"/>
      <c r="H155" s="120"/>
    </row>
    <row r="156" spans="6:8" ht="13.5">
      <c r="F156" s="120"/>
      <c r="G156" s="120"/>
      <c r="H156" s="120"/>
    </row>
    <row r="157" spans="6:8" ht="13.5">
      <c r="F157" s="120"/>
      <c r="G157" s="120"/>
      <c r="H157" s="120"/>
    </row>
    <row r="158" spans="6:8" ht="13.5">
      <c r="F158" s="120"/>
      <c r="G158" s="120"/>
      <c r="H158" s="120"/>
    </row>
    <row r="159" spans="6:8" ht="13.5">
      <c r="F159" s="120"/>
      <c r="G159" s="120"/>
      <c r="H159" s="120"/>
    </row>
    <row r="160" spans="6:8" ht="13.5">
      <c r="F160" s="120"/>
      <c r="G160" s="120"/>
      <c r="H160" s="120"/>
    </row>
    <row r="161" spans="6:8" ht="13.5">
      <c r="F161" s="120"/>
      <c r="G161" s="120"/>
      <c r="H161" s="120"/>
    </row>
    <row r="162" spans="6:8" ht="13.5">
      <c r="F162" s="120"/>
      <c r="G162" s="120"/>
      <c r="H162" s="120"/>
    </row>
    <row r="163" spans="6:8" ht="13.5">
      <c r="F163" s="120"/>
      <c r="G163" s="120"/>
      <c r="H163" s="120"/>
    </row>
    <row r="164" spans="6:8" ht="13.5">
      <c r="F164" s="120"/>
      <c r="G164" s="120"/>
      <c r="H164" s="120"/>
    </row>
    <row r="165" spans="6:8" ht="13.5">
      <c r="F165" s="120"/>
      <c r="G165" s="120"/>
      <c r="H165" s="120"/>
    </row>
    <row r="166" spans="6:8" ht="13.5">
      <c r="F166" s="120"/>
      <c r="G166" s="120"/>
      <c r="H166" s="120"/>
    </row>
    <row r="167" spans="6:8" ht="13.5">
      <c r="F167" s="120"/>
      <c r="G167" s="120"/>
      <c r="H167" s="120"/>
    </row>
    <row r="168" spans="6:8" ht="13.5">
      <c r="F168" s="120"/>
      <c r="G168" s="120"/>
      <c r="H168" s="120"/>
    </row>
    <row r="169" spans="6:8" ht="13.5">
      <c r="F169" s="120"/>
      <c r="G169" s="120"/>
      <c r="H169" s="120"/>
    </row>
    <row r="170" spans="6:8" ht="13.5">
      <c r="F170" s="120"/>
      <c r="G170" s="120"/>
      <c r="H170" s="120"/>
    </row>
    <row r="171" spans="6:8" ht="13.5">
      <c r="F171" s="120"/>
      <c r="G171" s="120"/>
      <c r="H171" s="120"/>
    </row>
    <row r="172" spans="6:8" ht="13.5">
      <c r="F172" s="120"/>
      <c r="G172" s="120"/>
      <c r="H172" s="120"/>
    </row>
    <row r="173" spans="6:8" ht="13.5">
      <c r="F173" s="120"/>
      <c r="G173" s="120"/>
      <c r="H173" s="120"/>
    </row>
    <row r="174" spans="6:8" ht="13.5">
      <c r="F174" s="120"/>
      <c r="G174" s="120"/>
      <c r="H174" s="120"/>
    </row>
    <row r="175" spans="6:8" ht="13.5">
      <c r="F175" s="120"/>
      <c r="G175" s="120"/>
      <c r="H175" s="120"/>
    </row>
    <row r="176" spans="6:8" ht="13.5">
      <c r="F176" s="120"/>
      <c r="G176" s="120"/>
      <c r="H176" s="120"/>
    </row>
    <row r="177" spans="6:8" ht="13.5">
      <c r="F177" s="120"/>
      <c r="G177" s="120"/>
      <c r="H177" s="120"/>
    </row>
    <row r="178" spans="6:8" ht="13.5">
      <c r="F178" s="120"/>
      <c r="G178" s="120"/>
      <c r="H178" s="120"/>
    </row>
    <row r="179" spans="6:8" ht="13.5">
      <c r="F179" s="120"/>
      <c r="G179" s="120"/>
      <c r="H179" s="120"/>
    </row>
    <row r="180" spans="6:8" ht="13.5">
      <c r="F180" s="120"/>
      <c r="G180" s="120"/>
      <c r="H180" s="120"/>
    </row>
    <row r="181" spans="6:8" ht="13.5">
      <c r="F181" s="120"/>
      <c r="G181" s="120"/>
      <c r="H181" s="120"/>
    </row>
    <row r="182" spans="6:8" ht="13.5">
      <c r="F182" s="120"/>
      <c r="G182" s="120"/>
      <c r="H182" s="120"/>
    </row>
    <row r="183" spans="6:8" ht="13.5">
      <c r="F183" s="120"/>
      <c r="G183" s="120"/>
      <c r="H183" s="120"/>
    </row>
    <row r="184" spans="6:8" ht="13.5">
      <c r="F184" s="120"/>
      <c r="G184" s="120"/>
      <c r="H184" s="120"/>
    </row>
    <row r="185" spans="6:8" ht="13.5">
      <c r="F185" s="120"/>
      <c r="G185" s="120"/>
      <c r="H185" s="120"/>
    </row>
    <row r="186" spans="6:8" ht="13.5">
      <c r="F186" s="120"/>
      <c r="G186" s="120"/>
      <c r="H186" s="120"/>
    </row>
    <row r="187" spans="6:8" ht="13.5">
      <c r="F187" s="120"/>
      <c r="G187" s="120"/>
      <c r="H187" s="120"/>
    </row>
    <row r="188" spans="6:8" ht="13.5">
      <c r="F188" s="120"/>
      <c r="G188" s="120"/>
      <c r="H188" s="120"/>
    </row>
    <row r="189" spans="6:8" ht="13.5">
      <c r="F189" s="120"/>
      <c r="G189" s="120"/>
      <c r="H189" s="120"/>
    </row>
    <row r="190" spans="6:8" ht="13.5">
      <c r="F190" s="120"/>
      <c r="G190" s="120"/>
      <c r="H190" s="120"/>
    </row>
    <row r="191" spans="6:8" ht="13.5">
      <c r="F191" s="120"/>
      <c r="G191" s="120"/>
      <c r="H191" s="120"/>
    </row>
    <row r="192" spans="6:8" ht="13.5">
      <c r="F192" s="120"/>
      <c r="G192" s="120"/>
      <c r="H192" s="120"/>
    </row>
    <row r="193" spans="6:8" ht="13.5">
      <c r="F193" s="120"/>
      <c r="G193" s="120"/>
      <c r="H193" s="120"/>
    </row>
    <row r="194" spans="6:8" ht="13.5">
      <c r="F194" s="120"/>
      <c r="G194" s="120"/>
      <c r="H194" s="120"/>
    </row>
    <row r="195" spans="6:8" ht="13.5">
      <c r="F195" s="120"/>
      <c r="G195" s="120"/>
      <c r="H195" s="120"/>
    </row>
    <row r="196" spans="6:8" ht="13.5">
      <c r="F196" s="120"/>
      <c r="G196" s="120"/>
      <c r="H196" s="120"/>
    </row>
    <row r="197" spans="6:8" ht="13.5">
      <c r="F197" s="120"/>
      <c r="G197" s="120"/>
      <c r="H197" s="120"/>
    </row>
    <row r="198" spans="6:8" ht="13.5">
      <c r="F198" s="120"/>
      <c r="G198" s="120"/>
      <c r="H198" s="120"/>
    </row>
    <row r="199" spans="6:8" ht="13.5">
      <c r="F199" s="120"/>
      <c r="G199" s="120"/>
      <c r="H199" s="120"/>
    </row>
    <row r="200" spans="6:8" ht="13.5">
      <c r="F200" s="120"/>
      <c r="G200" s="120"/>
      <c r="H200" s="120"/>
    </row>
    <row r="201" spans="6:8" ht="13.5">
      <c r="F201" s="120"/>
      <c r="G201" s="120"/>
      <c r="H201" s="120"/>
    </row>
    <row r="202" spans="6:8" ht="13.5">
      <c r="F202" s="120"/>
      <c r="G202" s="120"/>
      <c r="H202" s="120"/>
    </row>
    <row r="203" spans="6:8" ht="13.5">
      <c r="F203" s="120"/>
      <c r="G203" s="120"/>
      <c r="H203" s="120"/>
    </row>
    <row r="204" spans="6:8" ht="13.5">
      <c r="F204" s="120"/>
      <c r="G204" s="120"/>
      <c r="H204" s="120"/>
    </row>
    <row r="205" spans="6:8" ht="13.5">
      <c r="F205" s="120"/>
      <c r="G205" s="120"/>
      <c r="H205" s="120"/>
    </row>
    <row r="206" spans="6:8" ht="13.5">
      <c r="F206" s="120"/>
      <c r="G206" s="120"/>
      <c r="H206" s="120"/>
    </row>
    <row r="207" spans="6:8" ht="13.5">
      <c r="F207" s="120"/>
      <c r="G207" s="120"/>
      <c r="H207" s="120"/>
    </row>
    <row r="208" spans="6:8" ht="13.5">
      <c r="F208" s="120"/>
      <c r="G208" s="120"/>
      <c r="H208" s="120"/>
    </row>
    <row r="209" spans="6:8" ht="13.5">
      <c r="F209" s="120"/>
      <c r="G209" s="120"/>
      <c r="H209" s="120"/>
    </row>
    <row r="210" spans="6:8" ht="13.5">
      <c r="F210" s="120"/>
      <c r="G210" s="120"/>
      <c r="H210" s="120"/>
    </row>
    <row r="211" spans="6:8" ht="13.5">
      <c r="F211" s="120"/>
      <c r="G211" s="120"/>
      <c r="H211" s="120"/>
    </row>
    <row r="212" spans="6:8" ht="13.5">
      <c r="F212" s="120"/>
      <c r="G212" s="120"/>
      <c r="H212" s="120"/>
    </row>
    <row r="213" spans="6:8" ht="13.5">
      <c r="F213" s="120"/>
      <c r="G213" s="120"/>
      <c r="H213" s="120"/>
    </row>
    <row r="214" spans="6:8" ht="13.5">
      <c r="F214" s="120"/>
      <c r="G214" s="120"/>
      <c r="H214" s="120"/>
    </row>
    <row r="215" spans="6:8" ht="13.5">
      <c r="F215" s="120"/>
      <c r="G215" s="120"/>
      <c r="H215" s="120"/>
    </row>
    <row r="216" spans="6:8" ht="13.5">
      <c r="F216" s="120"/>
      <c r="G216" s="120"/>
      <c r="H216" s="120"/>
    </row>
    <row r="217" spans="6:8" ht="13.5">
      <c r="F217" s="120"/>
      <c r="G217" s="120"/>
      <c r="H217" s="120"/>
    </row>
    <row r="218" spans="6:8" ht="13.5">
      <c r="F218" s="120"/>
      <c r="G218" s="120"/>
      <c r="H218" s="120"/>
    </row>
    <row r="219" spans="6:8" ht="13.5">
      <c r="F219" s="120"/>
      <c r="G219" s="120"/>
      <c r="H219" s="120"/>
    </row>
    <row r="220" spans="6:8" ht="13.5">
      <c r="F220" s="120"/>
      <c r="G220" s="120"/>
      <c r="H220" s="120"/>
    </row>
    <row r="221" spans="6:8" ht="13.5">
      <c r="F221" s="120"/>
      <c r="G221" s="120"/>
      <c r="H221" s="120"/>
    </row>
    <row r="222" spans="6:8" ht="13.5">
      <c r="F222" s="120"/>
      <c r="G222" s="120"/>
      <c r="H222" s="120"/>
    </row>
    <row r="223" spans="6:8" ht="13.5">
      <c r="F223" s="120"/>
      <c r="G223" s="120"/>
      <c r="H223" s="120"/>
    </row>
    <row r="224" spans="6:8" ht="13.5">
      <c r="F224" s="120"/>
      <c r="G224" s="120"/>
      <c r="H224" s="120"/>
    </row>
    <row r="225" spans="6:8" ht="13.5">
      <c r="F225" s="120"/>
      <c r="G225" s="120"/>
      <c r="H225" s="120"/>
    </row>
    <row r="226" spans="6:8" ht="13.5">
      <c r="F226" s="120"/>
      <c r="G226" s="120"/>
      <c r="H226" s="120"/>
    </row>
    <row r="227" spans="6:8" ht="13.5">
      <c r="F227" s="120"/>
      <c r="G227" s="120"/>
      <c r="H227" s="120"/>
    </row>
    <row r="228" spans="6:8" ht="13.5">
      <c r="F228" s="120"/>
      <c r="G228" s="120"/>
      <c r="H228" s="120"/>
    </row>
    <row r="229" spans="6:8" ht="13.5">
      <c r="F229" s="120"/>
      <c r="G229" s="120"/>
      <c r="H229" s="120"/>
    </row>
    <row r="230" spans="6:8" ht="13.5">
      <c r="F230" s="120"/>
      <c r="G230" s="120"/>
      <c r="H230" s="120"/>
    </row>
    <row r="231" spans="6:8" ht="13.5">
      <c r="F231" s="120"/>
      <c r="G231" s="120"/>
      <c r="H231" s="120"/>
    </row>
    <row r="232" spans="6:8" ht="13.5">
      <c r="F232" s="120"/>
      <c r="G232" s="120"/>
      <c r="H232" s="120"/>
    </row>
    <row r="233" spans="6:8" ht="13.5">
      <c r="F233" s="120"/>
      <c r="G233" s="120"/>
      <c r="H233" s="120"/>
    </row>
    <row r="234" spans="6:8" ht="13.5">
      <c r="F234" s="120"/>
      <c r="G234" s="120"/>
      <c r="H234" s="120"/>
    </row>
    <row r="235" spans="6:8" ht="13.5">
      <c r="F235" s="120"/>
      <c r="G235" s="120"/>
      <c r="H235" s="120"/>
    </row>
    <row r="236" spans="6:8" ht="13.5">
      <c r="F236" s="120"/>
      <c r="G236" s="120"/>
      <c r="H236" s="120"/>
    </row>
    <row r="237" spans="6:8" ht="13.5">
      <c r="F237" s="120"/>
      <c r="G237" s="120"/>
      <c r="H237" s="120"/>
    </row>
    <row r="238" spans="6:8" ht="13.5">
      <c r="F238" s="120"/>
      <c r="G238" s="120"/>
      <c r="H238" s="120"/>
    </row>
    <row r="239" spans="6:8" ht="13.5">
      <c r="F239" s="120"/>
      <c r="G239" s="120"/>
      <c r="H239" s="120"/>
    </row>
    <row r="240" spans="6:8" ht="13.5">
      <c r="F240" s="120"/>
      <c r="G240" s="120"/>
      <c r="H240" s="120"/>
    </row>
    <row r="241" spans="6:8" ht="13.5">
      <c r="F241" s="120"/>
      <c r="G241" s="120"/>
      <c r="H241" s="120"/>
    </row>
    <row r="242" spans="6:8" ht="13.5">
      <c r="F242" s="120"/>
      <c r="G242" s="120"/>
      <c r="H242" s="120"/>
    </row>
    <row r="243" spans="6:8" ht="13.5">
      <c r="F243" s="120"/>
      <c r="G243" s="120"/>
      <c r="H243" s="120"/>
    </row>
    <row r="244" spans="6:8" ht="13.5">
      <c r="F244" s="120"/>
      <c r="G244" s="120"/>
      <c r="H244" s="120"/>
    </row>
    <row r="245" spans="6:8" ht="13.5">
      <c r="F245" s="120"/>
      <c r="G245" s="120"/>
      <c r="H245" s="120"/>
    </row>
    <row r="246" spans="6:8" ht="13.5">
      <c r="F246" s="120"/>
      <c r="G246" s="120"/>
      <c r="H246" s="120"/>
    </row>
    <row r="247" spans="6:8" ht="13.5">
      <c r="F247" s="120"/>
      <c r="G247" s="120"/>
      <c r="H247" s="120"/>
    </row>
    <row r="248" spans="6:8" ht="13.5">
      <c r="F248" s="120"/>
      <c r="G248" s="120"/>
      <c r="H248" s="120"/>
    </row>
    <row r="249" spans="6:8" ht="13.5">
      <c r="F249" s="120"/>
      <c r="G249" s="120"/>
      <c r="H249" s="120"/>
    </row>
    <row r="250" spans="6:8" ht="13.5">
      <c r="F250" s="120"/>
      <c r="G250" s="120"/>
      <c r="H250" s="120"/>
    </row>
    <row r="251" spans="6:8" ht="13.5">
      <c r="F251" s="120"/>
      <c r="G251" s="120"/>
      <c r="H251" s="120"/>
    </row>
    <row r="252" spans="6:8" ht="13.5">
      <c r="F252" s="120"/>
      <c r="G252" s="120"/>
      <c r="H252" s="120"/>
    </row>
    <row r="253" spans="6:8" ht="13.5">
      <c r="F253" s="120"/>
      <c r="G253" s="120"/>
      <c r="H253" s="120"/>
    </row>
    <row r="254" spans="6:8" ht="13.5">
      <c r="F254" s="120"/>
      <c r="G254" s="120"/>
      <c r="H254" s="120"/>
    </row>
    <row r="255" spans="6:8" ht="13.5">
      <c r="F255" s="120"/>
      <c r="G255" s="120"/>
      <c r="H255" s="120"/>
    </row>
    <row r="256" spans="6:8" ht="13.5">
      <c r="F256" s="120"/>
      <c r="G256" s="120"/>
      <c r="H256" s="120"/>
    </row>
    <row r="257" spans="6:8" ht="13.5">
      <c r="F257" s="120"/>
      <c r="G257" s="120"/>
      <c r="H257" s="120"/>
    </row>
    <row r="258" spans="6:8" ht="13.5">
      <c r="F258" s="120"/>
      <c r="G258" s="120"/>
      <c r="H258" s="120"/>
    </row>
    <row r="259" spans="6:8" ht="13.5">
      <c r="F259" s="120"/>
      <c r="G259" s="120"/>
      <c r="H259" s="120"/>
    </row>
    <row r="260" spans="6:8" ht="13.5">
      <c r="F260" s="120"/>
      <c r="G260" s="120"/>
      <c r="H260" s="120"/>
    </row>
    <row r="261" spans="6:8" ht="13.5">
      <c r="F261" s="120"/>
      <c r="G261" s="120"/>
      <c r="H261" s="120"/>
    </row>
    <row r="262" spans="6:8" ht="13.5">
      <c r="F262" s="120"/>
      <c r="G262" s="120"/>
      <c r="H262" s="120"/>
    </row>
    <row r="263" spans="6:8" ht="13.5">
      <c r="F263" s="120"/>
      <c r="G263" s="120"/>
      <c r="H263" s="120"/>
    </row>
    <row r="264" spans="6:8" ht="13.5">
      <c r="F264" s="120"/>
      <c r="G264" s="120"/>
      <c r="H264" s="120"/>
    </row>
    <row r="265" spans="6:8" ht="13.5">
      <c r="F265" s="120"/>
      <c r="G265" s="120"/>
      <c r="H265" s="120"/>
    </row>
    <row r="266" spans="6:8" ht="13.5">
      <c r="F266" s="120"/>
      <c r="G266" s="120"/>
      <c r="H266" s="120"/>
    </row>
    <row r="267" spans="6:8" ht="13.5">
      <c r="F267" s="120"/>
      <c r="G267" s="120"/>
      <c r="H267" s="120"/>
    </row>
    <row r="268" spans="6:8" ht="13.5">
      <c r="F268" s="120"/>
      <c r="G268" s="120"/>
      <c r="H268" s="120"/>
    </row>
    <row r="269" spans="6:8" ht="13.5">
      <c r="F269" s="120"/>
      <c r="G269" s="120"/>
      <c r="H269" s="120"/>
    </row>
    <row r="270" spans="6:8" ht="13.5">
      <c r="F270" s="120"/>
      <c r="G270" s="120"/>
      <c r="H270" s="120"/>
    </row>
    <row r="271" spans="6:8" ht="13.5">
      <c r="F271" s="120"/>
      <c r="G271" s="120"/>
      <c r="H271" s="120"/>
    </row>
    <row r="272" spans="6:8" ht="13.5">
      <c r="F272" s="120"/>
      <c r="G272" s="120"/>
      <c r="H272" s="120"/>
    </row>
    <row r="273" spans="6:8" ht="13.5">
      <c r="F273" s="120"/>
      <c r="G273" s="120"/>
      <c r="H273" s="120"/>
    </row>
    <row r="274" spans="6:8" ht="13.5">
      <c r="F274" s="120"/>
      <c r="G274" s="120"/>
      <c r="H274" s="120"/>
    </row>
    <row r="275" spans="6:8" ht="13.5">
      <c r="F275" s="120"/>
      <c r="G275" s="120"/>
      <c r="H275" s="120"/>
    </row>
    <row r="276" spans="6:8" ht="13.5">
      <c r="F276" s="120"/>
      <c r="G276" s="120"/>
      <c r="H276" s="120"/>
    </row>
    <row r="277" spans="6:8" ht="13.5">
      <c r="F277" s="120"/>
      <c r="G277" s="120"/>
      <c r="H277" s="120"/>
    </row>
    <row r="278" spans="6:8" ht="13.5">
      <c r="F278" s="120"/>
      <c r="G278" s="120"/>
      <c r="H278" s="120"/>
    </row>
    <row r="279" spans="6:8" ht="13.5">
      <c r="F279" s="120"/>
      <c r="G279" s="120"/>
      <c r="H279" s="120"/>
    </row>
    <row r="280" spans="6:8" ht="13.5">
      <c r="F280" s="120"/>
      <c r="G280" s="120"/>
      <c r="H280" s="120"/>
    </row>
    <row r="281" spans="6:8" ht="13.5">
      <c r="F281" s="120"/>
      <c r="G281" s="120"/>
      <c r="H281" s="120"/>
    </row>
    <row r="282" spans="6:8" ht="13.5">
      <c r="F282" s="120"/>
      <c r="G282" s="120"/>
      <c r="H282" s="120"/>
    </row>
    <row r="283" spans="6:8" ht="13.5">
      <c r="F283" s="120"/>
      <c r="G283" s="120"/>
      <c r="H283" s="120"/>
    </row>
    <row r="284" spans="6:8" ht="13.5">
      <c r="F284" s="120"/>
      <c r="G284" s="120"/>
      <c r="H284" s="120"/>
    </row>
    <row r="285" spans="6:8" ht="13.5">
      <c r="F285" s="120"/>
      <c r="G285" s="120"/>
      <c r="H285" s="120"/>
    </row>
    <row r="286" spans="6:8" ht="13.5">
      <c r="F286" s="120"/>
      <c r="G286" s="120"/>
      <c r="H286" s="120"/>
    </row>
    <row r="287" spans="6:8" ht="13.5">
      <c r="F287" s="120"/>
      <c r="G287" s="120"/>
      <c r="H287" s="120"/>
    </row>
    <row r="288" spans="6:8" ht="13.5">
      <c r="F288" s="120"/>
      <c r="G288" s="120"/>
      <c r="H288" s="120"/>
    </row>
    <row r="289" spans="6:8" ht="13.5">
      <c r="F289" s="120"/>
      <c r="G289" s="120"/>
      <c r="H289" s="120"/>
    </row>
    <row r="290" spans="6:8" ht="13.5">
      <c r="F290" s="120"/>
      <c r="G290" s="120"/>
      <c r="H290" s="120"/>
    </row>
    <row r="291" spans="6:8" ht="13.5">
      <c r="F291" s="120"/>
      <c r="G291" s="120"/>
      <c r="H291" s="120"/>
    </row>
    <row r="292" spans="6:8" ht="13.5">
      <c r="F292" s="120"/>
      <c r="G292" s="120"/>
      <c r="H292" s="120"/>
    </row>
    <row r="293" spans="6:8" ht="13.5">
      <c r="F293" s="120"/>
      <c r="G293" s="120"/>
      <c r="H293" s="120"/>
    </row>
    <row r="294" spans="6:8" ht="13.5">
      <c r="F294" s="120"/>
      <c r="G294" s="120"/>
      <c r="H294" s="120"/>
    </row>
    <row r="295" spans="6:8" ht="13.5">
      <c r="F295" s="120"/>
      <c r="G295" s="120"/>
      <c r="H295" s="120"/>
    </row>
    <row r="296" spans="6:8" ht="13.5">
      <c r="F296" s="120"/>
      <c r="G296" s="120"/>
      <c r="H296" s="120"/>
    </row>
    <row r="297" spans="6:8" ht="13.5">
      <c r="F297" s="120"/>
      <c r="G297" s="120"/>
      <c r="H297" s="120"/>
    </row>
    <row r="298" spans="6:8" ht="13.5">
      <c r="F298" s="120"/>
      <c r="G298" s="120"/>
      <c r="H298" s="120"/>
    </row>
    <row r="299" spans="6:8" ht="13.5">
      <c r="F299" s="120"/>
      <c r="G299" s="120"/>
      <c r="H299" s="120"/>
    </row>
    <row r="300" spans="6:8" ht="13.5">
      <c r="F300" s="120"/>
      <c r="G300" s="120"/>
      <c r="H300" s="120"/>
    </row>
    <row r="301" spans="6:8" ht="13.5">
      <c r="F301" s="120"/>
      <c r="G301" s="120"/>
      <c r="H301" s="120"/>
    </row>
    <row r="302" spans="6:8" ht="13.5">
      <c r="F302" s="120"/>
      <c r="G302" s="120"/>
      <c r="H302" s="120"/>
    </row>
    <row r="303" spans="6:8" ht="13.5">
      <c r="F303" s="120"/>
      <c r="G303" s="120"/>
      <c r="H303" s="120"/>
    </row>
    <row r="304" spans="6:8" ht="13.5">
      <c r="F304" s="120"/>
      <c r="G304" s="120"/>
      <c r="H304" s="120"/>
    </row>
    <row r="305" spans="6:8" ht="13.5">
      <c r="F305" s="120"/>
      <c r="G305" s="120"/>
      <c r="H305" s="120"/>
    </row>
    <row r="306" spans="6:8" ht="13.5">
      <c r="F306" s="120"/>
      <c r="G306" s="120"/>
      <c r="H306" s="120"/>
    </row>
    <row r="307" spans="6:8" ht="13.5">
      <c r="F307" s="120"/>
      <c r="G307" s="120"/>
      <c r="H307" s="120"/>
    </row>
    <row r="308" spans="6:8" ht="13.5">
      <c r="F308" s="120"/>
      <c r="G308" s="120"/>
      <c r="H308" s="120"/>
    </row>
    <row r="309" spans="6:8" ht="13.5">
      <c r="F309" s="120"/>
      <c r="G309" s="120"/>
      <c r="H309" s="120"/>
    </row>
    <row r="310" spans="6:8" ht="13.5">
      <c r="F310" s="120"/>
      <c r="G310" s="120"/>
      <c r="H310" s="120"/>
    </row>
    <row r="311" spans="6:8" ht="13.5">
      <c r="F311" s="120"/>
      <c r="G311" s="120"/>
      <c r="H311" s="120"/>
    </row>
    <row r="312" spans="6:8" ht="13.5">
      <c r="F312" s="120"/>
      <c r="G312" s="120"/>
      <c r="H312" s="120"/>
    </row>
    <row r="313" spans="6:8" ht="13.5">
      <c r="F313" s="120"/>
      <c r="G313" s="120"/>
      <c r="H313" s="120"/>
    </row>
    <row r="314" spans="6:8" ht="13.5">
      <c r="F314" s="120"/>
      <c r="G314" s="120"/>
      <c r="H314" s="120"/>
    </row>
    <row r="315" spans="6:8" ht="13.5">
      <c r="F315" s="120"/>
      <c r="G315" s="120"/>
      <c r="H315" s="120"/>
    </row>
    <row r="316" spans="6:8" ht="13.5">
      <c r="F316" s="120"/>
      <c r="G316" s="120"/>
      <c r="H316" s="120"/>
    </row>
    <row r="317" spans="6:8" ht="13.5">
      <c r="F317" s="120"/>
      <c r="G317" s="120"/>
      <c r="H317" s="120"/>
    </row>
    <row r="318" spans="6:8" ht="13.5">
      <c r="F318" s="120"/>
      <c r="G318" s="120"/>
      <c r="H318" s="120"/>
    </row>
    <row r="319" spans="6:8" ht="13.5">
      <c r="F319" s="120"/>
      <c r="G319" s="120"/>
      <c r="H319" s="120"/>
    </row>
    <row r="320" spans="6:8" ht="13.5">
      <c r="F320" s="120"/>
      <c r="G320" s="120"/>
      <c r="H320" s="120"/>
    </row>
    <row r="321" spans="6:8" ht="13.5">
      <c r="F321" s="120"/>
      <c r="G321" s="120"/>
      <c r="H321" s="120"/>
    </row>
    <row r="322" spans="6:8" ht="13.5">
      <c r="F322" s="120"/>
      <c r="G322" s="120"/>
      <c r="H322" s="120"/>
    </row>
    <row r="323" spans="6:8" ht="13.5">
      <c r="F323" s="120"/>
      <c r="G323" s="120"/>
      <c r="H323" s="120"/>
    </row>
    <row r="324" spans="6:8" ht="13.5">
      <c r="F324" s="120"/>
      <c r="G324" s="120"/>
      <c r="H324" s="120"/>
    </row>
    <row r="325" spans="6:8" ht="13.5">
      <c r="F325" s="120"/>
      <c r="G325" s="120"/>
      <c r="H325" s="120"/>
    </row>
    <row r="326" spans="6:8" ht="13.5">
      <c r="F326" s="120"/>
      <c r="G326" s="120"/>
      <c r="H326" s="120"/>
    </row>
    <row r="327" spans="6:8" ht="13.5">
      <c r="F327" s="120"/>
      <c r="G327" s="120"/>
      <c r="H327" s="120"/>
    </row>
    <row r="328" spans="6:8" ht="13.5">
      <c r="F328" s="120"/>
      <c r="G328" s="120"/>
      <c r="H328" s="120"/>
    </row>
    <row r="329" spans="6:8" ht="13.5">
      <c r="F329" s="120"/>
      <c r="G329" s="120"/>
      <c r="H329" s="120"/>
    </row>
    <row r="330" spans="6:8" ht="13.5">
      <c r="F330" s="120"/>
      <c r="G330" s="120"/>
      <c r="H330" s="120"/>
    </row>
    <row r="331" spans="6:8" ht="13.5">
      <c r="F331" s="120"/>
      <c r="G331" s="120"/>
      <c r="H331" s="120"/>
    </row>
    <row r="332" spans="6:8" ht="13.5">
      <c r="F332" s="120"/>
      <c r="G332" s="120"/>
      <c r="H332" s="120"/>
    </row>
    <row r="333" spans="6:8" ht="13.5">
      <c r="F333" s="120"/>
      <c r="G333" s="120"/>
      <c r="H333" s="120"/>
    </row>
    <row r="334" spans="6:8" ht="13.5">
      <c r="F334" s="120"/>
      <c r="G334" s="120"/>
      <c r="H334" s="120"/>
    </row>
    <row r="335" spans="6:8" ht="13.5">
      <c r="F335" s="120"/>
      <c r="G335" s="120"/>
      <c r="H335" s="120"/>
    </row>
    <row r="336" spans="6:8" ht="13.5">
      <c r="F336" s="120"/>
      <c r="G336" s="120"/>
      <c r="H336" s="120"/>
    </row>
    <row r="337" spans="6:8" ht="13.5">
      <c r="F337" s="120"/>
      <c r="G337" s="120"/>
      <c r="H337" s="120"/>
    </row>
    <row r="338" spans="6:8" ht="13.5">
      <c r="F338" s="120"/>
      <c r="G338" s="120"/>
      <c r="H338" s="120"/>
    </row>
    <row r="339" spans="6:8" ht="13.5">
      <c r="F339" s="120"/>
      <c r="G339" s="120"/>
      <c r="H339" s="120"/>
    </row>
    <row r="340" spans="6:8" ht="13.5">
      <c r="F340" s="120"/>
      <c r="G340" s="120"/>
      <c r="H340" s="120"/>
    </row>
    <row r="341" spans="6:8" ht="13.5">
      <c r="F341" s="120"/>
      <c r="G341" s="120"/>
      <c r="H341" s="120"/>
    </row>
    <row r="342" spans="6:8" ht="13.5">
      <c r="F342" s="120"/>
      <c r="G342" s="120"/>
      <c r="H342" s="120"/>
    </row>
    <row r="343" spans="6:8" ht="13.5">
      <c r="F343" s="120"/>
      <c r="G343" s="120"/>
      <c r="H343" s="120"/>
    </row>
    <row r="344" spans="6:8" ht="13.5">
      <c r="F344" s="120"/>
      <c r="G344" s="120"/>
      <c r="H344" s="120"/>
    </row>
    <row r="345" spans="6:8" ht="13.5">
      <c r="F345" s="120"/>
      <c r="G345" s="120"/>
      <c r="H345" s="120"/>
    </row>
    <row r="346" spans="6:8" ht="13.5">
      <c r="F346" s="120"/>
      <c r="G346" s="120"/>
      <c r="H346" s="120"/>
    </row>
    <row r="347" spans="6:8" ht="13.5">
      <c r="F347" s="120"/>
      <c r="G347" s="120"/>
      <c r="H347" s="120"/>
    </row>
    <row r="348" spans="6:8" ht="13.5">
      <c r="F348" s="120"/>
      <c r="G348" s="120"/>
      <c r="H348" s="120"/>
    </row>
    <row r="349" spans="6:8" ht="13.5">
      <c r="F349" s="120"/>
      <c r="G349" s="120"/>
      <c r="H349" s="120"/>
    </row>
    <row r="350" spans="6:8" ht="13.5">
      <c r="F350" s="120"/>
      <c r="G350" s="120"/>
      <c r="H350" s="120"/>
    </row>
    <row r="351" spans="6:8" ht="13.5">
      <c r="F351" s="120"/>
      <c r="G351" s="120"/>
      <c r="H351" s="120"/>
    </row>
    <row r="352" spans="6:8" ht="13.5">
      <c r="F352" s="120"/>
      <c r="G352" s="120"/>
      <c r="H352" s="120"/>
    </row>
    <row r="353" spans="6:8" ht="13.5">
      <c r="F353" s="120"/>
      <c r="G353" s="120"/>
      <c r="H353" s="120"/>
    </row>
    <row r="354" spans="6:8" ht="13.5">
      <c r="F354" s="120"/>
      <c r="G354" s="120"/>
      <c r="H354" s="120"/>
    </row>
    <row r="355" spans="6:8" ht="13.5">
      <c r="F355" s="120"/>
      <c r="G355" s="120"/>
      <c r="H355" s="120"/>
    </row>
    <row r="356" spans="6:8" ht="13.5">
      <c r="F356" s="120"/>
      <c r="G356" s="120"/>
      <c r="H356" s="120"/>
    </row>
    <row r="357" spans="6:8" ht="13.5">
      <c r="F357" s="120"/>
      <c r="G357" s="120"/>
      <c r="H357" s="120"/>
    </row>
    <row r="358" spans="6:8" ht="13.5">
      <c r="F358" s="120"/>
      <c r="G358" s="120"/>
      <c r="H358" s="120"/>
    </row>
    <row r="359" spans="6:8" ht="13.5">
      <c r="F359" s="120"/>
      <c r="G359" s="120"/>
      <c r="H359" s="120"/>
    </row>
    <row r="360" spans="6:8" ht="13.5">
      <c r="F360" s="120"/>
      <c r="G360" s="120"/>
      <c r="H360" s="120"/>
    </row>
    <row r="361" spans="6:8" ht="13.5">
      <c r="F361" s="120"/>
      <c r="G361" s="120"/>
      <c r="H361" s="120"/>
    </row>
    <row r="362" spans="6:8" ht="13.5">
      <c r="F362" s="120"/>
      <c r="G362" s="120"/>
      <c r="H362" s="120"/>
    </row>
    <row r="363" spans="6:8" ht="13.5">
      <c r="F363" s="120"/>
      <c r="G363" s="120"/>
      <c r="H363" s="120"/>
    </row>
  </sheetData>
  <mergeCells count="29"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A71:C71"/>
    <mergeCell ref="B72:C73"/>
    <mergeCell ref="B74:C81"/>
    <mergeCell ref="B82:C86"/>
    <mergeCell ref="B87:C90"/>
    <mergeCell ref="B91:C115"/>
    <mergeCell ref="A72:A115"/>
    <mergeCell ref="A116:C116"/>
    <mergeCell ref="A117:A129"/>
    <mergeCell ref="B125:C129"/>
    <mergeCell ref="B117:C120"/>
    <mergeCell ref="B121:C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0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16" sqref="J16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108" customWidth="1"/>
    <col min="5" max="5" width="11.6640625" style="109" customWidth="1"/>
    <col min="6" max="6" width="8.6640625" style="109" customWidth="1"/>
    <col min="7" max="7" width="9.77734375" style="109" customWidth="1"/>
    <col min="8" max="8" width="8.99609375" style="109" customWidth="1"/>
    <col min="9" max="16384" width="8.88671875" style="88" customWidth="1"/>
  </cols>
  <sheetData>
    <row r="1" spans="1:8" ht="23.25" thickBot="1">
      <c r="A1" s="202" t="s">
        <v>253</v>
      </c>
      <c r="B1" s="203"/>
      <c r="C1" s="203"/>
      <c r="D1" s="203"/>
      <c r="E1" s="203"/>
      <c r="F1" s="203"/>
      <c r="G1" s="203"/>
      <c r="H1" s="204"/>
    </row>
    <row r="2" spans="1:8" ht="14.25" thickTop="1">
      <c r="A2" s="196" t="s">
        <v>219</v>
      </c>
      <c r="B2" s="197"/>
      <c r="C2" s="197"/>
      <c r="D2" s="197"/>
      <c r="E2" s="90" t="s">
        <v>225</v>
      </c>
      <c r="F2" s="90" t="s">
        <v>224</v>
      </c>
      <c r="G2" s="91" t="s">
        <v>1</v>
      </c>
      <c r="H2" s="92" t="s">
        <v>2</v>
      </c>
    </row>
    <row r="3" spans="1:8" ht="13.5">
      <c r="A3" s="198" t="s">
        <v>220</v>
      </c>
      <c r="B3" s="199"/>
      <c r="C3" s="199"/>
      <c r="D3" s="199"/>
      <c r="E3" s="93">
        <f>SUM(E4,E51,E71,E116)</f>
        <v>94346</v>
      </c>
      <c r="F3" s="93">
        <f>SUM(F4,F51,F71,F116)</f>
        <v>260</v>
      </c>
      <c r="G3" s="93">
        <f>SUM(G4,G51,G71,G116)</f>
        <v>90575</v>
      </c>
      <c r="H3" s="94">
        <f>SUM(H4,H51,H71,H116)</f>
        <v>3511</v>
      </c>
    </row>
    <row r="4" spans="1:8" ht="13.5">
      <c r="A4" s="200" t="s">
        <v>3</v>
      </c>
      <c r="B4" s="201"/>
      <c r="C4" s="201"/>
      <c r="D4" s="95" t="s">
        <v>225</v>
      </c>
      <c r="E4" s="96">
        <f>SUM(E5,E30,E37,E44)</f>
        <v>71783</v>
      </c>
      <c r="F4" s="96">
        <f>SUM(F5,F30,F37,F44)</f>
        <v>87</v>
      </c>
      <c r="G4" s="96">
        <f>SUM(G5,G30,G37,G44)</f>
        <v>69686</v>
      </c>
      <c r="H4" s="97">
        <f>SUM(H5,H30,H37,H44)</f>
        <v>2010</v>
      </c>
    </row>
    <row r="5" spans="1:8" ht="13.5">
      <c r="A5" s="191"/>
      <c r="B5" s="192" t="s">
        <v>4</v>
      </c>
      <c r="C5" s="192"/>
      <c r="D5" s="98" t="s">
        <v>228</v>
      </c>
      <c r="E5" s="99">
        <f>SUM(E6,E18)</f>
        <v>56782</v>
      </c>
      <c r="F5" s="99">
        <f>SUM(F6,F18)</f>
        <v>61</v>
      </c>
      <c r="G5" s="99">
        <f>SUM(G6,G18)</f>
        <v>54738</v>
      </c>
      <c r="H5" s="100">
        <f>SUM(H6,H18)</f>
        <v>1983</v>
      </c>
    </row>
    <row r="6" spans="1:8" ht="13.5">
      <c r="A6" s="191"/>
      <c r="B6" s="186"/>
      <c r="C6" s="186" t="s">
        <v>17</v>
      </c>
      <c r="D6" s="158" t="s">
        <v>228</v>
      </c>
      <c r="E6" s="159">
        <f>SUM(E7:E17)</f>
        <v>56351</v>
      </c>
      <c r="F6" s="160">
        <v>61</v>
      </c>
      <c r="G6" s="161">
        <v>54310</v>
      </c>
      <c r="H6" s="162">
        <v>1980</v>
      </c>
    </row>
    <row r="7" spans="1:8" ht="13.5">
      <c r="A7" s="191"/>
      <c r="B7" s="186"/>
      <c r="C7" s="186"/>
      <c r="D7" s="86" t="s">
        <v>6</v>
      </c>
      <c r="E7" s="89">
        <f>SUM(F7:H7)</f>
        <v>6542</v>
      </c>
      <c r="F7" s="117">
        <v>1</v>
      </c>
      <c r="G7" s="115">
        <v>6540</v>
      </c>
      <c r="H7" s="116">
        <v>1</v>
      </c>
    </row>
    <row r="8" spans="1:8" ht="13.5">
      <c r="A8" s="191"/>
      <c r="B8" s="186"/>
      <c r="C8" s="186"/>
      <c r="D8" s="86" t="s">
        <v>7</v>
      </c>
      <c r="E8" s="89">
        <f>SUM(F8:H8)</f>
        <v>739</v>
      </c>
      <c r="F8" s="117">
        <v>0</v>
      </c>
      <c r="G8" s="117">
        <v>739</v>
      </c>
      <c r="H8" s="116">
        <v>0</v>
      </c>
    </row>
    <row r="9" spans="1:8" ht="13.5">
      <c r="A9" s="191"/>
      <c r="B9" s="186"/>
      <c r="C9" s="186"/>
      <c r="D9" s="86" t="s">
        <v>8</v>
      </c>
      <c r="E9" s="89">
        <f>SUM(F9:H9)</f>
        <v>19287</v>
      </c>
      <c r="F9" s="117">
        <v>36</v>
      </c>
      <c r="G9" s="115">
        <v>19247</v>
      </c>
      <c r="H9" s="116">
        <v>4</v>
      </c>
    </row>
    <row r="10" spans="1:8" ht="13.5">
      <c r="A10" s="191"/>
      <c r="B10" s="186"/>
      <c r="C10" s="186"/>
      <c r="D10" s="86" t="s">
        <v>9</v>
      </c>
      <c r="E10" s="89">
        <f aca="true" t="shared" si="0" ref="E10:E17">SUM(F10:H10)</f>
        <v>24802</v>
      </c>
      <c r="F10" s="117">
        <v>24</v>
      </c>
      <c r="G10" s="115">
        <v>22996</v>
      </c>
      <c r="H10" s="118">
        <v>1782</v>
      </c>
    </row>
    <row r="11" spans="1:8" ht="13.5">
      <c r="A11" s="191"/>
      <c r="B11" s="186"/>
      <c r="C11" s="186"/>
      <c r="D11" s="86" t="s">
        <v>10</v>
      </c>
      <c r="E11" s="89">
        <f t="shared" si="0"/>
        <v>1839</v>
      </c>
      <c r="F11" s="117">
        <v>0</v>
      </c>
      <c r="G11" s="115">
        <v>1835</v>
      </c>
      <c r="H11" s="116">
        <v>4</v>
      </c>
    </row>
    <row r="12" spans="1:8" ht="13.5">
      <c r="A12" s="191"/>
      <c r="B12" s="186"/>
      <c r="C12" s="186"/>
      <c r="D12" s="86" t="s">
        <v>11</v>
      </c>
      <c r="E12" s="89">
        <f t="shared" si="0"/>
        <v>2392</v>
      </c>
      <c r="F12" s="117">
        <v>0</v>
      </c>
      <c r="G12" s="115">
        <v>2211</v>
      </c>
      <c r="H12" s="116">
        <v>181</v>
      </c>
    </row>
    <row r="13" spans="1:8" ht="13.5">
      <c r="A13" s="191"/>
      <c r="B13" s="186"/>
      <c r="C13" s="186"/>
      <c r="D13" s="86" t="s">
        <v>12</v>
      </c>
      <c r="E13" s="89">
        <f t="shared" si="0"/>
        <v>695</v>
      </c>
      <c r="F13" s="117">
        <v>0</v>
      </c>
      <c r="G13" s="117">
        <v>688</v>
      </c>
      <c r="H13" s="116">
        <v>7</v>
      </c>
    </row>
    <row r="14" spans="1:8" ht="13.5">
      <c r="A14" s="191"/>
      <c r="B14" s="186"/>
      <c r="C14" s="186"/>
      <c r="D14" s="86" t="s">
        <v>13</v>
      </c>
      <c r="E14" s="89">
        <f t="shared" si="0"/>
        <v>38</v>
      </c>
      <c r="F14" s="117">
        <v>0</v>
      </c>
      <c r="G14" s="117">
        <v>37</v>
      </c>
      <c r="H14" s="116">
        <v>1</v>
      </c>
    </row>
    <row r="15" spans="1:8" ht="13.5">
      <c r="A15" s="191"/>
      <c r="B15" s="186"/>
      <c r="C15" s="186"/>
      <c r="D15" s="86" t="s">
        <v>14</v>
      </c>
      <c r="E15" s="89">
        <f t="shared" si="0"/>
        <v>16</v>
      </c>
      <c r="F15" s="117">
        <v>0</v>
      </c>
      <c r="G15" s="117">
        <v>16</v>
      </c>
      <c r="H15" s="116">
        <v>0</v>
      </c>
    </row>
    <row r="16" spans="1:8" ht="13.5">
      <c r="A16" s="191"/>
      <c r="B16" s="186"/>
      <c r="C16" s="186"/>
      <c r="D16" s="86" t="s">
        <v>15</v>
      </c>
      <c r="E16" s="89">
        <f t="shared" si="0"/>
        <v>1</v>
      </c>
      <c r="F16" s="117">
        <v>0</v>
      </c>
      <c r="G16" s="117">
        <v>1</v>
      </c>
      <c r="H16" s="116">
        <v>0</v>
      </c>
    </row>
    <row r="17" spans="1:8" ht="13.5">
      <c r="A17" s="191"/>
      <c r="B17" s="186"/>
      <c r="C17" s="186"/>
      <c r="D17" s="86" t="s">
        <v>16</v>
      </c>
      <c r="E17" s="89">
        <f t="shared" si="0"/>
        <v>0</v>
      </c>
      <c r="F17" s="117">
        <v>0</v>
      </c>
      <c r="G17" s="117">
        <v>0</v>
      </c>
      <c r="H17" s="116">
        <v>0</v>
      </c>
    </row>
    <row r="18" spans="1:8" ht="13.5">
      <c r="A18" s="191"/>
      <c r="B18" s="186"/>
      <c r="C18" s="186" t="s">
        <v>18</v>
      </c>
      <c r="D18" s="158" t="s">
        <v>228</v>
      </c>
      <c r="E18" s="159">
        <f>SUM(E19:E29)</f>
        <v>431</v>
      </c>
      <c r="F18" s="160">
        <v>0</v>
      </c>
      <c r="G18" s="160">
        <v>428</v>
      </c>
      <c r="H18" s="163">
        <v>3</v>
      </c>
    </row>
    <row r="19" spans="1:8" ht="13.5">
      <c r="A19" s="191"/>
      <c r="B19" s="186"/>
      <c r="C19" s="186"/>
      <c r="D19" s="86" t="s">
        <v>6</v>
      </c>
      <c r="E19" s="89">
        <f>SUM(F19:H19)</f>
        <v>1</v>
      </c>
      <c r="F19" s="117">
        <v>0</v>
      </c>
      <c r="G19" s="117">
        <v>1</v>
      </c>
      <c r="H19" s="116">
        <v>0</v>
      </c>
    </row>
    <row r="20" spans="1:8" ht="13.5">
      <c r="A20" s="191"/>
      <c r="B20" s="186"/>
      <c r="C20" s="186"/>
      <c r="D20" s="86" t="s">
        <v>7</v>
      </c>
      <c r="E20" s="89">
        <f aca="true" t="shared" si="1" ref="E20:E29">SUM(F20:H20)</f>
        <v>0</v>
      </c>
      <c r="F20" s="117">
        <v>0</v>
      </c>
      <c r="G20" s="117">
        <v>0</v>
      </c>
      <c r="H20" s="116">
        <v>0</v>
      </c>
    </row>
    <row r="21" spans="1:8" ht="13.5">
      <c r="A21" s="191"/>
      <c r="B21" s="186"/>
      <c r="C21" s="186"/>
      <c r="D21" s="86" t="s">
        <v>8</v>
      </c>
      <c r="E21" s="89">
        <f t="shared" si="1"/>
        <v>2</v>
      </c>
      <c r="F21" s="117">
        <v>0</v>
      </c>
      <c r="G21" s="117">
        <v>2</v>
      </c>
      <c r="H21" s="116">
        <v>0</v>
      </c>
    </row>
    <row r="22" spans="1:8" ht="13.5">
      <c r="A22" s="191"/>
      <c r="B22" s="186"/>
      <c r="C22" s="186"/>
      <c r="D22" s="86" t="s">
        <v>9</v>
      </c>
      <c r="E22" s="89">
        <f t="shared" si="1"/>
        <v>114</v>
      </c>
      <c r="F22" s="117">
        <v>0</v>
      </c>
      <c r="G22" s="117">
        <v>114</v>
      </c>
      <c r="H22" s="116">
        <v>0</v>
      </c>
    </row>
    <row r="23" spans="1:8" ht="13.5">
      <c r="A23" s="191"/>
      <c r="B23" s="186"/>
      <c r="C23" s="186"/>
      <c r="D23" s="86" t="s">
        <v>10</v>
      </c>
      <c r="E23" s="89">
        <f t="shared" si="1"/>
        <v>81</v>
      </c>
      <c r="F23" s="117">
        <v>0</v>
      </c>
      <c r="G23" s="117">
        <v>81</v>
      </c>
      <c r="H23" s="116">
        <v>0</v>
      </c>
    </row>
    <row r="24" spans="1:8" ht="13.5">
      <c r="A24" s="191"/>
      <c r="B24" s="186"/>
      <c r="C24" s="186"/>
      <c r="D24" s="86" t="s">
        <v>11</v>
      </c>
      <c r="E24" s="89">
        <f>SUM(F24:H24)</f>
        <v>121</v>
      </c>
      <c r="F24" s="117">
        <v>0</v>
      </c>
      <c r="G24" s="117">
        <v>120</v>
      </c>
      <c r="H24" s="116">
        <v>1</v>
      </c>
    </row>
    <row r="25" spans="1:8" ht="13.5">
      <c r="A25" s="191"/>
      <c r="B25" s="186"/>
      <c r="C25" s="186"/>
      <c r="D25" s="86" t="s">
        <v>12</v>
      </c>
      <c r="E25" s="89">
        <f t="shared" si="1"/>
        <v>41</v>
      </c>
      <c r="F25" s="117">
        <v>0</v>
      </c>
      <c r="G25" s="117">
        <v>41</v>
      </c>
      <c r="H25" s="116">
        <v>0</v>
      </c>
    </row>
    <row r="26" spans="1:8" ht="13.5">
      <c r="A26" s="191"/>
      <c r="B26" s="186"/>
      <c r="C26" s="186"/>
      <c r="D26" s="86" t="s">
        <v>13</v>
      </c>
      <c r="E26" s="89">
        <f t="shared" si="1"/>
        <v>33</v>
      </c>
      <c r="F26" s="117">
        <v>0</v>
      </c>
      <c r="G26" s="117">
        <v>33</v>
      </c>
      <c r="H26" s="116">
        <v>0</v>
      </c>
    </row>
    <row r="27" spans="1:8" ht="13.5">
      <c r="A27" s="191"/>
      <c r="B27" s="186"/>
      <c r="C27" s="186"/>
      <c r="D27" s="86" t="s">
        <v>14</v>
      </c>
      <c r="E27" s="89">
        <f t="shared" si="1"/>
        <v>24</v>
      </c>
      <c r="F27" s="117">
        <v>0</v>
      </c>
      <c r="G27" s="117">
        <v>22</v>
      </c>
      <c r="H27" s="116">
        <v>2</v>
      </c>
    </row>
    <row r="28" spans="1:8" ht="13.5">
      <c r="A28" s="191"/>
      <c r="B28" s="186"/>
      <c r="C28" s="186"/>
      <c r="D28" s="86" t="s">
        <v>15</v>
      </c>
      <c r="E28" s="89">
        <f t="shared" si="1"/>
        <v>12</v>
      </c>
      <c r="F28" s="117">
        <v>0</v>
      </c>
      <c r="G28" s="117">
        <v>12</v>
      </c>
      <c r="H28" s="116">
        <v>0</v>
      </c>
    </row>
    <row r="29" spans="1:8" ht="13.5">
      <c r="A29" s="191"/>
      <c r="B29" s="186"/>
      <c r="C29" s="186"/>
      <c r="D29" s="86" t="s">
        <v>16</v>
      </c>
      <c r="E29" s="89">
        <f t="shared" si="1"/>
        <v>2</v>
      </c>
      <c r="F29" s="117">
        <v>0</v>
      </c>
      <c r="G29" s="117">
        <v>2</v>
      </c>
      <c r="H29" s="116">
        <v>0</v>
      </c>
    </row>
    <row r="30" spans="1:8" ht="13.5">
      <c r="A30" s="191"/>
      <c r="B30" s="186" t="s">
        <v>20</v>
      </c>
      <c r="C30" s="186"/>
      <c r="D30" s="98" t="s">
        <v>229</v>
      </c>
      <c r="E30" s="99">
        <f>SUM(E31:E36)</f>
        <v>112</v>
      </c>
      <c r="F30" s="123">
        <v>0</v>
      </c>
      <c r="G30" s="123">
        <v>109</v>
      </c>
      <c r="H30" s="124">
        <v>3</v>
      </c>
    </row>
    <row r="31" spans="1:8" ht="13.5">
      <c r="A31" s="191"/>
      <c r="B31" s="186"/>
      <c r="C31" s="186"/>
      <c r="D31" s="86" t="s">
        <v>8</v>
      </c>
      <c r="E31" s="89">
        <f aca="true" t="shared" si="2" ref="E31:E36">SUM(F31:H31)</f>
        <v>71</v>
      </c>
      <c r="F31" s="117">
        <v>0</v>
      </c>
      <c r="G31" s="117">
        <v>71</v>
      </c>
      <c r="H31" s="116">
        <v>0</v>
      </c>
    </row>
    <row r="32" spans="1:8" ht="13.5">
      <c r="A32" s="191"/>
      <c r="B32" s="186"/>
      <c r="C32" s="186"/>
      <c r="D32" s="86" t="s">
        <v>9</v>
      </c>
      <c r="E32" s="89">
        <f t="shared" si="2"/>
        <v>0</v>
      </c>
      <c r="F32" s="117">
        <v>0</v>
      </c>
      <c r="G32" s="117">
        <v>0</v>
      </c>
      <c r="H32" s="116">
        <v>0</v>
      </c>
    </row>
    <row r="33" spans="1:8" ht="13.5">
      <c r="A33" s="191"/>
      <c r="B33" s="186"/>
      <c r="C33" s="186"/>
      <c r="D33" s="86" t="s">
        <v>10</v>
      </c>
      <c r="E33" s="89">
        <f t="shared" si="2"/>
        <v>36</v>
      </c>
      <c r="F33" s="117">
        <v>0</v>
      </c>
      <c r="G33" s="117">
        <v>36</v>
      </c>
      <c r="H33" s="116">
        <v>0</v>
      </c>
    </row>
    <row r="34" spans="1:8" ht="13.5">
      <c r="A34" s="191"/>
      <c r="B34" s="186"/>
      <c r="C34" s="186"/>
      <c r="D34" s="86" t="s">
        <v>11</v>
      </c>
      <c r="E34" s="89">
        <f t="shared" si="2"/>
        <v>2</v>
      </c>
      <c r="F34" s="117">
        <v>0</v>
      </c>
      <c r="G34" s="117">
        <v>2</v>
      </c>
      <c r="H34" s="116">
        <v>0</v>
      </c>
    </row>
    <row r="35" spans="1:8" ht="13.5">
      <c r="A35" s="191"/>
      <c r="B35" s="186"/>
      <c r="C35" s="186"/>
      <c r="D35" s="86" t="s">
        <v>12</v>
      </c>
      <c r="E35" s="89">
        <f t="shared" si="2"/>
        <v>0</v>
      </c>
      <c r="F35" s="117">
        <v>0</v>
      </c>
      <c r="G35" s="117">
        <v>0</v>
      </c>
      <c r="H35" s="116">
        <v>0</v>
      </c>
    </row>
    <row r="36" spans="1:8" ht="13.5">
      <c r="A36" s="191"/>
      <c r="B36" s="186"/>
      <c r="C36" s="186"/>
      <c r="D36" s="86" t="s">
        <v>19</v>
      </c>
      <c r="E36" s="89">
        <f t="shared" si="2"/>
        <v>3</v>
      </c>
      <c r="F36" s="117">
        <v>0</v>
      </c>
      <c r="G36" s="117">
        <v>0</v>
      </c>
      <c r="H36" s="116">
        <v>3</v>
      </c>
    </row>
    <row r="37" spans="1:8" ht="13.5">
      <c r="A37" s="191"/>
      <c r="B37" s="186" t="s">
        <v>21</v>
      </c>
      <c r="C37" s="186"/>
      <c r="D37" s="98" t="s">
        <v>229</v>
      </c>
      <c r="E37" s="99">
        <f>SUM(E38:E43)</f>
        <v>9755</v>
      </c>
      <c r="F37" s="123">
        <v>17</v>
      </c>
      <c r="G37" s="125">
        <v>9718</v>
      </c>
      <c r="H37" s="124">
        <v>20</v>
      </c>
    </row>
    <row r="38" spans="1:8" ht="13.5">
      <c r="A38" s="191"/>
      <c r="B38" s="186"/>
      <c r="C38" s="186"/>
      <c r="D38" s="86" t="s">
        <v>8</v>
      </c>
      <c r="E38" s="89">
        <f aca="true" t="shared" si="3" ref="E38:E43">SUM(F38:H38)</f>
        <v>0</v>
      </c>
      <c r="F38" s="117">
        <v>0</v>
      </c>
      <c r="G38" s="117">
        <v>0</v>
      </c>
      <c r="H38" s="116">
        <v>0</v>
      </c>
    </row>
    <row r="39" spans="1:8" ht="13.5">
      <c r="A39" s="191"/>
      <c r="B39" s="186"/>
      <c r="C39" s="186"/>
      <c r="D39" s="86" t="s">
        <v>9</v>
      </c>
      <c r="E39" s="89">
        <f t="shared" si="3"/>
        <v>4274</v>
      </c>
      <c r="F39" s="117">
        <v>6</v>
      </c>
      <c r="G39" s="115">
        <v>4268</v>
      </c>
      <c r="H39" s="116">
        <v>0</v>
      </c>
    </row>
    <row r="40" spans="1:8" ht="13.5">
      <c r="A40" s="191"/>
      <c r="B40" s="186"/>
      <c r="C40" s="186"/>
      <c r="D40" s="86" t="s">
        <v>10</v>
      </c>
      <c r="E40" s="89">
        <f t="shared" si="3"/>
        <v>3488</v>
      </c>
      <c r="F40" s="117">
        <v>10</v>
      </c>
      <c r="G40" s="115">
        <v>3469</v>
      </c>
      <c r="H40" s="116">
        <v>9</v>
      </c>
    </row>
    <row r="41" spans="1:8" ht="13.5">
      <c r="A41" s="191"/>
      <c r="B41" s="186"/>
      <c r="C41" s="186"/>
      <c r="D41" s="86" t="s">
        <v>11</v>
      </c>
      <c r="E41" s="89">
        <f t="shared" si="3"/>
        <v>1971</v>
      </c>
      <c r="F41" s="117">
        <v>1</v>
      </c>
      <c r="G41" s="115">
        <v>1959</v>
      </c>
      <c r="H41" s="116">
        <v>11</v>
      </c>
    </row>
    <row r="42" spans="1:8" ht="13.5">
      <c r="A42" s="191"/>
      <c r="B42" s="186"/>
      <c r="C42" s="186"/>
      <c r="D42" s="86" t="s">
        <v>12</v>
      </c>
      <c r="E42" s="89">
        <f t="shared" si="3"/>
        <v>8</v>
      </c>
      <c r="F42" s="117">
        <v>0</v>
      </c>
      <c r="G42" s="117">
        <v>8</v>
      </c>
      <c r="H42" s="116">
        <v>0</v>
      </c>
    </row>
    <row r="43" spans="1:8" ht="13.5">
      <c r="A43" s="191"/>
      <c r="B43" s="186"/>
      <c r="C43" s="186"/>
      <c r="D43" s="86" t="s">
        <v>19</v>
      </c>
      <c r="E43" s="89">
        <f t="shared" si="3"/>
        <v>14</v>
      </c>
      <c r="F43" s="117">
        <v>0</v>
      </c>
      <c r="G43" s="117">
        <v>14</v>
      </c>
      <c r="H43" s="116">
        <v>0</v>
      </c>
    </row>
    <row r="44" spans="1:8" ht="13.5">
      <c r="A44" s="191"/>
      <c r="B44" s="186" t="s">
        <v>36</v>
      </c>
      <c r="C44" s="186"/>
      <c r="D44" s="98" t="s">
        <v>229</v>
      </c>
      <c r="E44" s="99">
        <f>SUM(E45:E50)</f>
        <v>5134</v>
      </c>
      <c r="F44" s="123">
        <v>9</v>
      </c>
      <c r="G44" s="125">
        <v>5121</v>
      </c>
      <c r="H44" s="124">
        <v>4</v>
      </c>
    </row>
    <row r="45" spans="1:8" ht="13.5">
      <c r="A45" s="191"/>
      <c r="B45" s="186"/>
      <c r="C45" s="186"/>
      <c r="D45" s="86" t="s">
        <v>8</v>
      </c>
      <c r="E45" s="89">
        <f aca="true" t="shared" si="4" ref="E45:E50">SUM(F45:H45)</f>
        <v>2</v>
      </c>
      <c r="F45" s="117">
        <v>0</v>
      </c>
      <c r="G45" s="117">
        <v>2</v>
      </c>
      <c r="H45" s="116">
        <v>0</v>
      </c>
    </row>
    <row r="46" spans="1:8" ht="13.5">
      <c r="A46" s="191"/>
      <c r="B46" s="186"/>
      <c r="C46" s="186"/>
      <c r="D46" s="86" t="s">
        <v>35</v>
      </c>
      <c r="E46" s="89">
        <f t="shared" si="4"/>
        <v>3147</v>
      </c>
      <c r="F46" s="117">
        <v>0</v>
      </c>
      <c r="G46" s="115">
        <v>3147</v>
      </c>
      <c r="H46" s="116">
        <v>0</v>
      </c>
    </row>
    <row r="47" spans="1:8" ht="13.5">
      <c r="A47" s="191"/>
      <c r="B47" s="186"/>
      <c r="C47" s="186"/>
      <c r="D47" s="86" t="s">
        <v>10</v>
      </c>
      <c r="E47" s="89">
        <f t="shared" si="4"/>
        <v>588</v>
      </c>
      <c r="F47" s="117">
        <v>7</v>
      </c>
      <c r="G47" s="117">
        <v>580</v>
      </c>
      <c r="H47" s="116">
        <v>1</v>
      </c>
    </row>
    <row r="48" spans="1:8" ht="13.5">
      <c r="A48" s="191"/>
      <c r="B48" s="186"/>
      <c r="C48" s="186"/>
      <c r="D48" s="86" t="s">
        <v>11</v>
      </c>
      <c r="E48" s="89">
        <f t="shared" si="4"/>
        <v>1383</v>
      </c>
      <c r="F48" s="117">
        <v>2</v>
      </c>
      <c r="G48" s="115">
        <v>1379</v>
      </c>
      <c r="H48" s="116">
        <v>2</v>
      </c>
    </row>
    <row r="49" spans="1:8" ht="13.5">
      <c r="A49" s="191"/>
      <c r="B49" s="186"/>
      <c r="C49" s="186"/>
      <c r="D49" s="86" t="s">
        <v>12</v>
      </c>
      <c r="E49" s="89">
        <f t="shared" si="4"/>
        <v>7</v>
      </c>
      <c r="F49" s="117">
        <v>0</v>
      </c>
      <c r="G49" s="117">
        <v>7</v>
      </c>
      <c r="H49" s="116">
        <v>0</v>
      </c>
    </row>
    <row r="50" spans="1:8" ht="13.5">
      <c r="A50" s="191"/>
      <c r="B50" s="186"/>
      <c r="C50" s="186"/>
      <c r="D50" s="86" t="s">
        <v>19</v>
      </c>
      <c r="E50" s="89">
        <f t="shared" si="4"/>
        <v>7</v>
      </c>
      <c r="F50" s="117">
        <v>0</v>
      </c>
      <c r="G50" s="117">
        <v>6</v>
      </c>
      <c r="H50" s="116">
        <v>1</v>
      </c>
    </row>
    <row r="51" spans="1:8" ht="13.5">
      <c r="A51" s="168" t="s">
        <v>31</v>
      </c>
      <c r="B51" s="169"/>
      <c r="C51" s="169"/>
      <c r="D51" s="95" t="s">
        <v>225</v>
      </c>
      <c r="E51" s="96">
        <f>SUM(E52,E59,E65)</f>
        <v>5958</v>
      </c>
      <c r="F51" s="136">
        <v>71</v>
      </c>
      <c r="G51" s="126">
        <v>5374</v>
      </c>
      <c r="H51" s="127">
        <v>513</v>
      </c>
    </row>
    <row r="52" spans="1:8" ht="13.5">
      <c r="A52" s="190"/>
      <c r="B52" s="186" t="s">
        <v>32</v>
      </c>
      <c r="C52" s="186"/>
      <c r="D52" s="110" t="s">
        <v>229</v>
      </c>
      <c r="E52" s="111">
        <f>SUM(E53:E58)</f>
        <v>465</v>
      </c>
      <c r="F52" s="141">
        <v>44</v>
      </c>
      <c r="G52" s="143">
        <v>5327</v>
      </c>
      <c r="H52" s="142">
        <v>511</v>
      </c>
    </row>
    <row r="53" spans="1:8" ht="13.5">
      <c r="A53" s="190"/>
      <c r="B53" s="186"/>
      <c r="C53" s="186"/>
      <c r="D53" s="86" t="s">
        <v>22</v>
      </c>
      <c r="E53" s="89">
        <f aca="true" t="shared" si="5" ref="E53:E58">SUM(F53:H53)</f>
        <v>183</v>
      </c>
      <c r="F53" s="117">
        <v>0</v>
      </c>
      <c r="G53" s="117">
        <v>0</v>
      </c>
      <c r="H53" s="116">
        <v>183</v>
      </c>
    </row>
    <row r="54" spans="1:8" ht="13.5">
      <c r="A54" s="190"/>
      <c r="B54" s="186"/>
      <c r="C54" s="186"/>
      <c r="D54" s="86" t="s">
        <v>23</v>
      </c>
      <c r="E54" s="89">
        <f t="shared" si="5"/>
        <v>0</v>
      </c>
      <c r="F54" s="117">
        <v>0</v>
      </c>
      <c r="G54" s="117">
        <v>0</v>
      </c>
      <c r="H54" s="116">
        <v>0</v>
      </c>
    </row>
    <row r="55" spans="1:8" ht="13.5">
      <c r="A55" s="190"/>
      <c r="B55" s="186"/>
      <c r="C55" s="186"/>
      <c r="D55" s="86" t="s">
        <v>24</v>
      </c>
      <c r="E55" s="89">
        <f t="shared" si="5"/>
        <v>282</v>
      </c>
      <c r="F55" s="117">
        <v>0</v>
      </c>
      <c r="G55" s="117">
        <v>0</v>
      </c>
      <c r="H55" s="116">
        <v>282</v>
      </c>
    </row>
    <row r="56" spans="1:8" ht="13.5">
      <c r="A56" s="190"/>
      <c r="B56" s="186"/>
      <c r="C56" s="186"/>
      <c r="D56" s="86" t="s">
        <v>25</v>
      </c>
      <c r="E56" s="89">
        <f t="shared" si="5"/>
        <v>0</v>
      </c>
      <c r="F56" s="117">
        <v>0</v>
      </c>
      <c r="G56" s="117">
        <v>0</v>
      </c>
      <c r="H56" s="116">
        <v>0</v>
      </c>
    </row>
    <row r="57" spans="1:8" ht="13.5">
      <c r="A57" s="190"/>
      <c r="B57" s="186"/>
      <c r="C57" s="186"/>
      <c r="D57" s="86" t="s">
        <v>37</v>
      </c>
      <c r="E57" s="89">
        <f t="shared" si="5"/>
        <v>0</v>
      </c>
      <c r="F57" s="117">
        <v>0</v>
      </c>
      <c r="G57" s="117">
        <v>0</v>
      </c>
      <c r="H57" s="116">
        <v>0</v>
      </c>
    </row>
    <row r="58" spans="1:8" ht="13.5">
      <c r="A58" s="190"/>
      <c r="B58" s="186"/>
      <c r="C58" s="186"/>
      <c r="D58" s="86" t="s">
        <v>38</v>
      </c>
      <c r="E58" s="89">
        <f t="shared" si="5"/>
        <v>0</v>
      </c>
      <c r="F58" s="117">
        <v>0</v>
      </c>
      <c r="G58" s="117">
        <v>0</v>
      </c>
      <c r="H58" s="116">
        <v>0</v>
      </c>
    </row>
    <row r="59" spans="1:8" ht="13.5">
      <c r="A59" s="190"/>
      <c r="B59" s="186" t="s">
        <v>33</v>
      </c>
      <c r="C59" s="186"/>
      <c r="D59" s="110" t="s">
        <v>228</v>
      </c>
      <c r="E59" s="111">
        <f>SUM(E60:E64)</f>
        <v>5417</v>
      </c>
      <c r="F59" s="141">
        <v>44</v>
      </c>
      <c r="G59" s="143">
        <v>5327</v>
      </c>
      <c r="H59" s="142">
        <v>46</v>
      </c>
    </row>
    <row r="60" spans="1:8" ht="13.5">
      <c r="A60" s="190"/>
      <c r="B60" s="186"/>
      <c r="C60" s="186"/>
      <c r="D60" s="86" t="s">
        <v>26</v>
      </c>
      <c r="E60" s="89">
        <f>SUM(F60:H60)</f>
        <v>5200</v>
      </c>
      <c r="F60" s="117">
        <v>24</v>
      </c>
      <c r="G60" s="115">
        <v>5130</v>
      </c>
      <c r="H60" s="116">
        <v>46</v>
      </c>
    </row>
    <row r="61" spans="1:8" ht="13.5">
      <c r="A61" s="190"/>
      <c r="B61" s="186"/>
      <c r="C61" s="186"/>
      <c r="D61" s="86" t="s">
        <v>27</v>
      </c>
      <c r="E61" s="89">
        <f>SUM(F61:H61)</f>
        <v>88</v>
      </c>
      <c r="F61" s="117">
        <v>4</v>
      </c>
      <c r="G61" s="117">
        <v>84</v>
      </c>
      <c r="H61" s="116">
        <v>0</v>
      </c>
    </row>
    <row r="62" spans="1:8" ht="13.5">
      <c r="A62" s="190"/>
      <c r="B62" s="186"/>
      <c r="C62" s="186"/>
      <c r="D62" s="86" t="s">
        <v>28</v>
      </c>
      <c r="E62" s="89">
        <f>SUM(F62:H62)</f>
        <v>70</v>
      </c>
      <c r="F62" s="117">
        <v>8</v>
      </c>
      <c r="G62" s="117">
        <v>62</v>
      </c>
      <c r="H62" s="116">
        <v>0</v>
      </c>
    </row>
    <row r="63" spans="1:8" ht="13.5">
      <c r="A63" s="190"/>
      <c r="B63" s="186"/>
      <c r="C63" s="186"/>
      <c r="D63" s="86" t="s">
        <v>29</v>
      </c>
      <c r="E63" s="89">
        <f>SUM(F63:H63)</f>
        <v>58</v>
      </c>
      <c r="F63" s="117">
        <v>8</v>
      </c>
      <c r="G63" s="117">
        <v>50</v>
      </c>
      <c r="H63" s="116">
        <v>0</v>
      </c>
    </row>
    <row r="64" spans="1:8" ht="13.5">
      <c r="A64" s="190"/>
      <c r="B64" s="186"/>
      <c r="C64" s="186"/>
      <c r="D64" s="86" t="s">
        <v>30</v>
      </c>
      <c r="E64" s="89">
        <f>SUM(F64:H64)</f>
        <v>1</v>
      </c>
      <c r="F64" s="117">
        <v>0</v>
      </c>
      <c r="G64" s="117">
        <v>1</v>
      </c>
      <c r="H64" s="116">
        <v>0</v>
      </c>
    </row>
    <row r="65" spans="1:8" ht="13.5">
      <c r="A65" s="190"/>
      <c r="B65" s="186" t="s">
        <v>34</v>
      </c>
      <c r="C65" s="186"/>
      <c r="D65" s="110" t="s">
        <v>5</v>
      </c>
      <c r="E65" s="111">
        <f>SUM(E66:E70)</f>
        <v>76</v>
      </c>
      <c r="F65" s="141">
        <v>27</v>
      </c>
      <c r="G65" s="141">
        <v>47</v>
      </c>
      <c r="H65" s="142">
        <v>2</v>
      </c>
    </row>
    <row r="66" spans="1:8" ht="13.5">
      <c r="A66" s="190"/>
      <c r="B66" s="186"/>
      <c r="C66" s="186"/>
      <c r="D66" s="86" t="s">
        <v>39</v>
      </c>
      <c r="E66" s="89">
        <f>SUM(F66:H66)</f>
        <v>50</v>
      </c>
      <c r="F66" s="117">
        <v>9</v>
      </c>
      <c r="G66" s="117">
        <v>41</v>
      </c>
      <c r="H66" s="116">
        <v>0</v>
      </c>
    </row>
    <row r="67" spans="1:8" ht="13.5">
      <c r="A67" s="190"/>
      <c r="B67" s="186"/>
      <c r="C67" s="186"/>
      <c r="D67" s="86" t="s">
        <v>40</v>
      </c>
      <c r="E67" s="89">
        <f>SUM(F67:H67)</f>
        <v>2</v>
      </c>
      <c r="F67" s="117">
        <v>0</v>
      </c>
      <c r="G67" s="117">
        <v>0</v>
      </c>
      <c r="H67" s="116">
        <v>2</v>
      </c>
    </row>
    <row r="68" spans="1:8" ht="15" customHeight="1">
      <c r="A68" s="190"/>
      <c r="B68" s="186"/>
      <c r="C68" s="186"/>
      <c r="D68" s="86" t="s">
        <v>41</v>
      </c>
      <c r="E68" s="89">
        <f>SUM(F68:H68)</f>
        <v>0</v>
      </c>
      <c r="F68" s="117">
        <v>0</v>
      </c>
      <c r="G68" s="117">
        <v>0</v>
      </c>
      <c r="H68" s="116">
        <v>0</v>
      </c>
    </row>
    <row r="69" spans="1:8" ht="15" customHeight="1">
      <c r="A69" s="190"/>
      <c r="B69" s="186"/>
      <c r="C69" s="186"/>
      <c r="D69" s="86" t="s">
        <v>42</v>
      </c>
      <c r="E69" s="89">
        <f>SUM(F69:H69)</f>
        <v>0</v>
      </c>
      <c r="F69" s="117">
        <v>0</v>
      </c>
      <c r="G69" s="117">
        <v>0</v>
      </c>
      <c r="H69" s="116">
        <v>0</v>
      </c>
    </row>
    <row r="70" spans="1:8" ht="13.5">
      <c r="A70" s="190"/>
      <c r="B70" s="186"/>
      <c r="C70" s="186"/>
      <c r="D70" s="86" t="s">
        <v>43</v>
      </c>
      <c r="E70" s="89">
        <f>SUM(F70:H70)</f>
        <v>24</v>
      </c>
      <c r="F70" s="117">
        <v>18</v>
      </c>
      <c r="G70" s="117">
        <v>6</v>
      </c>
      <c r="H70" s="116">
        <v>0</v>
      </c>
    </row>
    <row r="71" spans="1:8" ht="13.5">
      <c r="A71" s="168" t="s">
        <v>86</v>
      </c>
      <c r="B71" s="169"/>
      <c r="C71" s="169"/>
      <c r="D71" s="95" t="s">
        <v>44</v>
      </c>
      <c r="E71" s="96">
        <f>SUM(E72,E74,E82,E87,E91)</f>
        <v>16389</v>
      </c>
      <c r="F71" s="136">
        <v>94</v>
      </c>
      <c r="G71" s="126">
        <v>15448</v>
      </c>
      <c r="H71" s="127">
        <v>847</v>
      </c>
    </row>
    <row r="72" spans="1:8" ht="13.5">
      <c r="A72" s="188"/>
      <c r="B72" s="186" t="s">
        <v>68</v>
      </c>
      <c r="C72" s="186"/>
      <c r="D72" s="102" t="s">
        <v>49</v>
      </c>
      <c r="E72" s="103">
        <f>SUM(E73)</f>
        <v>493</v>
      </c>
      <c r="F72" s="144">
        <v>37</v>
      </c>
      <c r="G72" s="132">
        <v>9764</v>
      </c>
      <c r="H72" s="145">
        <v>611</v>
      </c>
    </row>
    <row r="73" spans="1:8" ht="13.5">
      <c r="A73" s="189"/>
      <c r="B73" s="186"/>
      <c r="C73" s="186"/>
      <c r="D73" s="86" t="s">
        <v>87</v>
      </c>
      <c r="E73" s="89">
        <f>SUM(F73:G73)</f>
        <v>493</v>
      </c>
      <c r="F73" s="117">
        <v>6</v>
      </c>
      <c r="G73" s="117">
        <v>487</v>
      </c>
      <c r="H73" s="116">
        <v>0</v>
      </c>
    </row>
    <row r="74" spans="1:8" ht="13.5">
      <c r="A74" s="189"/>
      <c r="B74" s="186" t="s">
        <v>88</v>
      </c>
      <c r="C74" s="186"/>
      <c r="D74" s="102" t="s">
        <v>49</v>
      </c>
      <c r="E74" s="103">
        <f>SUM(E75:E81)</f>
        <v>9919</v>
      </c>
      <c r="F74" s="144">
        <v>31</v>
      </c>
      <c r="G74" s="132">
        <v>9277</v>
      </c>
      <c r="H74" s="145">
        <v>611</v>
      </c>
    </row>
    <row r="75" spans="1:8" ht="13.5">
      <c r="A75" s="189"/>
      <c r="B75" s="186"/>
      <c r="C75" s="186"/>
      <c r="D75" s="86" t="s">
        <v>89</v>
      </c>
      <c r="E75" s="89">
        <f>SUM(F75:H75)</f>
        <v>8501</v>
      </c>
      <c r="F75" s="117">
        <v>18</v>
      </c>
      <c r="G75" s="115">
        <v>8246</v>
      </c>
      <c r="H75" s="116">
        <v>237</v>
      </c>
    </row>
    <row r="76" spans="1:8" ht="13.5">
      <c r="A76" s="189"/>
      <c r="B76" s="186"/>
      <c r="C76" s="186"/>
      <c r="D76" s="86" t="s">
        <v>90</v>
      </c>
      <c r="E76" s="89">
        <f aca="true" t="shared" si="6" ref="E76:E81">SUM(F76:H76)</f>
        <v>640</v>
      </c>
      <c r="F76" s="117">
        <v>7</v>
      </c>
      <c r="G76" s="117">
        <v>587</v>
      </c>
      <c r="H76" s="116">
        <v>46</v>
      </c>
    </row>
    <row r="77" spans="1:8" ht="13.5">
      <c r="A77" s="189"/>
      <c r="B77" s="186"/>
      <c r="C77" s="186"/>
      <c r="D77" s="86" t="s">
        <v>91</v>
      </c>
      <c r="E77" s="89">
        <f t="shared" si="6"/>
        <v>380</v>
      </c>
      <c r="F77" s="117">
        <v>3</v>
      </c>
      <c r="G77" s="117">
        <v>197</v>
      </c>
      <c r="H77" s="116">
        <v>180</v>
      </c>
    </row>
    <row r="78" spans="1:8" ht="13.5">
      <c r="A78" s="189"/>
      <c r="B78" s="186"/>
      <c r="C78" s="186"/>
      <c r="D78" s="86" t="s">
        <v>92</v>
      </c>
      <c r="E78" s="89">
        <f t="shared" si="6"/>
        <v>253</v>
      </c>
      <c r="F78" s="117">
        <v>3</v>
      </c>
      <c r="G78" s="117">
        <v>183</v>
      </c>
      <c r="H78" s="116">
        <v>67</v>
      </c>
    </row>
    <row r="79" spans="1:8" ht="13.5">
      <c r="A79" s="189"/>
      <c r="B79" s="186"/>
      <c r="C79" s="186"/>
      <c r="D79" s="86" t="s">
        <v>93</v>
      </c>
      <c r="E79" s="89">
        <f t="shared" si="6"/>
        <v>24</v>
      </c>
      <c r="F79" s="117">
        <v>0</v>
      </c>
      <c r="G79" s="117">
        <v>17</v>
      </c>
      <c r="H79" s="116">
        <v>7</v>
      </c>
    </row>
    <row r="80" spans="1:8" ht="13.5">
      <c r="A80" s="189"/>
      <c r="B80" s="186"/>
      <c r="C80" s="186"/>
      <c r="D80" s="86" t="s">
        <v>94</v>
      </c>
      <c r="E80" s="89">
        <f t="shared" si="6"/>
        <v>39</v>
      </c>
      <c r="F80" s="117">
        <v>0</v>
      </c>
      <c r="G80" s="117">
        <v>10</v>
      </c>
      <c r="H80" s="116">
        <v>29</v>
      </c>
    </row>
    <row r="81" spans="1:8" ht="13.5">
      <c r="A81" s="189"/>
      <c r="B81" s="186"/>
      <c r="C81" s="186"/>
      <c r="D81" s="86" t="s">
        <v>95</v>
      </c>
      <c r="E81" s="89">
        <f t="shared" si="6"/>
        <v>82</v>
      </c>
      <c r="F81" s="117">
        <v>0</v>
      </c>
      <c r="G81" s="117">
        <v>37</v>
      </c>
      <c r="H81" s="116">
        <v>45</v>
      </c>
    </row>
    <row r="82" spans="1:8" ht="13.5">
      <c r="A82" s="189"/>
      <c r="B82" s="186" t="s">
        <v>96</v>
      </c>
      <c r="C82" s="186"/>
      <c r="D82" s="102" t="s">
        <v>229</v>
      </c>
      <c r="E82" s="103">
        <f>SUM(E83:E86)</f>
        <v>227</v>
      </c>
      <c r="F82" s="144">
        <v>5</v>
      </c>
      <c r="G82" s="144">
        <v>218</v>
      </c>
      <c r="H82" s="145">
        <v>4</v>
      </c>
    </row>
    <row r="83" spans="1:8" ht="13.5">
      <c r="A83" s="189"/>
      <c r="B83" s="186"/>
      <c r="C83" s="186"/>
      <c r="D83" s="86" t="s">
        <v>89</v>
      </c>
      <c r="E83" s="89">
        <f>SUM(F83:H83)</f>
        <v>118</v>
      </c>
      <c r="F83" s="117">
        <v>0</v>
      </c>
      <c r="G83" s="117">
        <v>117</v>
      </c>
      <c r="H83" s="116">
        <v>1</v>
      </c>
    </row>
    <row r="84" spans="1:8" ht="13.5">
      <c r="A84" s="189"/>
      <c r="B84" s="186"/>
      <c r="C84" s="186"/>
      <c r="D84" s="86" t="s">
        <v>91</v>
      </c>
      <c r="E84" s="89">
        <f>SUM(F84:H84)</f>
        <v>58</v>
      </c>
      <c r="F84" s="117">
        <v>1</v>
      </c>
      <c r="G84" s="117">
        <v>57</v>
      </c>
      <c r="H84" s="116">
        <v>0</v>
      </c>
    </row>
    <row r="85" spans="1:8" ht="13.5">
      <c r="A85" s="189"/>
      <c r="B85" s="186"/>
      <c r="C85" s="186"/>
      <c r="D85" s="86" t="s">
        <v>94</v>
      </c>
      <c r="E85" s="89">
        <f>SUM(F85:H85)</f>
        <v>49</v>
      </c>
      <c r="F85" s="117">
        <v>4</v>
      </c>
      <c r="G85" s="117">
        <v>42</v>
      </c>
      <c r="H85" s="116">
        <v>3</v>
      </c>
    </row>
    <row r="86" spans="1:8" ht="13.5">
      <c r="A86" s="189"/>
      <c r="B86" s="186"/>
      <c r="C86" s="186"/>
      <c r="D86" s="86" t="s">
        <v>95</v>
      </c>
      <c r="E86" s="89">
        <f>SUM(F86:H86)</f>
        <v>2</v>
      </c>
      <c r="F86" s="117">
        <v>0</v>
      </c>
      <c r="G86" s="117">
        <v>2</v>
      </c>
      <c r="H86" s="116">
        <v>0</v>
      </c>
    </row>
    <row r="87" spans="1:8" ht="13.5">
      <c r="A87" s="189"/>
      <c r="B87" s="186" t="s">
        <v>97</v>
      </c>
      <c r="C87" s="186"/>
      <c r="D87" s="102" t="s">
        <v>229</v>
      </c>
      <c r="E87" s="103">
        <f>SUM(E88:E90)</f>
        <v>4503</v>
      </c>
      <c r="F87" s="144">
        <v>11</v>
      </c>
      <c r="G87" s="132">
        <v>4427</v>
      </c>
      <c r="H87" s="145">
        <v>65</v>
      </c>
    </row>
    <row r="88" spans="1:8" ht="13.5">
      <c r="A88" s="189"/>
      <c r="B88" s="186"/>
      <c r="C88" s="186"/>
      <c r="D88" s="86" t="s">
        <v>89</v>
      </c>
      <c r="E88" s="89">
        <f>SUM(F88:H88)</f>
        <v>4455</v>
      </c>
      <c r="F88" s="117">
        <v>11</v>
      </c>
      <c r="G88" s="115">
        <v>4382</v>
      </c>
      <c r="H88" s="116">
        <v>62</v>
      </c>
    </row>
    <row r="89" spans="1:8" ht="13.5">
      <c r="A89" s="189"/>
      <c r="B89" s="186"/>
      <c r="C89" s="186"/>
      <c r="D89" s="86" t="s">
        <v>91</v>
      </c>
      <c r="E89" s="89">
        <f>SUM(F89:H89)</f>
        <v>47</v>
      </c>
      <c r="F89" s="117">
        <v>0</v>
      </c>
      <c r="G89" s="117">
        <v>45</v>
      </c>
      <c r="H89" s="116">
        <v>2</v>
      </c>
    </row>
    <row r="90" spans="1:8" ht="13.5">
      <c r="A90" s="189"/>
      <c r="B90" s="186"/>
      <c r="C90" s="186"/>
      <c r="D90" s="86" t="s">
        <v>98</v>
      </c>
      <c r="E90" s="89">
        <f>SUM(F90:H90)</f>
        <v>1</v>
      </c>
      <c r="F90" s="117">
        <v>0</v>
      </c>
      <c r="G90" s="117">
        <v>0</v>
      </c>
      <c r="H90" s="116">
        <v>1</v>
      </c>
    </row>
    <row r="91" spans="1:8" ht="13.5">
      <c r="A91" s="189"/>
      <c r="B91" s="186" t="s">
        <v>99</v>
      </c>
      <c r="C91" s="186"/>
      <c r="D91" s="102" t="s">
        <v>229</v>
      </c>
      <c r="E91" s="103">
        <f>SUM(E92:E97,E98,E104,E109,E115)</f>
        <v>1247</v>
      </c>
      <c r="F91" s="144">
        <v>41</v>
      </c>
      <c r="G91" s="132">
        <v>1039</v>
      </c>
      <c r="H91" s="145">
        <v>167</v>
      </c>
    </row>
    <row r="92" spans="1:8" ht="13.5">
      <c r="A92" s="189"/>
      <c r="B92" s="186"/>
      <c r="C92" s="186"/>
      <c r="D92" s="87" t="s">
        <v>158</v>
      </c>
      <c r="E92" s="89">
        <f aca="true" t="shared" si="7" ref="E92:E97">SUM(F92:H92)</f>
        <v>100</v>
      </c>
      <c r="F92" s="117">
        <v>5</v>
      </c>
      <c r="G92" s="117">
        <v>95</v>
      </c>
      <c r="H92" s="116">
        <v>0</v>
      </c>
    </row>
    <row r="93" spans="1:8" ht="13.5">
      <c r="A93" s="189"/>
      <c r="B93" s="186"/>
      <c r="C93" s="186"/>
      <c r="D93" s="87" t="s">
        <v>159</v>
      </c>
      <c r="E93" s="89">
        <f t="shared" si="7"/>
        <v>2</v>
      </c>
      <c r="F93" s="117">
        <v>2</v>
      </c>
      <c r="G93" s="117">
        <v>0</v>
      </c>
      <c r="H93" s="116">
        <v>0</v>
      </c>
    </row>
    <row r="94" spans="1:8" ht="13.5">
      <c r="A94" s="189"/>
      <c r="B94" s="186"/>
      <c r="C94" s="186"/>
      <c r="D94" s="87" t="s">
        <v>160</v>
      </c>
      <c r="E94" s="89">
        <f t="shared" si="7"/>
        <v>3</v>
      </c>
      <c r="F94" s="117">
        <v>0</v>
      </c>
      <c r="G94" s="117">
        <v>3</v>
      </c>
      <c r="H94" s="116">
        <v>0</v>
      </c>
    </row>
    <row r="95" spans="1:8" ht="13.5">
      <c r="A95" s="189"/>
      <c r="B95" s="186"/>
      <c r="C95" s="186"/>
      <c r="D95" s="87" t="s">
        <v>161</v>
      </c>
      <c r="E95" s="89">
        <f t="shared" si="7"/>
        <v>27</v>
      </c>
      <c r="F95" s="117">
        <v>21</v>
      </c>
      <c r="G95" s="117">
        <v>6</v>
      </c>
      <c r="H95" s="116">
        <v>0</v>
      </c>
    </row>
    <row r="96" spans="1:8" ht="13.5">
      <c r="A96" s="189"/>
      <c r="B96" s="186"/>
      <c r="C96" s="186"/>
      <c r="D96" s="87" t="s">
        <v>162</v>
      </c>
      <c r="E96" s="89">
        <f t="shared" si="7"/>
        <v>408</v>
      </c>
      <c r="F96" s="117">
        <v>0</v>
      </c>
      <c r="G96" s="117">
        <v>396</v>
      </c>
      <c r="H96" s="116">
        <v>12</v>
      </c>
    </row>
    <row r="97" spans="1:8" ht="13.5">
      <c r="A97" s="189"/>
      <c r="B97" s="186"/>
      <c r="C97" s="186"/>
      <c r="D97" s="87" t="s">
        <v>163</v>
      </c>
      <c r="E97" s="89">
        <f t="shared" si="7"/>
        <v>1</v>
      </c>
      <c r="F97" s="117">
        <v>0</v>
      </c>
      <c r="G97" s="117">
        <v>1</v>
      </c>
      <c r="H97" s="116">
        <v>0</v>
      </c>
    </row>
    <row r="98" spans="1:8" ht="13.5">
      <c r="A98" s="189"/>
      <c r="B98" s="186"/>
      <c r="C98" s="186"/>
      <c r="D98" s="105" t="s">
        <v>164</v>
      </c>
      <c r="E98" s="106">
        <f>SUM(E99:E103)</f>
        <v>89</v>
      </c>
      <c r="F98" s="121">
        <v>0</v>
      </c>
      <c r="G98" s="121">
        <v>89</v>
      </c>
      <c r="H98" s="122">
        <v>0</v>
      </c>
    </row>
    <row r="99" spans="1:8" ht="13.5">
      <c r="A99" s="189"/>
      <c r="B99" s="186"/>
      <c r="C99" s="186"/>
      <c r="D99" s="87" t="s">
        <v>165</v>
      </c>
      <c r="E99" s="89">
        <f>SUM(F99:H99)</f>
        <v>1</v>
      </c>
      <c r="F99" s="117">
        <v>0</v>
      </c>
      <c r="G99" s="117">
        <v>1</v>
      </c>
      <c r="H99" s="116">
        <v>0</v>
      </c>
    </row>
    <row r="100" spans="1:8" ht="13.5">
      <c r="A100" s="189"/>
      <c r="B100" s="186"/>
      <c r="C100" s="186"/>
      <c r="D100" s="87" t="s">
        <v>166</v>
      </c>
      <c r="E100" s="89">
        <f>SUM(F100:H100)</f>
        <v>0</v>
      </c>
      <c r="F100" s="117">
        <v>0</v>
      </c>
      <c r="G100" s="117">
        <v>0</v>
      </c>
      <c r="H100" s="116">
        <v>0</v>
      </c>
    </row>
    <row r="101" spans="1:8" ht="13.5">
      <c r="A101" s="189"/>
      <c r="B101" s="186"/>
      <c r="C101" s="186"/>
      <c r="D101" s="87" t="s">
        <v>167</v>
      </c>
      <c r="E101" s="89">
        <f>SUM(F101:H101)</f>
        <v>70</v>
      </c>
      <c r="F101" s="117">
        <v>0</v>
      </c>
      <c r="G101" s="117">
        <v>70</v>
      </c>
      <c r="H101" s="116">
        <v>0</v>
      </c>
    </row>
    <row r="102" spans="1:8" ht="13.5">
      <c r="A102" s="189"/>
      <c r="B102" s="186"/>
      <c r="C102" s="186"/>
      <c r="D102" s="87" t="s">
        <v>168</v>
      </c>
      <c r="E102" s="89">
        <f>SUM(F102:H102)</f>
        <v>0</v>
      </c>
      <c r="F102" s="117">
        <v>0</v>
      </c>
      <c r="G102" s="117">
        <v>0</v>
      </c>
      <c r="H102" s="116">
        <v>0</v>
      </c>
    </row>
    <row r="103" spans="1:8" ht="13.5">
      <c r="A103" s="189"/>
      <c r="B103" s="186"/>
      <c r="C103" s="186"/>
      <c r="D103" s="87" t="s">
        <v>169</v>
      </c>
      <c r="E103" s="89">
        <f>SUM(F103:H103)</f>
        <v>18</v>
      </c>
      <c r="F103" s="117">
        <v>0</v>
      </c>
      <c r="G103" s="117">
        <v>18</v>
      </c>
      <c r="H103" s="116">
        <v>0</v>
      </c>
    </row>
    <row r="104" spans="1:8" ht="13.5">
      <c r="A104" s="189"/>
      <c r="B104" s="186"/>
      <c r="C104" s="186"/>
      <c r="D104" s="105" t="s">
        <v>170</v>
      </c>
      <c r="E104" s="106">
        <f>SUM(E105:E108)</f>
        <v>61</v>
      </c>
      <c r="F104" s="121">
        <v>0</v>
      </c>
      <c r="G104" s="121">
        <v>61</v>
      </c>
      <c r="H104" s="122">
        <v>0</v>
      </c>
    </row>
    <row r="105" spans="1:8" ht="13.5">
      <c r="A105" s="189"/>
      <c r="B105" s="186"/>
      <c r="C105" s="186"/>
      <c r="D105" s="87" t="s">
        <v>171</v>
      </c>
      <c r="E105" s="89">
        <f>SUM(F105:H105)</f>
        <v>1</v>
      </c>
      <c r="F105" s="117">
        <v>0</v>
      </c>
      <c r="G105" s="117">
        <v>1</v>
      </c>
      <c r="H105" s="116">
        <v>0</v>
      </c>
    </row>
    <row r="106" spans="1:8" ht="13.5">
      <c r="A106" s="189"/>
      <c r="B106" s="186"/>
      <c r="C106" s="186"/>
      <c r="D106" s="87" t="s">
        <v>172</v>
      </c>
      <c r="E106" s="89">
        <f>SUM(F106:H106)</f>
        <v>0</v>
      </c>
      <c r="F106" s="117">
        <v>0</v>
      </c>
      <c r="G106" s="117">
        <v>0</v>
      </c>
      <c r="H106" s="116">
        <v>0</v>
      </c>
    </row>
    <row r="107" spans="1:8" ht="13.5">
      <c r="A107" s="189"/>
      <c r="B107" s="186"/>
      <c r="C107" s="186"/>
      <c r="D107" s="87" t="s">
        <v>173</v>
      </c>
      <c r="E107" s="89">
        <f>SUM(F107:H107)</f>
        <v>0</v>
      </c>
      <c r="F107" s="117">
        <v>0</v>
      </c>
      <c r="G107" s="117">
        <v>0</v>
      </c>
      <c r="H107" s="116">
        <v>0</v>
      </c>
    </row>
    <row r="108" spans="1:8" ht="13.5">
      <c r="A108" s="189"/>
      <c r="B108" s="186"/>
      <c r="C108" s="186"/>
      <c r="D108" s="87" t="s">
        <v>169</v>
      </c>
      <c r="E108" s="89">
        <f>SUM(F108:H108)</f>
        <v>60</v>
      </c>
      <c r="F108" s="117">
        <v>0</v>
      </c>
      <c r="G108" s="117">
        <v>60</v>
      </c>
      <c r="H108" s="116">
        <v>0</v>
      </c>
    </row>
    <row r="109" spans="1:8" ht="13.5">
      <c r="A109" s="189"/>
      <c r="B109" s="186"/>
      <c r="C109" s="186"/>
      <c r="D109" s="105" t="s">
        <v>174</v>
      </c>
      <c r="E109" s="106">
        <f>SUM(E110:E114)</f>
        <v>120</v>
      </c>
      <c r="F109" s="121">
        <v>4</v>
      </c>
      <c r="G109" s="121">
        <v>13</v>
      </c>
      <c r="H109" s="122">
        <v>103</v>
      </c>
    </row>
    <row r="110" spans="1:8" ht="13.5">
      <c r="A110" s="189"/>
      <c r="B110" s="186"/>
      <c r="C110" s="186"/>
      <c r="D110" s="87" t="s">
        <v>175</v>
      </c>
      <c r="E110" s="89">
        <f aca="true" t="shared" si="8" ref="E110:E115">SUM(F110:H110)</f>
        <v>2</v>
      </c>
      <c r="F110" s="117">
        <v>0</v>
      </c>
      <c r="G110" s="117">
        <v>0</v>
      </c>
      <c r="H110" s="116">
        <v>2</v>
      </c>
    </row>
    <row r="111" spans="1:8" ht="13.5">
      <c r="A111" s="189"/>
      <c r="B111" s="186"/>
      <c r="C111" s="186"/>
      <c r="D111" s="87" t="s">
        <v>176</v>
      </c>
      <c r="E111" s="89">
        <f t="shared" si="8"/>
        <v>5</v>
      </c>
      <c r="F111" s="117">
        <v>1</v>
      </c>
      <c r="G111" s="117">
        <v>1</v>
      </c>
      <c r="H111" s="116">
        <v>3</v>
      </c>
    </row>
    <row r="112" spans="1:8" ht="13.5">
      <c r="A112" s="189"/>
      <c r="B112" s="186"/>
      <c r="C112" s="186"/>
      <c r="D112" s="87" t="s">
        <v>177</v>
      </c>
      <c r="E112" s="89">
        <f t="shared" si="8"/>
        <v>33</v>
      </c>
      <c r="F112" s="117">
        <v>0</v>
      </c>
      <c r="G112" s="117">
        <v>4</v>
      </c>
      <c r="H112" s="116">
        <v>29</v>
      </c>
    </row>
    <row r="113" spans="1:8" ht="13.5">
      <c r="A113" s="189"/>
      <c r="B113" s="186"/>
      <c r="C113" s="186"/>
      <c r="D113" s="87" t="s">
        <v>178</v>
      </c>
      <c r="E113" s="89">
        <f t="shared" si="8"/>
        <v>8</v>
      </c>
      <c r="F113" s="117">
        <v>0</v>
      </c>
      <c r="G113" s="117">
        <v>4</v>
      </c>
      <c r="H113" s="116">
        <v>4</v>
      </c>
    </row>
    <row r="114" spans="1:8" ht="13.5">
      <c r="A114" s="189"/>
      <c r="B114" s="186"/>
      <c r="C114" s="186"/>
      <c r="D114" s="87" t="s">
        <v>169</v>
      </c>
      <c r="E114" s="89">
        <f t="shared" si="8"/>
        <v>72</v>
      </c>
      <c r="F114" s="117">
        <v>3</v>
      </c>
      <c r="G114" s="117">
        <v>4</v>
      </c>
      <c r="H114" s="116">
        <v>65</v>
      </c>
    </row>
    <row r="115" spans="1:8" ht="13.5">
      <c r="A115" s="167"/>
      <c r="B115" s="186"/>
      <c r="C115" s="186"/>
      <c r="D115" s="105" t="s">
        <v>179</v>
      </c>
      <c r="E115" s="106">
        <f t="shared" si="8"/>
        <v>436</v>
      </c>
      <c r="F115" s="121">
        <v>9</v>
      </c>
      <c r="G115" s="121">
        <v>375</v>
      </c>
      <c r="H115" s="122">
        <v>52</v>
      </c>
    </row>
    <row r="116" spans="1:8" ht="13.5">
      <c r="A116" s="168" t="s">
        <v>101</v>
      </c>
      <c r="B116" s="169"/>
      <c r="C116" s="169"/>
      <c r="D116" s="95" t="s">
        <v>225</v>
      </c>
      <c r="E116" s="96">
        <f>SUM(E117,E121,E125)</f>
        <v>216</v>
      </c>
      <c r="F116" s="136">
        <v>8</v>
      </c>
      <c r="G116" s="136">
        <v>67</v>
      </c>
      <c r="H116" s="127">
        <v>141</v>
      </c>
    </row>
    <row r="117" spans="1:8" ht="14.25" customHeight="1">
      <c r="A117" s="184"/>
      <c r="B117" s="186" t="s">
        <v>102</v>
      </c>
      <c r="C117" s="186"/>
      <c r="D117" s="110" t="s">
        <v>229</v>
      </c>
      <c r="E117" s="111">
        <f>SUM(E118:E120)</f>
        <v>63</v>
      </c>
      <c r="F117" s="141">
        <v>0</v>
      </c>
      <c r="G117" s="141">
        <v>37</v>
      </c>
      <c r="H117" s="142">
        <v>26</v>
      </c>
    </row>
    <row r="118" spans="1:8" ht="14.25" customHeight="1">
      <c r="A118" s="184"/>
      <c r="B118" s="186"/>
      <c r="C118" s="186"/>
      <c r="D118" s="87" t="s">
        <v>180</v>
      </c>
      <c r="E118" s="89">
        <f>SUM(F118:H118)</f>
        <v>63</v>
      </c>
      <c r="F118" s="117">
        <v>0</v>
      </c>
      <c r="G118" s="117">
        <v>37</v>
      </c>
      <c r="H118" s="116">
        <v>26</v>
      </c>
    </row>
    <row r="119" spans="1:8" ht="14.25" customHeight="1">
      <c r="A119" s="184"/>
      <c r="B119" s="186"/>
      <c r="C119" s="186"/>
      <c r="D119" s="87" t="s">
        <v>181</v>
      </c>
      <c r="E119" s="89">
        <f>SUM(F119:H119)</f>
        <v>0</v>
      </c>
      <c r="F119" s="117">
        <v>0</v>
      </c>
      <c r="G119" s="117">
        <v>0</v>
      </c>
      <c r="H119" s="116">
        <v>0</v>
      </c>
    </row>
    <row r="120" spans="1:8" ht="14.25" customHeight="1">
      <c r="A120" s="184"/>
      <c r="B120" s="186"/>
      <c r="C120" s="186"/>
      <c r="D120" s="87" t="s">
        <v>182</v>
      </c>
      <c r="E120" s="89">
        <f>SUM(F120:H120)</f>
        <v>0</v>
      </c>
      <c r="F120" s="117">
        <v>0</v>
      </c>
      <c r="G120" s="117">
        <v>0</v>
      </c>
      <c r="H120" s="116">
        <v>0</v>
      </c>
    </row>
    <row r="121" spans="1:8" ht="13.5">
      <c r="A121" s="184"/>
      <c r="B121" s="186" t="s">
        <v>103</v>
      </c>
      <c r="C121" s="186"/>
      <c r="D121" s="110" t="s">
        <v>228</v>
      </c>
      <c r="E121" s="111">
        <f>SUM(E122:E124)</f>
        <v>100</v>
      </c>
      <c r="F121" s="141">
        <v>1</v>
      </c>
      <c r="G121" s="141">
        <v>10</v>
      </c>
      <c r="H121" s="142">
        <v>89</v>
      </c>
    </row>
    <row r="122" spans="1:8" ht="13.5">
      <c r="A122" s="184"/>
      <c r="B122" s="186"/>
      <c r="C122" s="186"/>
      <c r="D122" s="87" t="s">
        <v>180</v>
      </c>
      <c r="E122" s="89">
        <f>SUM(F122:H122)</f>
        <v>5</v>
      </c>
      <c r="F122" s="117">
        <v>0</v>
      </c>
      <c r="G122" s="117">
        <v>4</v>
      </c>
      <c r="H122" s="116">
        <v>1</v>
      </c>
    </row>
    <row r="123" spans="1:8" ht="13.5">
      <c r="A123" s="184"/>
      <c r="B123" s="186"/>
      <c r="C123" s="186"/>
      <c r="D123" s="87" t="s">
        <v>181</v>
      </c>
      <c r="E123" s="89">
        <f>SUM(F123:H123)</f>
        <v>1</v>
      </c>
      <c r="F123" s="117">
        <v>0</v>
      </c>
      <c r="G123" s="117">
        <v>0</v>
      </c>
      <c r="H123" s="116">
        <v>1</v>
      </c>
    </row>
    <row r="124" spans="1:8" ht="13.5">
      <c r="A124" s="184"/>
      <c r="B124" s="186"/>
      <c r="C124" s="186"/>
      <c r="D124" s="87" t="s">
        <v>182</v>
      </c>
      <c r="E124" s="89">
        <f>SUM(F124:H124)</f>
        <v>94</v>
      </c>
      <c r="F124" s="117">
        <v>1</v>
      </c>
      <c r="G124" s="117">
        <v>6</v>
      </c>
      <c r="H124" s="116">
        <v>87</v>
      </c>
    </row>
    <row r="125" spans="1:8" ht="13.5">
      <c r="A125" s="184"/>
      <c r="B125" s="186" t="s">
        <v>104</v>
      </c>
      <c r="C125" s="186"/>
      <c r="D125" s="146" t="s">
        <v>229</v>
      </c>
      <c r="E125" s="111">
        <f>SUM(E126:E130)</f>
        <v>53</v>
      </c>
      <c r="F125" s="141">
        <v>7</v>
      </c>
      <c r="G125" s="141">
        <v>20</v>
      </c>
      <c r="H125" s="142">
        <v>26</v>
      </c>
    </row>
    <row r="126" spans="1:8" ht="13.5">
      <c r="A126" s="184"/>
      <c r="B126" s="186"/>
      <c r="C126" s="186"/>
      <c r="D126" s="86" t="s">
        <v>105</v>
      </c>
      <c r="E126" s="89">
        <f>SUM(F126:H126)</f>
        <v>15</v>
      </c>
      <c r="F126" s="117">
        <v>0</v>
      </c>
      <c r="G126" s="117">
        <v>9</v>
      </c>
      <c r="H126" s="116">
        <v>6</v>
      </c>
    </row>
    <row r="127" spans="1:8" ht="13.5">
      <c r="A127" s="184"/>
      <c r="B127" s="186"/>
      <c r="C127" s="186"/>
      <c r="D127" s="86" t="s">
        <v>106</v>
      </c>
      <c r="E127" s="89">
        <f>SUM(F127:H127)</f>
        <v>3</v>
      </c>
      <c r="F127" s="117">
        <v>2</v>
      </c>
      <c r="G127" s="117">
        <v>0</v>
      </c>
      <c r="H127" s="116">
        <v>1</v>
      </c>
    </row>
    <row r="128" spans="1:8" ht="13.5">
      <c r="A128" s="184"/>
      <c r="B128" s="186"/>
      <c r="C128" s="186"/>
      <c r="D128" s="86" t="s">
        <v>107</v>
      </c>
      <c r="E128" s="89">
        <f>SUM(F128:H128)</f>
        <v>0</v>
      </c>
      <c r="F128" s="117">
        <v>0</v>
      </c>
      <c r="G128" s="117">
        <v>0</v>
      </c>
      <c r="H128" s="116">
        <v>0</v>
      </c>
    </row>
    <row r="129" spans="1:8" ht="13.5">
      <c r="A129" s="205"/>
      <c r="B129" s="206"/>
      <c r="C129" s="206"/>
      <c r="D129" s="112" t="s">
        <v>246</v>
      </c>
      <c r="E129" s="113">
        <f>SUM(F129:H129)</f>
        <v>32</v>
      </c>
      <c r="F129" s="117">
        <v>4</v>
      </c>
      <c r="G129" s="117">
        <v>9</v>
      </c>
      <c r="H129" s="116">
        <v>19</v>
      </c>
    </row>
    <row r="130" spans="1:8" ht="14.25" thickBot="1">
      <c r="A130" s="185"/>
      <c r="B130" s="187"/>
      <c r="C130" s="187"/>
      <c r="D130" s="107" t="s">
        <v>247</v>
      </c>
      <c r="E130" s="114">
        <f>SUM(F130:H130)</f>
        <v>3</v>
      </c>
      <c r="F130" s="139">
        <v>1</v>
      </c>
      <c r="G130" s="139">
        <v>2</v>
      </c>
      <c r="H130" s="140">
        <v>0</v>
      </c>
    </row>
    <row r="131" spans="6:8" ht="13.5">
      <c r="F131" s="119"/>
      <c r="G131" s="119"/>
      <c r="H131" s="119"/>
    </row>
    <row r="132" spans="6:8" ht="13.5">
      <c r="F132" s="119"/>
      <c r="G132" s="119"/>
      <c r="H132" s="119"/>
    </row>
    <row r="133" spans="6:8" ht="13.5">
      <c r="F133" s="119"/>
      <c r="G133" s="119"/>
      <c r="H133" s="119"/>
    </row>
    <row r="134" spans="6:8" ht="13.5">
      <c r="F134" s="119"/>
      <c r="G134" s="119"/>
      <c r="H134" s="119"/>
    </row>
    <row r="135" spans="6:8" ht="13.5">
      <c r="F135" s="119"/>
      <c r="G135" s="119"/>
      <c r="H135" s="119"/>
    </row>
    <row r="136" spans="6:8" ht="13.5">
      <c r="F136" s="119"/>
      <c r="G136" s="119"/>
      <c r="H136" s="119"/>
    </row>
    <row r="137" spans="6:8" ht="13.5">
      <c r="F137" s="119"/>
      <c r="G137" s="119"/>
      <c r="H137" s="119"/>
    </row>
    <row r="138" spans="6:8" ht="13.5">
      <c r="F138" s="119"/>
      <c r="G138" s="119"/>
      <c r="H138" s="119"/>
    </row>
    <row r="139" spans="6:8" ht="13.5">
      <c r="F139" s="119"/>
      <c r="G139" s="119"/>
      <c r="H139" s="119"/>
    </row>
    <row r="140" spans="6:8" ht="13.5">
      <c r="F140" s="119"/>
      <c r="G140" s="119"/>
      <c r="H140" s="119"/>
    </row>
  </sheetData>
  <mergeCells count="29">
    <mergeCell ref="A116:C116"/>
    <mergeCell ref="A117:A130"/>
    <mergeCell ref="B117:C120"/>
    <mergeCell ref="B121:C124"/>
    <mergeCell ref="B125:C130"/>
    <mergeCell ref="B91:C115"/>
    <mergeCell ref="A72:A115"/>
    <mergeCell ref="B72:C73"/>
    <mergeCell ref="B74:C81"/>
    <mergeCell ref="B82:C86"/>
    <mergeCell ref="B87:C90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A2:D2"/>
    <mergeCell ref="A3:D3"/>
    <mergeCell ref="A4:C4"/>
    <mergeCell ref="A1:H1"/>
    <mergeCell ref="B5:C5"/>
    <mergeCell ref="B6:B29"/>
    <mergeCell ref="C6:C17"/>
    <mergeCell ref="C18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="115" zoomScaleNormal="115" workbookViewId="0" topLeftCell="A32">
      <selection activeCell="I36" sqref="I36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26" t="s">
        <v>248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195</v>
      </c>
      <c r="B3" s="53" t="s">
        <v>196</v>
      </c>
      <c r="C3" s="53" t="s">
        <v>197</v>
      </c>
      <c r="D3" s="53" t="s">
        <v>198</v>
      </c>
      <c r="E3" s="53" t="s">
        <v>199</v>
      </c>
      <c r="F3" s="53" t="s">
        <v>200</v>
      </c>
      <c r="G3" s="53" t="s">
        <v>201</v>
      </c>
      <c r="H3" s="53" t="s">
        <v>202</v>
      </c>
      <c r="I3" s="53" t="s">
        <v>203</v>
      </c>
      <c r="J3" s="53" t="s">
        <v>204</v>
      </c>
      <c r="K3" s="53" t="s">
        <v>111</v>
      </c>
      <c r="L3" s="53" t="s">
        <v>112</v>
      </c>
      <c r="M3" s="53" t="s">
        <v>113</v>
      </c>
      <c r="N3" s="54" t="s">
        <v>205</v>
      </c>
    </row>
    <row r="4" spans="1:14" ht="17.25" customHeight="1">
      <c r="A4" s="223" t="s">
        <v>191</v>
      </c>
      <c r="B4" s="58" t="s">
        <v>214</v>
      </c>
      <c r="C4" s="22">
        <f aca="true" t="shared" si="0" ref="C4:H4">SUM(C5:C7)</f>
        <v>191985</v>
      </c>
      <c r="D4" s="22">
        <f t="shared" si="0"/>
        <v>192183</v>
      </c>
      <c r="E4" s="22">
        <f t="shared" si="0"/>
        <v>192645</v>
      </c>
      <c r="F4" s="22">
        <f t="shared" si="0"/>
        <v>193223</v>
      </c>
      <c r="G4" s="22">
        <f t="shared" si="0"/>
        <v>193647</v>
      </c>
      <c r="H4" s="22">
        <f t="shared" si="0"/>
        <v>194142</v>
      </c>
      <c r="I4" s="22">
        <f aca="true" t="shared" si="1" ref="I4:N4">SUM(I5:I7)</f>
        <v>194750</v>
      </c>
      <c r="J4" s="22">
        <f t="shared" si="1"/>
        <v>195092</v>
      </c>
      <c r="K4" s="22">
        <f t="shared" si="1"/>
        <v>195402</v>
      </c>
      <c r="L4" s="22">
        <f t="shared" si="1"/>
        <v>195858</v>
      </c>
      <c r="M4" s="22">
        <f t="shared" si="1"/>
        <v>196398</v>
      </c>
      <c r="N4" s="32">
        <f t="shared" si="1"/>
        <v>0</v>
      </c>
    </row>
    <row r="5" spans="1:14" ht="17.25" customHeight="1">
      <c r="A5" s="224"/>
      <c r="B5" s="59" t="s">
        <v>0</v>
      </c>
      <c r="C5" s="25">
        <f aca="true" t="shared" si="2" ref="C5:E6">SUM(C9,C13,C17,C21)</f>
        <v>514</v>
      </c>
      <c r="D5" s="25">
        <f t="shared" si="2"/>
        <v>526</v>
      </c>
      <c r="E5" s="25">
        <f aca="true" t="shared" si="3" ref="E5:J5">SUM(E9,E13,E17,E21)</f>
        <v>517</v>
      </c>
      <c r="F5" s="25">
        <f t="shared" si="3"/>
        <v>515</v>
      </c>
      <c r="G5" s="25">
        <f t="shared" si="3"/>
        <v>517</v>
      </c>
      <c r="H5" s="25">
        <f t="shared" si="3"/>
        <v>522</v>
      </c>
      <c r="I5" s="25">
        <f t="shared" si="3"/>
        <v>529</v>
      </c>
      <c r="J5" s="25">
        <f t="shared" si="3"/>
        <v>532</v>
      </c>
      <c r="K5" s="24">
        <f aca="true" t="shared" si="4" ref="K5:N7">SUM(K9+K13+K17+K21)</f>
        <v>538</v>
      </c>
      <c r="L5" s="24">
        <f t="shared" si="4"/>
        <v>527</v>
      </c>
      <c r="M5" s="24">
        <f t="shared" si="4"/>
        <v>527</v>
      </c>
      <c r="N5" s="33">
        <f t="shared" si="4"/>
        <v>0</v>
      </c>
    </row>
    <row r="6" spans="1:14" ht="17.25" customHeight="1">
      <c r="A6" s="224"/>
      <c r="B6" s="59" t="s">
        <v>1</v>
      </c>
      <c r="C6" s="25">
        <f t="shared" si="2"/>
        <v>179945</v>
      </c>
      <c r="D6" s="25">
        <f t="shared" si="2"/>
        <v>180144</v>
      </c>
      <c r="E6" s="25">
        <f t="shared" si="2"/>
        <v>180581</v>
      </c>
      <c r="F6" s="25">
        <f aca="true" t="shared" si="5" ref="F6:H7">SUM(F10,F14,F18,F22)</f>
        <v>181111</v>
      </c>
      <c r="G6" s="25">
        <f t="shared" si="5"/>
        <v>181520</v>
      </c>
      <c r="H6" s="25">
        <f t="shared" si="5"/>
        <v>181980</v>
      </c>
      <c r="I6" s="25">
        <f>SUM(I10,I14,I18,I22)</f>
        <v>182548</v>
      </c>
      <c r="J6" s="25">
        <f>SUM(J10,J14,J18,J22)</f>
        <v>182871</v>
      </c>
      <c r="K6" s="24">
        <f t="shared" si="4"/>
        <v>183164</v>
      </c>
      <c r="L6" s="24">
        <f t="shared" si="4"/>
        <v>183565</v>
      </c>
      <c r="M6" s="24">
        <f t="shared" si="4"/>
        <v>184107</v>
      </c>
      <c r="N6" s="33">
        <f t="shared" si="4"/>
        <v>0</v>
      </c>
    </row>
    <row r="7" spans="1:14" ht="17.25" customHeight="1">
      <c r="A7" s="225"/>
      <c r="B7" s="59" t="s">
        <v>2</v>
      </c>
      <c r="C7" s="25">
        <f>SUM(C11,C15,C19,C23)</f>
        <v>11526</v>
      </c>
      <c r="D7" s="25">
        <f>SUM(D11,D15,D19,D23)</f>
        <v>11513</v>
      </c>
      <c r="E7" s="25">
        <f>SUM(E11,E15,E19,E23)</f>
        <v>11547</v>
      </c>
      <c r="F7" s="25">
        <f t="shared" si="5"/>
        <v>11597</v>
      </c>
      <c r="G7" s="25">
        <f t="shared" si="5"/>
        <v>11610</v>
      </c>
      <c r="H7" s="25">
        <f t="shared" si="5"/>
        <v>11640</v>
      </c>
      <c r="I7" s="25">
        <f>SUM(I11,I15,I19,I23)</f>
        <v>11673</v>
      </c>
      <c r="J7" s="25">
        <f>SUM(J11,J15,J19,J23)</f>
        <v>11689</v>
      </c>
      <c r="K7" s="24">
        <f t="shared" si="4"/>
        <v>11700</v>
      </c>
      <c r="L7" s="24">
        <f t="shared" si="4"/>
        <v>11766</v>
      </c>
      <c r="M7" s="24">
        <f t="shared" si="4"/>
        <v>11764</v>
      </c>
      <c r="N7" s="33">
        <f t="shared" si="4"/>
        <v>0</v>
      </c>
    </row>
    <row r="8" spans="1:14" ht="17.25" customHeight="1">
      <c r="A8" s="223" t="s">
        <v>192</v>
      </c>
      <c r="B8" s="58" t="s">
        <v>214</v>
      </c>
      <c r="C8" s="22">
        <f aca="true" t="shared" si="6" ref="C8:H8">SUM(C9:C11)</f>
        <v>141222</v>
      </c>
      <c r="D8" s="22">
        <f t="shared" si="6"/>
        <v>141426</v>
      </c>
      <c r="E8" s="22">
        <f t="shared" si="6"/>
        <v>141814</v>
      </c>
      <c r="F8" s="22">
        <f t="shared" si="6"/>
        <v>142365</v>
      </c>
      <c r="G8" s="22">
        <f t="shared" si="6"/>
        <v>142811</v>
      </c>
      <c r="H8" s="22">
        <f t="shared" si="6"/>
        <v>143287</v>
      </c>
      <c r="I8" s="22">
        <f aca="true" t="shared" si="7" ref="I8:N8">SUM(I9:I11)</f>
        <v>143870</v>
      </c>
      <c r="J8" s="22">
        <f t="shared" si="7"/>
        <v>144293</v>
      </c>
      <c r="K8" s="22">
        <f t="shared" si="7"/>
        <v>144619</v>
      </c>
      <c r="L8" s="22">
        <f t="shared" si="7"/>
        <v>145005</v>
      </c>
      <c r="M8" s="22">
        <f t="shared" si="7"/>
        <v>145508</v>
      </c>
      <c r="N8" s="32">
        <f t="shared" si="7"/>
        <v>0</v>
      </c>
    </row>
    <row r="9" spans="1:14" ht="17.25" customHeight="1">
      <c r="A9" s="224"/>
      <c r="B9" s="59" t="s">
        <v>0</v>
      </c>
      <c r="C9" s="27">
        <v>165</v>
      </c>
      <c r="D9" s="27">
        <v>167</v>
      </c>
      <c r="E9" s="27">
        <v>165</v>
      </c>
      <c r="F9" s="25">
        <v>164</v>
      </c>
      <c r="G9" s="25">
        <v>163</v>
      </c>
      <c r="H9" s="25">
        <v>167</v>
      </c>
      <c r="I9" s="25">
        <v>177</v>
      </c>
      <c r="J9" s="25">
        <v>177</v>
      </c>
      <c r="K9" s="24">
        <v>181</v>
      </c>
      <c r="L9" s="25">
        <v>170</v>
      </c>
      <c r="M9" s="25">
        <v>171</v>
      </c>
      <c r="N9" s="35"/>
    </row>
    <row r="10" spans="1:14" ht="17.25" customHeight="1">
      <c r="A10" s="224"/>
      <c r="B10" s="59" t="s">
        <v>1</v>
      </c>
      <c r="C10" s="27">
        <v>137386</v>
      </c>
      <c r="D10" s="27">
        <v>137599</v>
      </c>
      <c r="E10" s="27">
        <v>137975</v>
      </c>
      <c r="F10" s="25">
        <v>138492</v>
      </c>
      <c r="G10" s="25">
        <v>138930</v>
      </c>
      <c r="H10" s="25">
        <v>139375</v>
      </c>
      <c r="I10" s="25">
        <v>139928</v>
      </c>
      <c r="J10" s="25">
        <v>140313</v>
      </c>
      <c r="K10" s="24">
        <v>140630</v>
      </c>
      <c r="L10" s="25">
        <v>141009</v>
      </c>
      <c r="M10" s="25">
        <v>141522</v>
      </c>
      <c r="N10" s="35"/>
    </row>
    <row r="11" spans="1:14" ht="17.25" customHeight="1">
      <c r="A11" s="225"/>
      <c r="B11" s="59" t="s">
        <v>2</v>
      </c>
      <c r="C11" s="27">
        <v>3671</v>
      </c>
      <c r="D11" s="27">
        <v>3660</v>
      </c>
      <c r="E11" s="27">
        <v>3674</v>
      </c>
      <c r="F11" s="25">
        <v>3709</v>
      </c>
      <c r="G11" s="25">
        <v>3718</v>
      </c>
      <c r="H11" s="25">
        <v>3745</v>
      </c>
      <c r="I11" s="25">
        <v>3765</v>
      </c>
      <c r="J11" s="25">
        <v>3803</v>
      </c>
      <c r="K11" s="24">
        <v>3808</v>
      </c>
      <c r="L11" s="25">
        <v>3826</v>
      </c>
      <c r="M11" s="25">
        <v>3815</v>
      </c>
      <c r="N11" s="35"/>
    </row>
    <row r="12" spans="1:14" ht="17.25" customHeight="1">
      <c r="A12" s="223" t="s">
        <v>193</v>
      </c>
      <c r="B12" s="58" t="s">
        <v>214</v>
      </c>
      <c r="C12" s="22">
        <f aca="true" t="shared" si="8" ref="C12:H12">SUM(C13:C15)</f>
        <v>11964</v>
      </c>
      <c r="D12" s="22">
        <f>SUM(D13:D15)</f>
        <v>11967</v>
      </c>
      <c r="E12" s="22">
        <f t="shared" si="8"/>
        <v>11936</v>
      </c>
      <c r="F12" s="22">
        <f t="shared" si="8"/>
        <v>11915</v>
      </c>
      <c r="G12" s="22">
        <f t="shared" si="8"/>
        <v>11881</v>
      </c>
      <c r="H12" s="22">
        <f t="shared" si="8"/>
        <v>11881</v>
      </c>
      <c r="I12" s="22">
        <f aca="true" t="shared" si="9" ref="I12:N12">SUM(I13:I15)</f>
        <v>11906</v>
      </c>
      <c r="J12" s="22">
        <f t="shared" si="9"/>
        <v>11880</v>
      </c>
      <c r="K12" s="22">
        <f t="shared" si="9"/>
        <v>11844</v>
      </c>
      <c r="L12" s="22">
        <f t="shared" si="9"/>
        <v>11852</v>
      </c>
      <c r="M12" s="22">
        <f t="shared" si="9"/>
        <v>11861</v>
      </c>
      <c r="N12" s="32">
        <f t="shared" si="9"/>
        <v>0</v>
      </c>
    </row>
    <row r="13" spans="1:14" ht="17.25" customHeight="1">
      <c r="A13" s="224"/>
      <c r="B13" s="59" t="s">
        <v>0</v>
      </c>
      <c r="C13" s="27">
        <v>112</v>
      </c>
      <c r="D13" s="27">
        <f>C36</f>
        <v>115</v>
      </c>
      <c r="E13" s="27">
        <v>111</v>
      </c>
      <c r="F13" s="25">
        <v>112</v>
      </c>
      <c r="G13" s="25">
        <v>114</v>
      </c>
      <c r="H13" s="25">
        <v>116</v>
      </c>
      <c r="I13" s="25">
        <v>113</v>
      </c>
      <c r="J13" s="25">
        <v>113</v>
      </c>
      <c r="K13" s="24">
        <v>114</v>
      </c>
      <c r="L13" s="25">
        <v>115</v>
      </c>
      <c r="M13" s="25">
        <v>115</v>
      </c>
      <c r="N13" s="35"/>
    </row>
    <row r="14" spans="1:14" ht="17.25" customHeight="1">
      <c r="A14" s="224"/>
      <c r="B14" s="59" t="s">
        <v>1</v>
      </c>
      <c r="C14" s="27">
        <v>10884</v>
      </c>
      <c r="D14" s="27">
        <v>10861</v>
      </c>
      <c r="E14" s="27">
        <v>10833</v>
      </c>
      <c r="F14" s="25">
        <v>10803</v>
      </c>
      <c r="G14" s="25">
        <v>10760</v>
      </c>
      <c r="H14" s="25">
        <v>10756</v>
      </c>
      <c r="I14" s="25">
        <v>10760</v>
      </c>
      <c r="J14" s="25">
        <v>10732</v>
      </c>
      <c r="K14" s="24">
        <v>10697</v>
      </c>
      <c r="L14" s="25">
        <v>10699</v>
      </c>
      <c r="M14" s="25">
        <v>10702</v>
      </c>
      <c r="N14" s="35"/>
    </row>
    <row r="15" spans="1:14" ht="17.25" customHeight="1">
      <c r="A15" s="225"/>
      <c r="B15" s="59" t="s">
        <v>2</v>
      </c>
      <c r="C15" s="27">
        <v>968</v>
      </c>
      <c r="D15" s="27">
        <v>991</v>
      </c>
      <c r="E15" s="27">
        <v>992</v>
      </c>
      <c r="F15" s="25">
        <v>1000</v>
      </c>
      <c r="G15" s="25">
        <v>1007</v>
      </c>
      <c r="H15" s="25">
        <v>1009</v>
      </c>
      <c r="I15" s="25">
        <v>1033</v>
      </c>
      <c r="J15" s="25">
        <v>1035</v>
      </c>
      <c r="K15" s="24">
        <v>1033</v>
      </c>
      <c r="L15" s="25">
        <v>1038</v>
      </c>
      <c r="M15" s="25">
        <v>1044</v>
      </c>
      <c r="N15" s="35"/>
    </row>
    <row r="16" spans="1:14" ht="17.25" customHeight="1">
      <c r="A16" s="219" t="s">
        <v>194</v>
      </c>
      <c r="B16" s="58" t="s">
        <v>214</v>
      </c>
      <c r="C16" s="22">
        <f aca="true" t="shared" si="10" ref="C16:H16">SUM(C17:C19)</f>
        <v>36902</v>
      </c>
      <c r="D16" s="22">
        <f t="shared" si="10"/>
        <v>36890</v>
      </c>
      <c r="E16" s="22">
        <f t="shared" si="10"/>
        <v>36997</v>
      </c>
      <c r="F16" s="22">
        <f t="shared" si="10"/>
        <v>37030</v>
      </c>
      <c r="G16" s="22">
        <f t="shared" si="10"/>
        <v>37046</v>
      </c>
      <c r="H16" s="22">
        <f t="shared" si="10"/>
        <v>37074</v>
      </c>
      <c r="I16" s="22">
        <f aca="true" t="shared" si="11" ref="I16:N16">SUM(I17:I19)</f>
        <v>37071</v>
      </c>
      <c r="J16" s="22">
        <f t="shared" si="11"/>
        <v>37019</v>
      </c>
      <c r="K16" s="22">
        <f t="shared" si="11"/>
        <v>37039</v>
      </c>
      <c r="L16" s="22">
        <f t="shared" si="11"/>
        <v>37094</v>
      </c>
      <c r="M16" s="22">
        <f t="shared" si="11"/>
        <v>37120</v>
      </c>
      <c r="N16" s="32">
        <f t="shared" si="11"/>
        <v>0</v>
      </c>
    </row>
    <row r="17" spans="1:14" ht="17.25" customHeight="1">
      <c r="A17" s="219"/>
      <c r="B17" s="59" t="s">
        <v>0</v>
      </c>
      <c r="C17" s="25">
        <v>225</v>
      </c>
      <c r="D17" s="25">
        <v>232</v>
      </c>
      <c r="E17" s="27">
        <v>228</v>
      </c>
      <c r="F17" s="25">
        <v>227</v>
      </c>
      <c r="G17" s="25">
        <v>228</v>
      </c>
      <c r="H17" s="25">
        <v>227</v>
      </c>
      <c r="I17" s="25">
        <v>227</v>
      </c>
      <c r="J17" s="25">
        <v>230</v>
      </c>
      <c r="K17" s="27">
        <v>231</v>
      </c>
      <c r="L17" s="25">
        <v>230</v>
      </c>
      <c r="M17" s="25">
        <v>229</v>
      </c>
      <c r="N17" s="35"/>
    </row>
    <row r="18" spans="1:14" ht="17.25" customHeight="1">
      <c r="A18" s="219"/>
      <c r="B18" s="59" t="s">
        <v>1</v>
      </c>
      <c r="C18" s="25">
        <v>31482</v>
      </c>
      <c r="D18" s="25">
        <v>31496</v>
      </c>
      <c r="E18" s="27">
        <v>31586</v>
      </c>
      <c r="F18" s="25">
        <v>31614</v>
      </c>
      <c r="G18" s="25">
        <v>31634</v>
      </c>
      <c r="H18" s="25">
        <v>31659</v>
      </c>
      <c r="I18" s="25">
        <v>31665</v>
      </c>
      <c r="J18" s="25">
        <v>31630</v>
      </c>
      <c r="K18" s="27">
        <v>31643</v>
      </c>
      <c r="L18" s="25">
        <v>31660</v>
      </c>
      <c r="M18" s="25">
        <v>31688</v>
      </c>
      <c r="N18" s="35"/>
    </row>
    <row r="19" spans="1:14" ht="17.25" customHeight="1">
      <c r="A19" s="219"/>
      <c r="B19" s="59" t="s">
        <v>2</v>
      </c>
      <c r="C19" s="25">
        <v>5195</v>
      </c>
      <c r="D19" s="25">
        <v>5162</v>
      </c>
      <c r="E19" s="27">
        <v>5183</v>
      </c>
      <c r="F19" s="25">
        <v>5189</v>
      </c>
      <c r="G19" s="25">
        <v>5184</v>
      </c>
      <c r="H19" s="25">
        <v>5188</v>
      </c>
      <c r="I19" s="25">
        <v>5179</v>
      </c>
      <c r="J19" s="25">
        <v>5159</v>
      </c>
      <c r="K19" s="27">
        <v>5165</v>
      </c>
      <c r="L19" s="25">
        <v>5204</v>
      </c>
      <c r="M19" s="25">
        <v>5203</v>
      </c>
      <c r="N19" s="35"/>
    </row>
    <row r="20" spans="1:14" ht="17.25" customHeight="1">
      <c r="A20" s="220" t="s">
        <v>114</v>
      </c>
      <c r="B20" s="58" t="s">
        <v>214</v>
      </c>
      <c r="C20" s="22">
        <f aca="true" t="shared" si="12" ref="C20:H20">SUM(C21:C23)</f>
        <v>1897</v>
      </c>
      <c r="D20" s="22">
        <f t="shared" si="12"/>
        <v>1900</v>
      </c>
      <c r="E20" s="22">
        <f t="shared" si="12"/>
        <v>1898</v>
      </c>
      <c r="F20" s="22">
        <f t="shared" si="12"/>
        <v>1913</v>
      </c>
      <c r="G20" s="22">
        <f t="shared" si="12"/>
        <v>1909</v>
      </c>
      <c r="H20" s="22">
        <f t="shared" si="12"/>
        <v>1900</v>
      </c>
      <c r="I20" s="22">
        <f aca="true" t="shared" si="13" ref="I20:N20">SUM(I21:I23)</f>
        <v>1903</v>
      </c>
      <c r="J20" s="22">
        <f t="shared" si="13"/>
        <v>1900</v>
      </c>
      <c r="K20" s="22">
        <f t="shared" si="13"/>
        <v>1900</v>
      </c>
      <c r="L20" s="22">
        <f t="shared" si="13"/>
        <v>1907</v>
      </c>
      <c r="M20" s="22">
        <f t="shared" si="13"/>
        <v>1909</v>
      </c>
      <c r="N20" s="32">
        <f t="shared" si="13"/>
        <v>0</v>
      </c>
    </row>
    <row r="21" spans="1:14" ht="17.25" customHeight="1">
      <c r="A21" s="221"/>
      <c r="B21" s="59" t="s">
        <v>0</v>
      </c>
      <c r="C21" s="25">
        <v>12</v>
      </c>
      <c r="D21" s="25">
        <v>12</v>
      </c>
      <c r="E21" s="27">
        <v>13</v>
      </c>
      <c r="F21" s="25">
        <v>12</v>
      </c>
      <c r="G21" s="25">
        <v>12</v>
      </c>
      <c r="H21" s="25">
        <v>12</v>
      </c>
      <c r="I21" s="25">
        <v>12</v>
      </c>
      <c r="J21" s="25">
        <v>12</v>
      </c>
      <c r="K21" s="27">
        <v>12</v>
      </c>
      <c r="L21" s="25">
        <v>12</v>
      </c>
      <c r="M21" s="25">
        <v>12</v>
      </c>
      <c r="N21" s="35"/>
    </row>
    <row r="22" spans="1:14" ht="17.25" customHeight="1">
      <c r="A22" s="221"/>
      <c r="B22" s="59" t="s">
        <v>1</v>
      </c>
      <c r="C22" s="25">
        <v>193</v>
      </c>
      <c r="D22" s="25">
        <v>188</v>
      </c>
      <c r="E22" s="27">
        <v>187</v>
      </c>
      <c r="F22" s="25">
        <v>202</v>
      </c>
      <c r="G22" s="25">
        <v>196</v>
      </c>
      <c r="H22" s="25">
        <v>190</v>
      </c>
      <c r="I22" s="25">
        <v>195</v>
      </c>
      <c r="J22" s="25">
        <v>196</v>
      </c>
      <c r="K22" s="27">
        <v>194</v>
      </c>
      <c r="L22" s="25">
        <v>197</v>
      </c>
      <c r="M22" s="25">
        <v>195</v>
      </c>
      <c r="N22" s="35"/>
    </row>
    <row r="23" spans="1:14" ht="17.25" customHeight="1" thickBot="1">
      <c r="A23" s="222"/>
      <c r="B23" s="60" t="s">
        <v>2</v>
      </c>
      <c r="C23" s="30">
        <v>1692</v>
      </c>
      <c r="D23" s="30">
        <v>1700</v>
      </c>
      <c r="E23" s="29">
        <v>1698</v>
      </c>
      <c r="F23" s="29">
        <v>1699</v>
      </c>
      <c r="G23" s="60">
        <v>1701</v>
      </c>
      <c r="H23" s="60">
        <v>1698</v>
      </c>
      <c r="I23" s="60">
        <v>1696</v>
      </c>
      <c r="J23" s="60">
        <v>1692</v>
      </c>
      <c r="K23" s="29">
        <v>1694</v>
      </c>
      <c r="L23" s="30">
        <v>1698</v>
      </c>
      <c r="M23" s="30">
        <v>1702</v>
      </c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206</v>
      </c>
      <c r="B26" s="56" t="s">
        <v>207</v>
      </c>
      <c r="C26" s="56" t="s">
        <v>208</v>
      </c>
      <c r="D26" s="56" t="s">
        <v>209</v>
      </c>
      <c r="E26" s="57" t="s">
        <v>210</v>
      </c>
      <c r="G26" s="55" t="s">
        <v>206</v>
      </c>
      <c r="H26" s="56" t="s">
        <v>207</v>
      </c>
      <c r="I26" s="56" t="s">
        <v>211</v>
      </c>
      <c r="J26" s="56" t="s">
        <v>212</v>
      </c>
      <c r="K26" s="57" t="s">
        <v>213</v>
      </c>
    </row>
    <row r="27" spans="1:13" ht="19.5" customHeight="1">
      <c r="A27" s="213" t="s">
        <v>187</v>
      </c>
      <c r="B27" s="58" t="s">
        <v>214</v>
      </c>
      <c r="C27" s="28">
        <f>SUM(C28:C30)</f>
        <v>196398</v>
      </c>
      <c r="D27" s="22">
        <f>SUM(D28:D30)</f>
        <v>102052</v>
      </c>
      <c r="E27" s="32">
        <f>SUM(E28:E30)</f>
        <v>94346</v>
      </c>
      <c r="G27" s="216" t="s">
        <v>183</v>
      </c>
      <c r="H27" s="58" t="s">
        <v>215</v>
      </c>
      <c r="I27" s="22">
        <f>SUM(I28:I30)</f>
        <v>195092</v>
      </c>
      <c r="J27" s="22">
        <f>SUM(J28:J30)</f>
        <v>196398</v>
      </c>
      <c r="K27" s="23">
        <f>J27-I27</f>
        <v>1306</v>
      </c>
      <c r="M27" s="13"/>
    </row>
    <row r="28" spans="1:11" ht="19.5" customHeight="1">
      <c r="A28" s="214"/>
      <c r="B28" s="59" t="s">
        <v>0</v>
      </c>
      <c r="C28" s="27">
        <f>D28+E28</f>
        <v>527</v>
      </c>
      <c r="D28" s="24">
        <f aca="true" t="shared" si="14" ref="D28:E30">SUM(D32+D36+D40+D44)</f>
        <v>267</v>
      </c>
      <c r="E28" s="33">
        <f t="shared" si="14"/>
        <v>260</v>
      </c>
      <c r="G28" s="217"/>
      <c r="H28" s="59" t="s">
        <v>216</v>
      </c>
      <c r="I28" s="25">
        <f>SUM(I32,I36,I40,I44)</f>
        <v>532</v>
      </c>
      <c r="J28" s="25">
        <f>C28</f>
        <v>527</v>
      </c>
      <c r="K28" s="26">
        <f aca="true" t="shared" si="15" ref="K28:K46">J28-I28</f>
        <v>-5</v>
      </c>
    </row>
    <row r="29" spans="1:11" ht="19.5" customHeight="1">
      <c r="A29" s="214"/>
      <c r="B29" s="59" t="s">
        <v>1</v>
      </c>
      <c r="C29" s="27">
        <f>D29+E29</f>
        <v>184107</v>
      </c>
      <c r="D29" s="24">
        <f t="shared" si="14"/>
        <v>93532</v>
      </c>
      <c r="E29" s="33">
        <f t="shared" si="14"/>
        <v>90575</v>
      </c>
      <c r="G29" s="217"/>
      <c r="H29" s="59" t="s">
        <v>217</v>
      </c>
      <c r="I29" s="25">
        <f>SUM(I33,I37,I41,I45)</f>
        <v>182871</v>
      </c>
      <c r="J29" s="25">
        <f>C29</f>
        <v>184107</v>
      </c>
      <c r="K29" s="26">
        <f t="shared" si="15"/>
        <v>1236</v>
      </c>
    </row>
    <row r="30" spans="1:11" ht="19.5" customHeight="1">
      <c r="A30" s="215"/>
      <c r="B30" s="59" t="s">
        <v>2</v>
      </c>
      <c r="C30" s="27">
        <f>D30+E30</f>
        <v>11764</v>
      </c>
      <c r="D30" s="24">
        <f t="shared" si="14"/>
        <v>8253</v>
      </c>
      <c r="E30" s="33">
        <f t="shared" si="14"/>
        <v>3511</v>
      </c>
      <c r="G30" s="218"/>
      <c r="H30" s="59" t="s">
        <v>218</v>
      </c>
      <c r="I30" s="25">
        <f>SUM(I34,I38,I42,I46)</f>
        <v>11689</v>
      </c>
      <c r="J30" s="25">
        <f>C30</f>
        <v>11764</v>
      </c>
      <c r="K30" s="26">
        <f t="shared" si="15"/>
        <v>75</v>
      </c>
    </row>
    <row r="31" spans="1:11" ht="19.5" customHeight="1">
      <c r="A31" s="213" t="s">
        <v>188</v>
      </c>
      <c r="B31" s="58" t="s">
        <v>214</v>
      </c>
      <c r="C31" s="28">
        <f>SUM(C32:C34)</f>
        <v>145508</v>
      </c>
      <c r="D31" s="22">
        <f>SUM(D32:D34)</f>
        <v>73725</v>
      </c>
      <c r="E31" s="32">
        <f>SUM(E32:E34)</f>
        <v>71783</v>
      </c>
      <c r="G31" s="216" t="s">
        <v>184</v>
      </c>
      <c r="H31" s="58" t="s">
        <v>215</v>
      </c>
      <c r="I31" s="22">
        <f>SUM(I32:I34)</f>
        <v>144293</v>
      </c>
      <c r="J31" s="22">
        <f>SUM(J32:J34)</f>
        <v>145508</v>
      </c>
      <c r="K31" s="23">
        <f t="shared" si="15"/>
        <v>1215</v>
      </c>
    </row>
    <row r="32" spans="1:11" ht="19.5" customHeight="1">
      <c r="A32" s="214"/>
      <c r="B32" s="59" t="s">
        <v>0</v>
      </c>
      <c r="C32" s="27">
        <f>D32+E32</f>
        <v>171</v>
      </c>
      <c r="D32" s="24">
        <f>포항시남구!F4</f>
        <v>84</v>
      </c>
      <c r="E32" s="33">
        <f>포항시북구!F4</f>
        <v>87</v>
      </c>
      <c r="G32" s="217"/>
      <c r="H32" s="59" t="s">
        <v>216</v>
      </c>
      <c r="I32" s="25">
        <v>177</v>
      </c>
      <c r="J32" s="25">
        <f>C32</f>
        <v>171</v>
      </c>
      <c r="K32" s="26">
        <f t="shared" si="15"/>
        <v>-6</v>
      </c>
    </row>
    <row r="33" spans="1:11" ht="19.5" customHeight="1">
      <c r="A33" s="214"/>
      <c r="B33" s="59" t="s">
        <v>1</v>
      </c>
      <c r="C33" s="27">
        <f>D33+E33</f>
        <v>141522</v>
      </c>
      <c r="D33" s="24">
        <f>포항시남구!G4</f>
        <v>71836</v>
      </c>
      <c r="E33" s="33">
        <f>포항시북구!G4</f>
        <v>69686</v>
      </c>
      <c r="G33" s="217"/>
      <c r="H33" s="59" t="s">
        <v>217</v>
      </c>
      <c r="I33" s="25">
        <v>140313</v>
      </c>
      <c r="J33" s="25">
        <f>C33</f>
        <v>141522</v>
      </c>
      <c r="K33" s="26">
        <f t="shared" si="15"/>
        <v>1209</v>
      </c>
    </row>
    <row r="34" spans="1:11" ht="19.5" customHeight="1">
      <c r="A34" s="215"/>
      <c r="B34" s="59" t="s">
        <v>2</v>
      </c>
      <c r="C34" s="27">
        <f>D34+E34</f>
        <v>3815</v>
      </c>
      <c r="D34" s="24">
        <f>포항시남구!H4</f>
        <v>1805</v>
      </c>
      <c r="E34" s="33">
        <f>포항시북구!H4</f>
        <v>2010</v>
      </c>
      <c r="G34" s="218"/>
      <c r="H34" s="59" t="s">
        <v>218</v>
      </c>
      <c r="I34" s="25">
        <v>3803</v>
      </c>
      <c r="J34" s="25">
        <f>C34</f>
        <v>3815</v>
      </c>
      <c r="K34" s="26">
        <f t="shared" si="15"/>
        <v>12</v>
      </c>
    </row>
    <row r="35" spans="1:11" ht="19.5" customHeight="1">
      <c r="A35" s="213" t="s">
        <v>189</v>
      </c>
      <c r="B35" s="58" t="s">
        <v>214</v>
      </c>
      <c r="C35" s="28">
        <f>SUM(C36:C38)</f>
        <v>11861</v>
      </c>
      <c r="D35" s="22">
        <f>SUM(D36:D38)</f>
        <v>5903</v>
      </c>
      <c r="E35" s="22">
        <f>SUM(E36:E38)</f>
        <v>5958</v>
      </c>
      <c r="G35" s="216" t="s">
        <v>185</v>
      </c>
      <c r="H35" s="58" t="s">
        <v>215</v>
      </c>
      <c r="I35" s="22">
        <f>SUM(I36:I38)</f>
        <v>11880</v>
      </c>
      <c r="J35" s="22">
        <f>SUM(J36:J38)</f>
        <v>11861</v>
      </c>
      <c r="K35" s="23">
        <f t="shared" si="15"/>
        <v>-19</v>
      </c>
    </row>
    <row r="36" spans="1:11" ht="19.5" customHeight="1">
      <c r="A36" s="214"/>
      <c r="B36" s="59" t="s">
        <v>0</v>
      </c>
      <c r="C36" s="27">
        <f>D36+E36</f>
        <v>115</v>
      </c>
      <c r="D36" s="27">
        <f>포항시남구!F51</f>
        <v>44</v>
      </c>
      <c r="E36" s="33">
        <f>포항시북구!F51</f>
        <v>71</v>
      </c>
      <c r="G36" s="217"/>
      <c r="H36" s="59" t="s">
        <v>216</v>
      </c>
      <c r="I36" s="25">
        <v>113</v>
      </c>
      <c r="J36" s="25">
        <f>C36</f>
        <v>115</v>
      </c>
      <c r="K36" s="26">
        <f t="shared" si="15"/>
        <v>2</v>
      </c>
    </row>
    <row r="37" spans="1:11" ht="19.5" customHeight="1">
      <c r="A37" s="214"/>
      <c r="B37" s="59" t="s">
        <v>1</v>
      </c>
      <c r="C37" s="27">
        <f>D37+E37</f>
        <v>10702</v>
      </c>
      <c r="D37" s="27">
        <f>포항시남구!G51</f>
        <v>5328</v>
      </c>
      <c r="E37" s="33">
        <f>포항시북구!G51</f>
        <v>5374</v>
      </c>
      <c r="G37" s="217"/>
      <c r="H37" s="59" t="s">
        <v>217</v>
      </c>
      <c r="I37" s="25">
        <v>10732</v>
      </c>
      <c r="J37" s="25">
        <f>C37</f>
        <v>10702</v>
      </c>
      <c r="K37" s="26">
        <f t="shared" si="15"/>
        <v>-30</v>
      </c>
    </row>
    <row r="38" spans="1:11" ht="19.5" customHeight="1">
      <c r="A38" s="215"/>
      <c r="B38" s="59" t="s">
        <v>2</v>
      </c>
      <c r="C38" s="27">
        <f>D38+E38</f>
        <v>1044</v>
      </c>
      <c r="D38" s="27">
        <f>포항시남구!H51</f>
        <v>531</v>
      </c>
      <c r="E38" s="33">
        <f>포항시북구!H51</f>
        <v>513</v>
      </c>
      <c r="G38" s="218"/>
      <c r="H38" s="59" t="s">
        <v>218</v>
      </c>
      <c r="I38" s="25">
        <v>1035</v>
      </c>
      <c r="J38" s="25">
        <f>C38</f>
        <v>1044</v>
      </c>
      <c r="K38" s="26">
        <f t="shared" si="15"/>
        <v>9</v>
      </c>
    </row>
    <row r="39" spans="1:11" ht="19.5" customHeight="1">
      <c r="A39" s="207" t="s">
        <v>190</v>
      </c>
      <c r="B39" s="58" t="s">
        <v>214</v>
      </c>
      <c r="C39" s="28">
        <f>SUM(C40:C42)</f>
        <v>37120</v>
      </c>
      <c r="D39" s="28">
        <f>SUM(D40:D42)</f>
        <v>20731</v>
      </c>
      <c r="E39" s="34">
        <f>SUM(E40:E42)</f>
        <v>16389</v>
      </c>
      <c r="G39" s="208" t="s">
        <v>186</v>
      </c>
      <c r="H39" s="58" t="s">
        <v>215</v>
      </c>
      <c r="I39" s="22">
        <f>SUM(I40:I42)</f>
        <v>37019</v>
      </c>
      <c r="J39" s="22">
        <f>SUM(J40:J42)</f>
        <v>37120</v>
      </c>
      <c r="K39" s="23">
        <f t="shared" si="15"/>
        <v>101</v>
      </c>
    </row>
    <row r="40" spans="1:11" ht="19.5" customHeight="1">
      <c r="A40" s="207"/>
      <c r="B40" s="59" t="s">
        <v>0</v>
      </c>
      <c r="C40" s="27">
        <f>D40+E40</f>
        <v>229</v>
      </c>
      <c r="D40" s="27">
        <f>포항시남구!F71</f>
        <v>135</v>
      </c>
      <c r="E40" s="35">
        <f>포항시북구!F71</f>
        <v>94</v>
      </c>
      <c r="G40" s="208"/>
      <c r="H40" s="59" t="s">
        <v>216</v>
      </c>
      <c r="I40" s="25">
        <v>230</v>
      </c>
      <c r="J40" s="25">
        <f>C40</f>
        <v>229</v>
      </c>
      <c r="K40" s="26">
        <f t="shared" si="15"/>
        <v>-1</v>
      </c>
    </row>
    <row r="41" spans="1:11" ht="19.5" customHeight="1">
      <c r="A41" s="207"/>
      <c r="B41" s="59" t="s">
        <v>1</v>
      </c>
      <c r="C41" s="27">
        <f>D41+E41</f>
        <v>31688</v>
      </c>
      <c r="D41" s="27">
        <f>포항시남구!G71</f>
        <v>16240</v>
      </c>
      <c r="E41" s="35">
        <f>포항시북구!G71</f>
        <v>15448</v>
      </c>
      <c r="F41" s="16"/>
      <c r="G41" s="208"/>
      <c r="H41" s="59" t="s">
        <v>217</v>
      </c>
      <c r="I41" s="25">
        <v>31630</v>
      </c>
      <c r="J41" s="25">
        <f>C41</f>
        <v>31688</v>
      </c>
      <c r="K41" s="26">
        <f t="shared" si="15"/>
        <v>58</v>
      </c>
    </row>
    <row r="42" spans="1:11" ht="19.5" customHeight="1">
      <c r="A42" s="207"/>
      <c r="B42" s="59" t="s">
        <v>2</v>
      </c>
      <c r="C42" s="27">
        <f>D42+E42</f>
        <v>5203</v>
      </c>
      <c r="D42" s="27">
        <f>포항시남구!H71</f>
        <v>4356</v>
      </c>
      <c r="E42" s="35">
        <f>포항시북구!H71</f>
        <v>847</v>
      </c>
      <c r="G42" s="208"/>
      <c r="H42" s="59" t="s">
        <v>218</v>
      </c>
      <c r="I42" s="25">
        <v>5159</v>
      </c>
      <c r="J42" s="25">
        <f>C42</f>
        <v>5203</v>
      </c>
      <c r="K42" s="26">
        <f t="shared" si="15"/>
        <v>44</v>
      </c>
    </row>
    <row r="43" spans="1:11" ht="19.5" customHeight="1">
      <c r="A43" s="209" t="s">
        <v>114</v>
      </c>
      <c r="B43" s="58" t="s">
        <v>214</v>
      </c>
      <c r="C43" s="28">
        <f>SUM(C44:C46)</f>
        <v>1909</v>
      </c>
      <c r="D43" s="28">
        <f>SUM(D44:D46)</f>
        <v>1693</v>
      </c>
      <c r="E43" s="34">
        <f>SUM(E44:E46)</f>
        <v>216</v>
      </c>
      <c r="G43" s="208" t="s">
        <v>114</v>
      </c>
      <c r="H43" s="58" t="s">
        <v>215</v>
      </c>
      <c r="I43" s="22">
        <f>SUM(I44:I46)</f>
        <v>1900</v>
      </c>
      <c r="J43" s="22">
        <f>SUM(J44:J46)</f>
        <v>1909</v>
      </c>
      <c r="K43" s="23">
        <f t="shared" si="15"/>
        <v>9</v>
      </c>
    </row>
    <row r="44" spans="1:11" ht="19.5" customHeight="1">
      <c r="A44" s="210"/>
      <c r="B44" s="59" t="s">
        <v>0</v>
      </c>
      <c r="C44" s="27">
        <f>D44+E44</f>
        <v>12</v>
      </c>
      <c r="D44" s="27">
        <f>포항시남구!F116</f>
        <v>4</v>
      </c>
      <c r="E44" s="35">
        <f>포항시북구!F116</f>
        <v>8</v>
      </c>
      <c r="G44" s="208"/>
      <c r="H44" s="59" t="s">
        <v>216</v>
      </c>
      <c r="I44" s="25">
        <v>12</v>
      </c>
      <c r="J44" s="25">
        <f>C44</f>
        <v>12</v>
      </c>
      <c r="K44" s="26">
        <f t="shared" si="15"/>
        <v>0</v>
      </c>
    </row>
    <row r="45" spans="1:11" ht="19.5" customHeight="1">
      <c r="A45" s="210"/>
      <c r="B45" s="59" t="s">
        <v>1</v>
      </c>
      <c r="C45" s="27">
        <f>D45+E45</f>
        <v>195</v>
      </c>
      <c r="D45" s="27">
        <f>포항시남구!G116</f>
        <v>128</v>
      </c>
      <c r="E45" s="35">
        <f>포항시북구!G116</f>
        <v>67</v>
      </c>
      <c r="G45" s="208"/>
      <c r="H45" s="59" t="s">
        <v>217</v>
      </c>
      <c r="I45" s="25">
        <v>196</v>
      </c>
      <c r="J45" s="25">
        <f>C45</f>
        <v>195</v>
      </c>
      <c r="K45" s="26">
        <f t="shared" si="15"/>
        <v>-1</v>
      </c>
    </row>
    <row r="46" spans="1:11" ht="19.5" customHeight="1" thickBot="1">
      <c r="A46" s="211"/>
      <c r="B46" s="60" t="s">
        <v>2</v>
      </c>
      <c r="C46" s="29">
        <f>D46+E46</f>
        <v>1702</v>
      </c>
      <c r="D46" s="29">
        <f>포항시남구!H116</f>
        <v>1561</v>
      </c>
      <c r="E46" s="36">
        <f>포항시북구!H116</f>
        <v>141</v>
      </c>
      <c r="G46" s="212"/>
      <c r="H46" s="60" t="s">
        <v>218</v>
      </c>
      <c r="I46" s="60">
        <v>1692</v>
      </c>
      <c r="J46" s="60">
        <f>C46</f>
        <v>1702</v>
      </c>
      <c r="K46" s="31">
        <f t="shared" si="15"/>
        <v>10</v>
      </c>
    </row>
  </sheetData>
  <mergeCells count="16">
    <mergeCell ref="A4:A7"/>
    <mergeCell ref="A8:A11"/>
    <mergeCell ref="A12:A15"/>
    <mergeCell ref="A1:N1"/>
    <mergeCell ref="A16:A19"/>
    <mergeCell ref="A20:A23"/>
    <mergeCell ref="A27:A30"/>
    <mergeCell ref="G27:G30"/>
    <mergeCell ref="A31:A34"/>
    <mergeCell ref="G31:G34"/>
    <mergeCell ref="A35:A38"/>
    <mergeCell ref="G35:G38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5" sqref="C15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27" t="s">
        <v>250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4:13" ht="45" customHeight="1" thickBot="1">
      <c r="D2" s="14"/>
      <c r="E2" s="14"/>
      <c r="K2" s="228" t="s">
        <v>115</v>
      </c>
      <c r="L2" s="228"/>
      <c r="M2" s="228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232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556921</v>
      </c>
      <c r="C4" s="50">
        <f aca="true" t="shared" si="0" ref="C4:M4">SUM(C5:C16)</f>
        <v>13073</v>
      </c>
      <c r="D4" s="50">
        <f t="shared" si="0"/>
        <v>52646</v>
      </c>
      <c r="E4" s="50">
        <f t="shared" si="0"/>
        <v>12142</v>
      </c>
      <c r="F4" s="50">
        <f t="shared" si="0"/>
        <v>328</v>
      </c>
      <c r="G4" s="50">
        <f t="shared" si="0"/>
        <v>8046</v>
      </c>
      <c r="H4" s="50">
        <f t="shared" si="0"/>
        <v>22063</v>
      </c>
      <c r="I4" s="50">
        <f t="shared" si="0"/>
        <v>211958</v>
      </c>
      <c r="J4" s="50">
        <f t="shared" si="0"/>
        <v>345</v>
      </c>
      <c r="K4" s="50">
        <f t="shared" si="0"/>
        <v>74798</v>
      </c>
      <c r="L4" s="50">
        <f t="shared" si="0"/>
        <v>151484</v>
      </c>
      <c r="M4" s="51">
        <f t="shared" si="0"/>
        <v>10038</v>
      </c>
    </row>
    <row r="5" spans="1:13" ht="24.75" customHeight="1">
      <c r="A5" s="38" t="s">
        <v>127</v>
      </c>
      <c r="B5" s="43">
        <f>SUM(C5:M5)</f>
        <v>54207</v>
      </c>
      <c r="C5" s="43">
        <v>1680</v>
      </c>
      <c r="D5" s="43">
        <v>5863</v>
      </c>
      <c r="E5" s="43">
        <v>1296</v>
      </c>
      <c r="F5" s="43">
        <v>19</v>
      </c>
      <c r="G5" s="43">
        <v>871</v>
      </c>
      <c r="H5" s="43">
        <v>2155</v>
      </c>
      <c r="I5" s="43">
        <v>16637</v>
      </c>
      <c r="J5" s="43">
        <v>32</v>
      </c>
      <c r="K5" s="43">
        <v>7387</v>
      </c>
      <c r="L5" s="43">
        <v>17355</v>
      </c>
      <c r="M5" s="44">
        <v>912</v>
      </c>
    </row>
    <row r="6" spans="1:13" ht="24.75" customHeight="1">
      <c r="A6" s="38" t="s">
        <v>128</v>
      </c>
      <c r="B6" s="43">
        <f aca="true" t="shared" si="1" ref="B6:B16">SUM(C6:M6)</f>
        <v>43962</v>
      </c>
      <c r="C6" s="43">
        <v>1020</v>
      </c>
      <c r="D6" s="43">
        <v>5085</v>
      </c>
      <c r="E6" s="43">
        <v>1068</v>
      </c>
      <c r="F6" s="43">
        <v>20</v>
      </c>
      <c r="G6" s="43">
        <v>685</v>
      </c>
      <c r="H6" s="43">
        <v>1841</v>
      </c>
      <c r="I6" s="43">
        <v>13829</v>
      </c>
      <c r="J6" s="43">
        <v>33</v>
      </c>
      <c r="K6" s="43">
        <v>6167</v>
      </c>
      <c r="L6" s="43">
        <v>13437</v>
      </c>
      <c r="M6" s="44">
        <v>777</v>
      </c>
    </row>
    <row r="7" spans="1:13" ht="24.75" customHeight="1">
      <c r="A7" s="38" t="s">
        <v>129</v>
      </c>
      <c r="B7" s="43">
        <f t="shared" si="1"/>
        <v>54679</v>
      </c>
      <c r="C7" s="43">
        <v>1177</v>
      </c>
      <c r="D7" s="43">
        <v>5534</v>
      </c>
      <c r="E7" s="43">
        <v>1152</v>
      </c>
      <c r="F7" s="43">
        <v>21</v>
      </c>
      <c r="G7" s="43">
        <v>701</v>
      </c>
      <c r="H7" s="43">
        <v>2222</v>
      </c>
      <c r="I7" s="43">
        <v>16983</v>
      </c>
      <c r="J7" s="43">
        <v>29</v>
      </c>
      <c r="K7" s="43">
        <v>8296</v>
      </c>
      <c r="L7" s="43">
        <v>17776</v>
      </c>
      <c r="M7" s="44">
        <v>788</v>
      </c>
    </row>
    <row r="8" spans="1:13" ht="24.75" customHeight="1">
      <c r="A8" s="38" t="s">
        <v>130</v>
      </c>
      <c r="B8" s="43">
        <f t="shared" si="1"/>
        <v>48486</v>
      </c>
      <c r="C8" s="43">
        <v>1114</v>
      </c>
      <c r="D8" s="43">
        <v>4410</v>
      </c>
      <c r="E8" s="43">
        <v>1087</v>
      </c>
      <c r="F8" s="43">
        <v>20</v>
      </c>
      <c r="G8" s="43">
        <v>625</v>
      </c>
      <c r="H8" s="43">
        <v>2072</v>
      </c>
      <c r="I8" s="43">
        <v>15530</v>
      </c>
      <c r="J8" s="43">
        <v>35</v>
      </c>
      <c r="K8" s="43">
        <v>6096</v>
      </c>
      <c r="L8" s="43">
        <v>16780</v>
      </c>
      <c r="M8" s="44">
        <v>717</v>
      </c>
    </row>
    <row r="9" spans="1:13" ht="24.75" customHeight="1">
      <c r="A9" s="38" t="s">
        <v>131</v>
      </c>
      <c r="B9" s="43">
        <f t="shared" si="1"/>
        <v>48917</v>
      </c>
      <c r="C9" s="43">
        <v>1172</v>
      </c>
      <c r="D9" s="43">
        <v>4476</v>
      </c>
      <c r="E9" s="43">
        <v>1110</v>
      </c>
      <c r="F9" s="43">
        <v>30</v>
      </c>
      <c r="G9" s="43">
        <v>742</v>
      </c>
      <c r="H9" s="43">
        <v>1948</v>
      </c>
      <c r="I9" s="43">
        <v>17930</v>
      </c>
      <c r="J9" s="43">
        <v>26</v>
      </c>
      <c r="K9" s="43">
        <v>6865</v>
      </c>
      <c r="L9" s="43">
        <v>13854</v>
      </c>
      <c r="M9" s="44">
        <v>764</v>
      </c>
    </row>
    <row r="10" spans="1:13" ht="24.75" customHeight="1">
      <c r="A10" s="38" t="s">
        <v>132</v>
      </c>
      <c r="B10" s="43">
        <f t="shared" si="1"/>
        <v>57040</v>
      </c>
      <c r="C10" s="43">
        <v>1137</v>
      </c>
      <c r="D10" s="43">
        <v>4657</v>
      </c>
      <c r="E10" s="43">
        <v>1020</v>
      </c>
      <c r="F10" s="43">
        <v>27</v>
      </c>
      <c r="G10" s="43">
        <v>655</v>
      </c>
      <c r="H10" s="43">
        <v>1921</v>
      </c>
      <c r="I10" s="43">
        <v>27318</v>
      </c>
      <c r="J10" s="43">
        <v>29</v>
      </c>
      <c r="K10" s="43">
        <v>6530</v>
      </c>
      <c r="L10" s="43">
        <v>12937</v>
      </c>
      <c r="M10" s="44">
        <v>809</v>
      </c>
    </row>
    <row r="11" spans="1:13" ht="24.75" customHeight="1">
      <c r="A11" s="38" t="s">
        <v>133</v>
      </c>
      <c r="B11" s="43">
        <f t="shared" si="1"/>
        <v>46290</v>
      </c>
      <c r="C11" s="43">
        <v>1234</v>
      </c>
      <c r="D11" s="43">
        <v>4298</v>
      </c>
      <c r="E11" s="43">
        <v>1155</v>
      </c>
      <c r="F11" s="43">
        <v>41</v>
      </c>
      <c r="G11" s="43">
        <v>730</v>
      </c>
      <c r="H11" s="43">
        <v>2056</v>
      </c>
      <c r="I11" s="43">
        <v>15878</v>
      </c>
      <c r="J11" s="43">
        <v>65</v>
      </c>
      <c r="K11" s="43">
        <v>6692</v>
      </c>
      <c r="L11" s="43">
        <v>13002</v>
      </c>
      <c r="M11" s="44">
        <v>1139</v>
      </c>
    </row>
    <row r="12" spans="1:14" ht="24.75" customHeight="1">
      <c r="A12" s="38" t="s">
        <v>134</v>
      </c>
      <c r="B12" s="43">
        <f t="shared" si="1"/>
        <v>52808</v>
      </c>
      <c r="C12" s="43">
        <v>1177</v>
      </c>
      <c r="D12" s="43">
        <v>4467</v>
      </c>
      <c r="E12" s="43">
        <v>1129</v>
      </c>
      <c r="F12" s="43">
        <v>28</v>
      </c>
      <c r="G12" s="43">
        <v>785</v>
      </c>
      <c r="H12" s="43">
        <v>2042</v>
      </c>
      <c r="I12" s="43">
        <v>23450</v>
      </c>
      <c r="J12" s="43">
        <v>24</v>
      </c>
      <c r="K12" s="43">
        <v>6005</v>
      </c>
      <c r="L12" s="43">
        <v>12460</v>
      </c>
      <c r="M12" s="44">
        <v>1241</v>
      </c>
      <c r="N12" s="12"/>
    </row>
    <row r="13" spans="1:13" ht="24.75" customHeight="1">
      <c r="A13" s="38" t="s">
        <v>111</v>
      </c>
      <c r="B13" s="43">
        <f t="shared" si="1"/>
        <v>41816</v>
      </c>
      <c r="C13" s="43">
        <v>983</v>
      </c>
      <c r="D13" s="43">
        <v>3508</v>
      </c>
      <c r="E13" s="43">
        <v>842</v>
      </c>
      <c r="F13" s="43">
        <v>30</v>
      </c>
      <c r="G13" s="43">
        <v>642</v>
      </c>
      <c r="H13" s="43">
        <v>1504</v>
      </c>
      <c r="I13" s="43">
        <v>18184</v>
      </c>
      <c r="J13" s="43">
        <v>25</v>
      </c>
      <c r="K13" s="43">
        <v>5501</v>
      </c>
      <c r="L13" s="43">
        <v>9877</v>
      </c>
      <c r="M13" s="44">
        <v>720</v>
      </c>
    </row>
    <row r="14" spans="1:13" ht="24.75" customHeight="1">
      <c r="A14" s="38" t="s">
        <v>112</v>
      </c>
      <c r="B14" s="43">
        <f t="shared" si="1"/>
        <v>61299</v>
      </c>
      <c r="C14" s="45">
        <v>1242</v>
      </c>
      <c r="D14" s="45">
        <v>4866</v>
      </c>
      <c r="E14" s="45">
        <v>1163</v>
      </c>
      <c r="F14" s="45">
        <v>55</v>
      </c>
      <c r="G14" s="45">
        <v>831</v>
      </c>
      <c r="H14" s="45">
        <v>2237</v>
      </c>
      <c r="I14" s="45">
        <v>28953</v>
      </c>
      <c r="J14" s="45">
        <v>27</v>
      </c>
      <c r="K14" s="45">
        <v>8084</v>
      </c>
      <c r="L14" s="45">
        <v>12829</v>
      </c>
      <c r="M14" s="46">
        <v>1012</v>
      </c>
    </row>
    <row r="15" spans="1:13" ht="24.75" customHeight="1">
      <c r="A15" s="38" t="s">
        <v>113</v>
      </c>
      <c r="B15" s="43">
        <f t="shared" si="1"/>
        <v>47417</v>
      </c>
      <c r="C15" s="45">
        <v>1137</v>
      </c>
      <c r="D15" s="45">
        <v>5482</v>
      </c>
      <c r="E15" s="45">
        <v>1120</v>
      </c>
      <c r="F15" s="45">
        <v>37</v>
      </c>
      <c r="G15" s="45">
        <v>779</v>
      </c>
      <c r="H15" s="45">
        <v>2065</v>
      </c>
      <c r="I15" s="45">
        <v>17266</v>
      </c>
      <c r="J15" s="45">
        <v>20</v>
      </c>
      <c r="K15" s="45">
        <v>7175</v>
      </c>
      <c r="L15" s="45">
        <v>11177</v>
      </c>
      <c r="M15" s="46">
        <v>1159</v>
      </c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229" t="s">
        <v>249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</row>
    <row r="20" spans="4:13" ht="20.25" customHeight="1" thickBot="1">
      <c r="D20" s="14"/>
      <c r="E20" s="14"/>
      <c r="J20" s="228" t="s">
        <v>136</v>
      </c>
      <c r="K20" s="228"/>
      <c r="L20" s="228"/>
      <c r="M20" s="228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AVERAGE(B5/25)</f>
        <v>2168.28</v>
      </c>
      <c r="C22" s="15">
        <f>AVERAGE(C5/22)</f>
        <v>76.36363636363636</v>
      </c>
      <c r="D22" s="15">
        <f aca="true" t="shared" si="2" ref="D22:M22">AVERAGE(D5/22)</f>
        <v>266.5</v>
      </c>
      <c r="E22" s="15">
        <f t="shared" si="2"/>
        <v>58.90909090909091</v>
      </c>
      <c r="F22" s="15">
        <f t="shared" si="2"/>
        <v>0.8636363636363636</v>
      </c>
      <c r="G22" s="15">
        <f t="shared" si="2"/>
        <v>39.59090909090909</v>
      </c>
      <c r="H22" s="15">
        <f t="shared" si="2"/>
        <v>97.95454545454545</v>
      </c>
      <c r="I22" s="15">
        <f t="shared" si="2"/>
        <v>756.2272727272727</v>
      </c>
      <c r="J22" s="15">
        <f t="shared" si="2"/>
        <v>1.4545454545454546</v>
      </c>
      <c r="K22" s="15">
        <f t="shared" si="2"/>
        <v>335.77272727272725</v>
      </c>
      <c r="L22" s="15">
        <f t="shared" si="2"/>
        <v>788.8636363636364</v>
      </c>
      <c r="M22" s="15">
        <f t="shared" si="2"/>
        <v>41.45454545454545</v>
      </c>
    </row>
    <row r="23" spans="1:13" s="14" customFormat="1" ht="28.5" customHeight="1">
      <c r="A23" s="38" t="s">
        <v>151</v>
      </c>
      <c r="B23" s="15">
        <f>AVERAGE(B6/20)</f>
        <v>2198.1</v>
      </c>
      <c r="C23" s="15">
        <f>AVERAGE(C6/19)</f>
        <v>53.68421052631579</v>
      </c>
      <c r="D23" s="15">
        <f>AVERAGE(D6/19)</f>
        <v>267.63157894736844</v>
      </c>
      <c r="E23" s="15">
        <f>AVERAGE(E6/19)</f>
        <v>56.21052631578947</v>
      </c>
      <c r="F23" s="15">
        <f>AVERAGE(F6/19)</f>
        <v>1.0526315789473684</v>
      </c>
      <c r="G23" s="15">
        <f>AVERAGE(G6/19)</f>
        <v>36.05263157894737</v>
      </c>
      <c r="H23" s="15">
        <f aca="true" t="shared" si="3" ref="H23:M23">AVERAGE(H6/19)</f>
        <v>96.89473684210526</v>
      </c>
      <c r="I23" s="15">
        <f t="shared" si="3"/>
        <v>727.8421052631579</v>
      </c>
      <c r="J23" s="15">
        <f t="shared" si="3"/>
        <v>1.736842105263158</v>
      </c>
      <c r="K23" s="15">
        <f t="shared" si="3"/>
        <v>324.57894736842104</v>
      </c>
      <c r="L23" s="15">
        <f t="shared" si="3"/>
        <v>707.2105263157895</v>
      </c>
      <c r="M23" s="15">
        <f t="shared" si="3"/>
        <v>40.89473684210526</v>
      </c>
    </row>
    <row r="24" spans="1:13" s="14" customFormat="1" ht="28.5" customHeight="1">
      <c r="A24" s="38" t="s">
        <v>152</v>
      </c>
      <c r="B24" s="15">
        <f aca="true" t="shared" si="4" ref="B24:M24">AVERAGE(B7/25)</f>
        <v>2187.16</v>
      </c>
      <c r="C24" s="15">
        <f t="shared" si="4"/>
        <v>47.08</v>
      </c>
      <c r="D24" s="15">
        <f t="shared" si="4"/>
        <v>221.36</v>
      </c>
      <c r="E24" s="15">
        <f t="shared" si="4"/>
        <v>46.08</v>
      </c>
      <c r="F24" s="15">
        <f t="shared" si="4"/>
        <v>0.84</v>
      </c>
      <c r="G24" s="15">
        <f t="shared" si="4"/>
        <v>28.04</v>
      </c>
      <c r="H24" s="15">
        <f t="shared" si="4"/>
        <v>88.88</v>
      </c>
      <c r="I24" s="15">
        <f t="shared" si="4"/>
        <v>679.32</v>
      </c>
      <c r="J24" s="15">
        <f t="shared" si="4"/>
        <v>1.16</v>
      </c>
      <c r="K24" s="15">
        <f t="shared" si="4"/>
        <v>331.84</v>
      </c>
      <c r="L24" s="15">
        <f t="shared" si="4"/>
        <v>711.04</v>
      </c>
      <c r="M24" s="20">
        <f t="shared" si="4"/>
        <v>31.52</v>
      </c>
    </row>
    <row r="25" spans="1:13" s="14" customFormat="1" ht="28.5" customHeight="1">
      <c r="A25" s="38" t="s">
        <v>153</v>
      </c>
      <c r="B25" s="15">
        <f aca="true" t="shared" si="5" ref="B25:M25">AVERAGE(B8/25)</f>
        <v>1939.44</v>
      </c>
      <c r="C25" s="15">
        <f t="shared" si="5"/>
        <v>44.56</v>
      </c>
      <c r="D25" s="15">
        <f t="shared" si="5"/>
        <v>176.4</v>
      </c>
      <c r="E25" s="15">
        <f t="shared" si="5"/>
        <v>43.48</v>
      </c>
      <c r="F25" s="15">
        <f t="shared" si="5"/>
        <v>0.8</v>
      </c>
      <c r="G25" s="15">
        <f t="shared" si="5"/>
        <v>25</v>
      </c>
      <c r="H25" s="15">
        <f t="shared" si="5"/>
        <v>82.88</v>
      </c>
      <c r="I25" s="15">
        <f t="shared" si="5"/>
        <v>621.2</v>
      </c>
      <c r="J25" s="15">
        <f t="shared" si="5"/>
        <v>1.4</v>
      </c>
      <c r="K25" s="15">
        <f t="shared" si="5"/>
        <v>243.84</v>
      </c>
      <c r="L25" s="15">
        <f t="shared" si="5"/>
        <v>671.2</v>
      </c>
      <c r="M25" s="20">
        <f t="shared" si="5"/>
        <v>28.68</v>
      </c>
    </row>
    <row r="26" spans="1:13" s="14" customFormat="1" ht="28.5" customHeight="1">
      <c r="A26" s="38" t="s">
        <v>154</v>
      </c>
      <c r="B26" s="15">
        <f aca="true" t="shared" si="6" ref="B26:B32">AVERAGE(B9/25)</f>
        <v>1956.68</v>
      </c>
      <c r="C26" s="15">
        <f aca="true" t="shared" si="7" ref="C26:M26">AVERAGE(C9/22)</f>
        <v>53.27272727272727</v>
      </c>
      <c r="D26" s="15">
        <f t="shared" si="7"/>
        <v>203.45454545454547</v>
      </c>
      <c r="E26" s="15">
        <f t="shared" si="7"/>
        <v>50.45454545454545</v>
      </c>
      <c r="F26" s="15">
        <f t="shared" si="7"/>
        <v>1.3636363636363635</v>
      </c>
      <c r="G26" s="15">
        <f t="shared" si="7"/>
        <v>33.72727272727273</v>
      </c>
      <c r="H26" s="15">
        <f t="shared" si="7"/>
        <v>88.54545454545455</v>
      </c>
      <c r="I26" s="15">
        <f t="shared" si="7"/>
        <v>815</v>
      </c>
      <c r="J26" s="15">
        <f t="shared" si="7"/>
        <v>1.1818181818181819</v>
      </c>
      <c r="K26" s="15">
        <f t="shared" si="7"/>
        <v>312.04545454545456</v>
      </c>
      <c r="L26" s="15">
        <f t="shared" si="7"/>
        <v>629.7272727272727</v>
      </c>
      <c r="M26" s="20">
        <f t="shared" si="7"/>
        <v>34.72727272727273</v>
      </c>
    </row>
    <row r="27" spans="1:13" s="14" customFormat="1" ht="28.5" customHeight="1">
      <c r="A27" s="38" t="s">
        <v>155</v>
      </c>
      <c r="B27" s="15">
        <f t="shared" si="6"/>
        <v>2281.6</v>
      </c>
      <c r="C27" s="15">
        <f aca="true" t="shared" si="8" ref="C27:M27">AVERAGE(C10/22)</f>
        <v>51.68181818181818</v>
      </c>
      <c r="D27" s="15">
        <f t="shared" si="8"/>
        <v>211.6818181818182</v>
      </c>
      <c r="E27" s="15">
        <f t="shared" si="8"/>
        <v>46.36363636363637</v>
      </c>
      <c r="F27" s="15">
        <f t="shared" si="8"/>
        <v>1.2272727272727273</v>
      </c>
      <c r="G27" s="15">
        <f t="shared" si="8"/>
        <v>29.772727272727273</v>
      </c>
      <c r="H27" s="15">
        <f t="shared" si="8"/>
        <v>87.31818181818181</v>
      </c>
      <c r="I27" s="15">
        <f t="shared" si="8"/>
        <v>1241.7272727272727</v>
      </c>
      <c r="J27" s="15">
        <f t="shared" si="8"/>
        <v>1.3181818181818181</v>
      </c>
      <c r="K27" s="15">
        <f t="shared" si="8"/>
        <v>296.8181818181818</v>
      </c>
      <c r="L27" s="15">
        <f t="shared" si="8"/>
        <v>588.0454545454545</v>
      </c>
      <c r="M27" s="20">
        <f t="shared" si="8"/>
        <v>36.77272727272727</v>
      </c>
    </row>
    <row r="28" spans="1:13" s="14" customFormat="1" ht="28.5" customHeight="1">
      <c r="A28" s="38" t="s">
        <v>156</v>
      </c>
      <c r="B28" s="15">
        <f t="shared" si="6"/>
        <v>1851.6</v>
      </c>
      <c r="C28" s="15">
        <f aca="true" t="shared" si="9" ref="C28:M28">AVERAGE(C11/22)</f>
        <v>56.09090909090909</v>
      </c>
      <c r="D28" s="15">
        <f t="shared" si="9"/>
        <v>195.36363636363637</v>
      </c>
      <c r="E28" s="15">
        <f t="shared" si="9"/>
        <v>52.5</v>
      </c>
      <c r="F28" s="15">
        <f t="shared" si="9"/>
        <v>1.8636363636363635</v>
      </c>
      <c r="G28" s="15">
        <f t="shared" si="9"/>
        <v>33.18181818181818</v>
      </c>
      <c r="H28" s="15">
        <f t="shared" si="9"/>
        <v>93.45454545454545</v>
      </c>
      <c r="I28" s="15">
        <f t="shared" si="9"/>
        <v>721.7272727272727</v>
      </c>
      <c r="J28" s="15">
        <f t="shared" si="9"/>
        <v>2.9545454545454546</v>
      </c>
      <c r="K28" s="15">
        <f t="shared" si="9"/>
        <v>304.1818181818182</v>
      </c>
      <c r="L28" s="15">
        <f t="shared" si="9"/>
        <v>591</v>
      </c>
      <c r="M28" s="20">
        <f t="shared" si="9"/>
        <v>51.77272727272727</v>
      </c>
    </row>
    <row r="29" spans="1:13" s="14" customFormat="1" ht="28.5" customHeight="1">
      <c r="A29" s="38" t="s">
        <v>157</v>
      </c>
      <c r="B29" s="15">
        <f t="shared" si="6"/>
        <v>2112.32</v>
      </c>
      <c r="C29" s="15">
        <f aca="true" t="shared" si="10" ref="C29:M29">AVERAGE(C12/22)</f>
        <v>53.5</v>
      </c>
      <c r="D29" s="15">
        <f t="shared" si="10"/>
        <v>203.04545454545453</v>
      </c>
      <c r="E29" s="15">
        <f t="shared" si="10"/>
        <v>51.31818181818182</v>
      </c>
      <c r="F29" s="15">
        <f t="shared" si="10"/>
        <v>1.2727272727272727</v>
      </c>
      <c r="G29" s="15">
        <f t="shared" si="10"/>
        <v>35.68181818181818</v>
      </c>
      <c r="H29" s="15">
        <f t="shared" si="10"/>
        <v>92.81818181818181</v>
      </c>
      <c r="I29" s="15">
        <f t="shared" si="10"/>
        <v>1065.909090909091</v>
      </c>
      <c r="J29" s="15">
        <f t="shared" si="10"/>
        <v>1.0909090909090908</v>
      </c>
      <c r="K29" s="15">
        <f t="shared" si="10"/>
        <v>272.95454545454544</v>
      </c>
      <c r="L29" s="15">
        <f t="shared" si="10"/>
        <v>566.3636363636364</v>
      </c>
      <c r="M29" s="20">
        <f t="shared" si="10"/>
        <v>56.40909090909091</v>
      </c>
    </row>
    <row r="30" spans="1:13" s="14" customFormat="1" ht="28.5" customHeight="1">
      <c r="A30" s="38" t="s">
        <v>111</v>
      </c>
      <c r="B30" s="15">
        <f t="shared" si="6"/>
        <v>1672.64</v>
      </c>
      <c r="C30" s="15">
        <f aca="true" t="shared" si="11" ref="C30:M30">AVERAGE(C13/22)</f>
        <v>44.68181818181818</v>
      </c>
      <c r="D30" s="15">
        <f t="shared" si="11"/>
        <v>159.45454545454547</v>
      </c>
      <c r="E30" s="15">
        <f t="shared" si="11"/>
        <v>38.27272727272727</v>
      </c>
      <c r="F30" s="15">
        <f t="shared" si="11"/>
        <v>1.3636363636363635</v>
      </c>
      <c r="G30" s="15">
        <f t="shared" si="11"/>
        <v>29.181818181818183</v>
      </c>
      <c r="H30" s="15">
        <f t="shared" si="11"/>
        <v>68.36363636363636</v>
      </c>
      <c r="I30" s="15">
        <f t="shared" si="11"/>
        <v>826.5454545454545</v>
      </c>
      <c r="J30" s="15">
        <f t="shared" si="11"/>
        <v>1.1363636363636365</v>
      </c>
      <c r="K30" s="15">
        <f t="shared" si="11"/>
        <v>250.04545454545453</v>
      </c>
      <c r="L30" s="15">
        <f t="shared" si="11"/>
        <v>448.95454545454544</v>
      </c>
      <c r="M30" s="20">
        <f t="shared" si="11"/>
        <v>32.72727272727273</v>
      </c>
    </row>
    <row r="31" spans="1:13" s="14" customFormat="1" ht="28.5" customHeight="1">
      <c r="A31" s="38" t="s">
        <v>112</v>
      </c>
      <c r="B31" s="15">
        <f t="shared" si="6"/>
        <v>2451.96</v>
      </c>
      <c r="C31" s="15">
        <f aca="true" t="shared" si="12" ref="C31:M31">AVERAGE(C14/22)</f>
        <v>56.45454545454545</v>
      </c>
      <c r="D31" s="15">
        <f t="shared" si="12"/>
        <v>221.1818181818182</v>
      </c>
      <c r="E31" s="15">
        <f t="shared" si="12"/>
        <v>52.86363636363637</v>
      </c>
      <c r="F31" s="15">
        <f t="shared" si="12"/>
        <v>2.5</v>
      </c>
      <c r="G31" s="15">
        <f t="shared" si="12"/>
        <v>37.77272727272727</v>
      </c>
      <c r="H31" s="15">
        <f t="shared" si="12"/>
        <v>101.68181818181819</v>
      </c>
      <c r="I31" s="15">
        <f t="shared" si="12"/>
        <v>1316.0454545454545</v>
      </c>
      <c r="J31" s="15">
        <f t="shared" si="12"/>
        <v>1.2272727272727273</v>
      </c>
      <c r="K31" s="15">
        <f t="shared" si="12"/>
        <v>367.45454545454544</v>
      </c>
      <c r="L31" s="15">
        <f t="shared" si="12"/>
        <v>583.1363636363636</v>
      </c>
      <c r="M31" s="20">
        <f t="shared" si="12"/>
        <v>46</v>
      </c>
    </row>
    <row r="32" spans="1:13" s="14" customFormat="1" ht="28.5" customHeight="1">
      <c r="A32" s="38" t="s">
        <v>113</v>
      </c>
      <c r="B32" s="15">
        <f t="shared" si="6"/>
        <v>1896.68</v>
      </c>
      <c r="C32" s="15">
        <f aca="true" t="shared" si="13" ref="C32:M32">AVERAGE(C15/22)</f>
        <v>51.68181818181818</v>
      </c>
      <c r="D32" s="15">
        <f t="shared" si="13"/>
        <v>249.1818181818182</v>
      </c>
      <c r="E32" s="15">
        <f t="shared" si="13"/>
        <v>50.90909090909091</v>
      </c>
      <c r="F32" s="15">
        <f t="shared" si="13"/>
        <v>1.6818181818181819</v>
      </c>
      <c r="G32" s="15">
        <f t="shared" si="13"/>
        <v>35.40909090909091</v>
      </c>
      <c r="H32" s="15">
        <f t="shared" si="13"/>
        <v>93.86363636363636</v>
      </c>
      <c r="I32" s="15">
        <f t="shared" si="13"/>
        <v>784.8181818181819</v>
      </c>
      <c r="J32" s="15">
        <f t="shared" si="13"/>
        <v>0.9090909090909091</v>
      </c>
      <c r="K32" s="15">
        <f t="shared" si="13"/>
        <v>326.1363636363636</v>
      </c>
      <c r="L32" s="15">
        <f t="shared" si="13"/>
        <v>508.04545454545456</v>
      </c>
      <c r="M32" s="20">
        <f t="shared" si="13"/>
        <v>52.68181818181818</v>
      </c>
    </row>
    <row r="33" spans="1:13" s="14" customFormat="1" ht="28.5" customHeight="1" thickBot="1">
      <c r="A33" s="39" t="s">
        <v>135</v>
      </c>
      <c r="B33" s="21">
        <f>AVERAGE(B16/22)</f>
        <v>0</v>
      </c>
      <c r="C33" s="15">
        <f aca="true" t="shared" si="14" ref="C33:M33">AVERAGE(C16/22)</f>
        <v>0</v>
      </c>
      <c r="D33" s="21">
        <f t="shared" si="14"/>
        <v>0</v>
      </c>
      <c r="E33" s="21">
        <f t="shared" si="14"/>
        <v>0</v>
      </c>
      <c r="F33" s="21">
        <f t="shared" si="14"/>
        <v>0</v>
      </c>
      <c r="G33" s="21">
        <f t="shared" si="14"/>
        <v>0</v>
      </c>
      <c r="H33" s="21">
        <f t="shared" si="14"/>
        <v>0</v>
      </c>
      <c r="I33" s="21">
        <f t="shared" si="14"/>
        <v>0</v>
      </c>
      <c r="J33" s="21">
        <f t="shared" si="14"/>
        <v>0</v>
      </c>
      <c r="K33" s="21">
        <f t="shared" si="14"/>
        <v>0</v>
      </c>
      <c r="L33" s="21">
        <f t="shared" si="14"/>
        <v>0</v>
      </c>
      <c r="M33" s="147">
        <f t="shared" si="1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233</v>
      </c>
      <c r="C1" s="74" t="str">
        <f>"            "</f>
        <v>            </v>
      </c>
    </row>
    <row r="2" ht="13.5" thickBot="1">
      <c r="A2" s="73" t="s">
        <v>234</v>
      </c>
    </row>
    <row r="3" spans="1:3" ht="13.5" thickBot="1">
      <c r="A3" s="75" t="s">
        <v>235</v>
      </c>
      <c r="C3" s="76" t="s">
        <v>236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237</v>
      </c>
      <c r="C7" s="77" t="str">
        <f>" "</f>
        <v> </v>
      </c>
    </row>
    <row r="8" spans="1:3" ht="12.75">
      <c r="A8" s="79" t="s">
        <v>238</v>
      </c>
      <c r="C8" s="77">
        <f>""</f>
      </c>
    </row>
    <row r="9" spans="1:3" ht="12.75">
      <c r="A9" s="80" t="s">
        <v>239</v>
      </c>
      <c r="C9" s="77" t="str">
        <f>"   "</f>
        <v>   </v>
      </c>
    </row>
    <row r="10" spans="1:3" ht="12.75">
      <c r="A10" s="79" t="s">
        <v>240</v>
      </c>
      <c r="C10" s="77" t="str">
        <f>"      "</f>
        <v>      </v>
      </c>
    </row>
    <row r="11" spans="1:3" ht="13.5" thickBot="1">
      <c r="A11" s="81" t="s">
        <v>241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242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243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244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245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2007-12-04T07:52:09Z</cp:lastPrinted>
  <dcterms:created xsi:type="dcterms:W3CDTF">2001-05-02T02:04:31Z</dcterms:created>
  <dcterms:modified xsi:type="dcterms:W3CDTF">2007-12-10T00:39:57Z</dcterms:modified>
  <cp:category/>
  <cp:version/>
  <cp:contentType/>
  <cp:contentStatus/>
</cp:coreProperties>
</file>