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60" windowHeight="6240" activeTab="0"/>
  </bookViews>
  <sheets>
    <sheet name="표지" sheetId="1" r:id="rId1"/>
    <sheet name="물품(증감현황)" sheetId="2" r:id="rId2"/>
    <sheet name="물품(증감사유) " sheetId="3" r:id="rId3"/>
  </sheets>
  <definedNames>
    <definedName name="_xlnm.Print_Area" localSheetId="1">'물품(증감현황)'!$A$1:$O$76</definedName>
    <definedName name="_xlnm.Print_Titles" localSheetId="1">'물품(증감현황)'!$6:$8</definedName>
  </definedNames>
  <calcPr fullCalcOnLoad="1"/>
</workbook>
</file>

<file path=xl/sharedStrings.xml><?xml version="1.0" encoding="utf-8"?>
<sst xmlns="http://schemas.openxmlformats.org/spreadsheetml/2006/main" count="173" uniqueCount="84">
  <si>
    <t>계</t>
  </si>
  <si>
    <t>대</t>
  </si>
  <si>
    <t>연
번</t>
  </si>
  <si>
    <t>정부물품
분류번호</t>
  </si>
  <si>
    <t>단
위</t>
  </si>
  <si>
    <t>구분</t>
  </si>
  <si>
    <t xml:space="preserve">취             득  </t>
  </si>
  <si>
    <t>처         분</t>
  </si>
  <si>
    <t>관 리 전 환
양여 ·기타</t>
  </si>
  <si>
    <t>정수</t>
  </si>
  <si>
    <t>전연도말
현 재 액</t>
  </si>
  <si>
    <t>당해연도물품 증·감실적</t>
  </si>
  <si>
    <t>당해연도말보유액</t>
  </si>
  <si>
    <t>구  매</t>
  </si>
  <si>
    <t>소  계</t>
  </si>
  <si>
    <t>매  각</t>
  </si>
  <si>
    <t>합       계</t>
  </si>
  <si>
    <t>수  량</t>
  </si>
  <si>
    <t>금    액</t>
  </si>
  <si>
    <t>증</t>
  </si>
  <si>
    <t>감</t>
  </si>
  <si>
    <t>수 량</t>
  </si>
  <si>
    <t>전연도말 현재액</t>
  </si>
  <si>
    <t>당해연도 증·감</t>
  </si>
  <si>
    <t>당해연도말
현재액</t>
  </si>
  <si>
    <t>금    액</t>
  </si>
  <si>
    <t>관리전환</t>
  </si>
  <si>
    <t>(단위:개,원)</t>
  </si>
  <si>
    <t>Ⅵ. 물품증감 및 현재액 보고서</t>
  </si>
  <si>
    <t>1. 증감현황</t>
  </si>
  <si>
    <t>수량</t>
  </si>
  <si>
    <t>금액</t>
  </si>
  <si>
    <t>구    매</t>
  </si>
  <si>
    <t>기    타</t>
  </si>
  <si>
    <t>양    여</t>
  </si>
  <si>
    <t xml:space="preserve"> 구   분</t>
  </si>
  <si>
    <t>증감</t>
  </si>
  <si>
    <t>내용연수</t>
  </si>
  <si>
    <t>품 명</t>
  </si>
  <si>
    <r>
      <t>※</t>
    </r>
    <r>
      <rPr>
        <sz val="11"/>
        <color indexed="10"/>
        <rFont val="돋움"/>
        <family val="3"/>
      </rPr>
      <t xml:space="preserve"> 기타 : 불용, 폐기, 손망실 등</t>
    </r>
  </si>
  <si>
    <t>금   액</t>
  </si>
  <si>
    <t>화물트럭</t>
  </si>
  <si>
    <t>비디오편집기</t>
  </si>
  <si>
    <t>비디오프로젝터</t>
  </si>
  <si>
    <t>무정전전원장치</t>
  </si>
  <si>
    <t>신호발생기</t>
  </si>
  <si>
    <t>기체크로마토그래프</t>
  </si>
  <si>
    <t>액체크로마토그래피</t>
  </si>
  <si>
    <t>미량원심분리기</t>
  </si>
  <si>
    <t>실체현미경</t>
  </si>
  <si>
    <t>노트북컴퓨터</t>
  </si>
  <si>
    <t>미니버스</t>
  </si>
  <si>
    <t>버스</t>
  </si>
  <si>
    <t>스포츠유틸리티차량</t>
  </si>
  <si>
    <t>인쇄기</t>
  </si>
  <si>
    <t>복사기</t>
  </si>
  <si>
    <t>디지털비디오레코더</t>
  </si>
  <si>
    <t>분광광도계</t>
  </si>
  <si>
    <t>건조캐비닛 또는 오븐</t>
  </si>
  <si>
    <t>실험용세척기</t>
  </si>
  <si>
    <t>일반승용차</t>
  </si>
  <si>
    <t>키폰주장치</t>
  </si>
  <si>
    <t>대중방송용장비</t>
  </si>
  <si>
    <t>구내교환장비</t>
  </si>
  <si>
    <t>항온항습기</t>
  </si>
  <si>
    <t>열펌프</t>
  </si>
  <si>
    <t>디지털캠코더 
또는 비디오카메라</t>
  </si>
  <si>
    <t>고압증기멸균기
 또는 소독기</t>
  </si>
  <si>
    <t>실물화상기</t>
  </si>
  <si>
    <t>냉난방기</t>
  </si>
  <si>
    <t>보안용카메라</t>
  </si>
  <si>
    <t>컴퓨터서버</t>
  </si>
  <si>
    <t>* 물품 수 변경 : 총 32개 → 총 31개
    - 2개 품명(소형· 중형컴퓨터) 삭제되고 1개 품명(컴퓨터서버)로 통합
** 물품관리시스템 내 품명 변경 : 
자동차 또는 승용차→일반승용차, 무정전전원공급장치→무정전전원장치
(주요물품 정수책정기준-조달청고시 제2011-12호)</t>
  </si>
  <si>
    <t>개</t>
  </si>
  <si>
    <r>
      <t>Ⅵ</t>
    </r>
    <r>
      <rPr>
        <b/>
        <sz val="36"/>
        <rFont val="돋움"/>
        <family val="3"/>
      </rPr>
      <t xml:space="preserve">. 물품증감 및 현재액 보고서 </t>
    </r>
  </si>
  <si>
    <t xml:space="preserve">2011년도말 현재 물품현황은 </t>
  </si>
  <si>
    <t>원으로</t>
  </si>
  <si>
    <t xml:space="preserve">○ 신규취득 등 </t>
  </si>
  <si>
    <t>원</t>
  </si>
  <si>
    <t>○ 매각∙폐기 등</t>
  </si>
  <si>
    <t>○ 당해연도말</t>
  </si>
  <si>
    <t>원으로</t>
  </si>
  <si>
    <t>그 내용은 다음과 같다.</t>
  </si>
  <si>
    <t>2. 증감사유</t>
  </si>
</sst>
</file>

<file path=xl/styles.xml><?xml version="1.0" encoding="utf-8"?>
<styleSheet xmlns="http://schemas.openxmlformats.org/spreadsheetml/2006/main">
  <numFmts count="3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#,##0;&quot;△&quot;#,##0"/>
    <numFmt numFmtId="187" formatCode="#,##0_);[Red]\(#,##0\)"/>
    <numFmt numFmtId="188" formatCode="#,##0_ ;[Red]\-#,##0\ "/>
    <numFmt numFmtId="189" formatCode="[$-412]yyyy&quot;년&quot;\ m&quot;월&quot;\ d&quot;일&quot;\ dddd"/>
    <numFmt numFmtId="190" formatCode="[$-412]AM/PM\ h:mm:ss"/>
    <numFmt numFmtId="191" formatCode="#,##0;&quot;△ &quot;#,##0"/>
    <numFmt numFmtId="192" formatCode="#,##0;&quot;△  &quot;#,##0"/>
    <numFmt numFmtId="193" formatCode="0_);[Red]\(0\)"/>
  </numFmts>
  <fonts count="37">
    <font>
      <sz val="11"/>
      <name val="돋움"/>
      <family val="3"/>
    </font>
    <font>
      <sz val="8"/>
      <name val="돋움"/>
      <family val="3"/>
    </font>
    <font>
      <sz val="11"/>
      <name val="Arial Narrow"/>
      <family val="2"/>
    </font>
    <font>
      <b/>
      <sz val="20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sz val="11"/>
      <name val="굴림체"/>
      <family val="3"/>
    </font>
    <font>
      <sz val="11"/>
      <name val="바탕체"/>
      <family val="1"/>
    </font>
    <font>
      <sz val="10"/>
      <name val="굴림체"/>
      <family val="3"/>
    </font>
    <font>
      <sz val="10"/>
      <name val="바탕체"/>
      <family val="1"/>
    </font>
    <font>
      <sz val="16"/>
      <name val="굴림"/>
      <family val="3"/>
    </font>
    <font>
      <sz val="11"/>
      <name val="굴림"/>
      <family val="3"/>
    </font>
    <font>
      <sz val="11"/>
      <color indexed="10"/>
      <name val="돋움"/>
      <family val="3"/>
    </font>
    <font>
      <sz val="11"/>
      <color indexed="10"/>
      <name val="굴림체"/>
      <family val="3"/>
    </font>
    <font>
      <sz val="8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36"/>
      <name val="굴림"/>
      <family val="3"/>
    </font>
    <font>
      <b/>
      <sz val="36"/>
      <name val="돋움"/>
      <family val="3"/>
    </font>
    <font>
      <b/>
      <sz val="16"/>
      <name val="굴림"/>
      <family val="3"/>
    </font>
    <font>
      <b/>
      <sz val="11"/>
      <name val="굴림"/>
      <family val="3"/>
    </font>
    <font>
      <b/>
      <sz val="10"/>
      <name val="굴림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1" fontId="2" fillId="0" borderId="10" xfId="48" applyFont="1" applyBorder="1" applyAlignment="1">
      <alignment vertical="center" shrinkToFit="1"/>
    </xf>
    <xf numFmtId="186" fontId="2" fillId="0" borderId="10" xfId="48" applyNumberFormat="1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 wrapText="1"/>
    </xf>
    <xf numFmtId="41" fontId="2" fillId="0" borderId="13" xfId="48" applyFont="1" applyBorder="1" applyAlignment="1">
      <alignment vertical="center" shrinkToFit="1"/>
    </xf>
    <xf numFmtId="186" fontId="2" fillId="0" borderId="13" xfId="48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86" fontId="2" fillId="0" borderId="15" xfId="48" applyNumberFormat="1" applyFont="1" applyBorder="1" applyAlignment="1">
      <alignment vertical="center" shrinkToFit="1"/>
    </xf>
    <xf numFmtId="186" fontId="2" fillId="0" borderId="16" xfId="48" applyNumberFormat="1" applyFont="1" applyBorder="1" applyAlignment="1">
      <alignment vertical="center" shrinkToFit="1"/>
    </xf>
    <xf numFmtId="3" fontId="2" fillId="0" borderId="17" xfId="0" applyNumberFormat="1" applyFont="1" applyBorder="1" applyAlignment="1">
      <alignment shrinkToFit="1"/>
    </xf>
    <xf numFmtId="3" fontId="8" fillId="0" borderId="10" xfId="0" applyNumberFormat="1" applyFont="1" applyBorder="1" applyAlignment="1">
      <alignment horizontal="center" vertical="center"/>
    </xf>
    <xf numFmtId="0" fontId="2" fillId="0" borderId="10" xfId="48" applyNumberFormat="1" applyFont="1" applyBorder="1" applyAlignment="1">
      <alignment vertical="center" shrinkToFit="1"/>
    </xf>
    <xf numFmtId="192" fontId="2" fillId="0" borderId="10" xfId="48" applyNumberFormat="1" applyFont="1" applyBorder="1" applyAlignment="1">
      <alignment vertical="center" shrinkToFit="1"/>
    </xf>
    <xf numFmtId="191" fontId="2" fillId="0" borderId="10" xfId="48" applyNumberFormat="1" applyFont="1" applyBorder="1" applyAlignment="1">
      <alignment vertical="center" shrinkToFit="1"/>
    </xf>
    <xf numFmtId="3" fontId="8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shrinkToFit="1"/>
    </xf>
    <xf numFmtId="3" fontId="2" fillId="0" borderId="19" xfId="0" applyNumberFormat="1" applyFont="1" applyBorder="1" applyAlignment="1">
      <alignment vertical="center" shrinkToFit="1"/>
    </xf>
    <xf numFmtId="3" fontId="2" fillId="0" borderId="20" xfId="0" applyNumberFormat="1" applyFont="1" applyBorder="1" applyAlignment="1">
      <alignment vertical="center" shrinkToFit="1"/>
    </xf>
    <xf numFmtId="3" fontId="8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shrinkToFit="1"/>
    </xf>
    <xf numFmtId="3" fontId="2" fillId="0" borderId="22" xfId="0" applyNumberFormat="1" applyFont="1" applyBorder="1" applyAlignment="1">
      <alignment vertical="center" shrinkToFit="1"/>
    </xf>
    <xf numFmtId="3" fontId="2" fillId="0" borderId="23" xfId="0" applyNumberFormat="1" applyFont="1" applyBorder="1" applyAlignment="1">
      <alignment vertical="center" shrinkToFit="1"/>
    </xf>
    <xf numFmtId="41" fontId="2" fillId="0" borderId="15" xfId="48" applyFont="1" applyBorder="1" applyAlignment="1">
      <alignment vertical="center" shrinkToFit="1"/>
    </xf>
    <xf numFmtId="0" fontId="2" fillId="0" borderId="13" xfId="48" applyNumberFormat="1" applyFont="1" applyBorder="1" applyAlignment="1">
      <alignment vertical="center" shrinkToFit="1"/>
    </xf>
    <xf numFmtId="41" fontId="2" fillId="0" borderId="10" xfId="48" applyNumberFormat="1" applyFont="1" applyBorder="1" applyAlignment="1">
      <alignment horizontal="right" vertical="center" shrinkToFit="1"/>
    </xf>
    <xf numFmtId="41" fontId="2" fillId="0" borderId="10" xfId="48" applyNumberFormat="1" applyFont="1" applyBorder="1" applyAlignment="1">
      <alignment vertical="center" shrinkToFit="1"/>
    </xf>
    <xf numFmtId="0" fontId="8" fillId="0" borderId="24" xfId="0" applyFont="1" applyBorder="1" applyAlignment="1">
      <alignment horizontal="center" vertical="center" wrapText="1"/>
    </xf>
    <xf numFmtId="41" fontId="2" fillId="0" borderId="15" xfId="48" applyNumberFormat="1" applyFont="1" applyBorder="1" applyAlignment="1">
      <alignment vertical="center" shrinkToFit="1"/>
    </xf>
    <xf numFmtId="192" fontId="2" fillId="0" borderId="13" xfId="48" applyNumberFormat="1" applyFont="1" applyBorder="1" applyAlignment="1">
      <alignment vertical="center" shrinkToFit="1"/>
    </xf>
    <xf numFmtId="0" fontId="3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2" fillId="0" borderId="0" xfId="48" applyFont="1" applyBorder="1" applyAlignment="1">
      <alignment vertical="center" shrinkToFit="1"/>
    </xf>
    <xf numFmtId="192" fontId="2" fillId="0" borderId="0" xfId="48" applyNumberFormat="1" applyFont="1" applyBorder="1" applyAlignment="1">
      <alignment vertical="center" shrinkToFit="1"/>
    </xf>
    <xf numFmtId="0" fontId="2" fillId="0" borderId="0" xfId="48" applyNumberFormat="1" applyFont="1" applyBorder="1" applyAlignment="1">
      <alignment vertical="center" shrinkToFit="1"/>
    </xf>
    <xf numFmtId="186" fontId="2" fillId="0" borderId="0" xfId="48" applyNumberFormat="1" applyFont="1" applyBorder="1" applyAlignment="1">
      <alignment vertical="center" shrinkToFi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2" fillId="0" borderId="24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41" fontId="2" fillId="0" borderId="0" xfId="48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32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3" fontId="34" fillId="0" borderId="0" xfId="0" applyNumberFormat="1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3" fontId="34" fillId="0" borderId="0" xfId="0" applyNumberFormat="1" applyFont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3" fontId="8" fillId="0" borderId="10" xfId="0" applyNumberFormat="1" applyFont="1" applyBorder="1" applyAlignment="1">
      <alignment vertical="center" shrinkToFit="1"/>
    </xf>
    <xf numFmtId="3" fontId="8" fillId="0" borderId="10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14" fillId="0" borderId="0" xfId="0" applyFont="1" applyBorder="1" applyAlignment="1" quotePrefix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3</xdr:row>
      <xdr:rowOff>152400</xdr:rowOff>
    </xdr:from>
    <xdr:to>
      <xdr:col>7</xdr:col>
      <xdr:colOff>47625</xdr:colOff>
      <xdr:row>9</xdr:row>
      <xdr:rowOff>238125</xdr:rowOff>
    </xdr:to>
    <xdr:sp>
      <xdr:nvSpPr>
        <xdr:cNvPr id="1" name="Rectangle 6"/>
        <xdr:cNvSpPr>
          <a:spLocks/>
        </xdr:cNvSpPr>
      </xdr:nvSpPr>
      <xdr:spPr>
        <a:xfrm>
          <a:off x="2095500" y="2009775"/>
          <a:ext cx="5772150" cy="248602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1"/>
        <xdr:cNvSpPr>
          <a:spLocks/>
        </xdr:cNvSpPr>
      </xdr:nvSpPr>
      <xdr:spPr>
        <a:xfrm>
          <a:off x="0" y="0"/>
          <a:ext cx="752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2"/>
        <xdr:cNvSpPr>
          <a:spLocks/>
        </xdr:cNvSpPr>
      </xdr:nvSpPr>
      <xdr:spPr>
        <a:xfrm>
          <a:off x="0" y="0"/>
          <a:ext cx="752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552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552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workbookViewId="0" topLeftCell="A1">
      <selection activeCell="B7" sqref="B7"/>
    </sheetView>
  </sheetViews>
  <sheetFormatPr defaultColWidth="8.88671875" defaultRowHeight="13.5"/>
  <cols>
    <col min="1" max="2" width="8.77734375" style="0" customWidth="1"/>
    <col min="3" max="4" width="10.21484375" style="0" customWidth="1"/>
    <col min="5" max="5" width="24.10546875" style="0" customWidth="1"/>
    <col min="6" max="6" width="18.88671875" style="0" customWidth="1"/>
    <col min="7" max="10" width="10.21484375" style="0" customWidth="1"/>
    <col min="11" max="11" width="9.77734375" style="0" customWidth="1"/>
    <col min="12" max="12" width="8.3359375" style="0" customWidth="1"/>
  </cols>
  <sheetData>
    <row r="1" ht="71.25" customHeight="1"/>
    <row r="2" spans="1:10" s="1" customFormat="1" ht="49.5" customHeight="1">
      <c r="A2" s="73" t="s">
        <v>74</v>
      </c>
      <c r="B2" s="73"/>
      <c r="C2" s="73"/>
      <c r="D2" s="73"/>
      <c r="E2" s="73"/>
      <c r="F2" s="73"/>
      <c r="G2" s="73"/>
      <c r="H2" s="73"/>
      <c r="I2" s="73"/>
      <c r="J2" s="64"/>
    </row>
    <row r="3" spans="1:10" s="1" customFormat="1" ht="25.5" customHeight="1">
      <c r="A3" s="49"/>
      <c r="B3" s="49"/>
      <c r="C3" s="49"/>
      <c r="D3" s="49"/>
      <c r="E3" s="49"/>
      <c r="F3" s="49"/>
      <c r="G3" s="49"/>
      <c r="H3" s="49"/>
      <c r="I3" s="49"/>
      <c r="J3" s="64"/>
    </row>
    <row r="4" s="2" customFormat="1" ht="27.75" customHeight="1"/>
    <row r="5" spans="4:10" ht="32.25" customHeight="1">
      <c r="D5" s="65" t="s">
        <v>75</v>
      </c>
      <c r="E5" s="66"/>
      <c r="F5" s="67">
        <v>9683520000</v>
      </c>
      <c r="G5" s="65" t="s">
        <v>76</v>
      </c>
      <c r="H5" s="63"/>
      <c r="I5" s="63"/>
      <c r="J5" s="62"/>
    </row>
    <row r="6" spans="1:10" s="14" customFormat="1" ht="32.25" customHeight="1">
      <c r="A6" s="61"/>
      <c r="B6" s="61"/>
      <c r="D6" s="65" t="s">
        <v>77</v>
      </c>
      <c r="E6" s="68"/>
      <c r="F6" s="69">
        <v>2179499000</v>
      </c>
      <c r="G6" s="65" t="s">
        <v>78</v>
      </c>
      <c r="H6" s="63"/>
      <c r="I6" s="63"/>
      <c r="J6" s="61"/>
    </row>
    <row r="7" spans="1:10" s="14" customFormat="1" ht="32.25" customHeight="1">
      <c r="A7" s="61"/>
      <c r="B7" s="61"/>
      <c r="D7" s="65" t="s">
        <v>79</v>
      </c>
      <c r="E7" s="68"/>
      <c r="F7" s="69">
        <v>1045960000</v>
      </c>
      <c r="G7" s="65" t="s">
        <v>78</v>
      </c>
      <c r="H7" s="63"/>
      <c r="I7" s="63"/>
      <c r="J7" s="61"/>
    </row>
    <row r="8" spans="1:10" s="14" customFormat="1" ht="32.25" customHeight="1">
      <c r="A8" s="61"/>
      <c r="B8" s="61"/>
      <c r="D8" s="70" t="s">
        <v>80</v>
      </c>
      <c r="E8" s="68"/>
      <c r="F8" s="71">
        <v>10817059000</v>
      </c>
      <c r="G8" s="70" t="s">
        <v>81</v>
      </c>
      <c r="H8" s="63"/>
      <c r="I8" s="63"/>
      <c r="J8" s="61"/>
    </row>
    <row r="9" spans="1:10" s="15" customFormat="1" ht="32.25" customHeight="1">
      <c r="A9" s="50"/>
      <c r="B9" s="50"/>
      <c r="D9" s="70" t="s">
        <v>82</v>
      </c>
      <c r="E9" s="65"/>
      <c r="F9" s="65"/>
      <c r="G9" s="72"/>
      <c r="H9" s="63"/>
      <c r="I9" s="63"/>
      <c r="J9" s="51"/>
    </row>
    <row r="10" spans="1:10" s="15" customFormat="1" ht="32.25" customHeight="1">
      <c r="A10" s="50"/>
      <c r="B10" s="50"/>
      <c r="C10" s="63"/>
      <c r="D10" s="63"/>
      <c r="E10" s="63"/>
      <c r="F10" s="63"/>
      <c r="G10" s="63"/>
      <c r="H10" s="63"/>
      <c r="I10" s="63"/>
      <c r="J10" s="54"/>
    </row>
    <row r="11" spans="1:10" s="15" customFormat="1" ht="32.25" customHeight="1">
      <c r="A11" s="50"/>
      <c r="B11" s="50"/>
      <c r="C11" s="63"/>
      <c r="D11" s="63"/>
      <c r="E11" s="63"/>
      <c r="F11" s="63"/>
      <c r="G11" s="63"/>
      <c r="H11" s="63"/>
      <c r="I11" s="63"/>
      <c r="J11" s="54"/>
    </row>
    <row r="12" spans="1:10" s="15" customFormat="1" ht="32.25" customHeight="1">
      <c r="A12" s="60"/>
      <c r="B12" s="60"/>
      <c r="C12" s="63"/>
      <c r="D12" s="63"/>
      <c r="E12" s="63"/>
      <c r="F12" s="63"/>
      <c r="G12" s="63"/>
      <c r="H12" s="63"/>
      <c r="I12" s="63"/>
      <c r="J12" s="59"/>
    </row>
    <row r="13" spans="1:10" s="15" customFormat="1" ht="32.25" customHeight="1">
      <c r="A13" s="50"/>
      <c r="B13" s="50"/>
      <c r="C13" s="51"/>
      <c r="D13" s="51"/>
      <c r="E13" s="53"/>
      <c r="F13" s="51"/>
      <c r="G13" s="52"/>
      <c r="H13" s="52"/>
      <c r="I13" s="54"/>
      <c r="J13" s="54"/>
    </row>
    <row r="14" spans="1:2" ht="32.25" customHeight="1">
      <c r="A14" s="23"/>
      <c r="B14" s="23"/>
    </row>
  </sheetData>
  <mergeCells count="1">
    <mergeCell ref="A2:I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6"/>
  <sheetViews>
    <sheetView zoomScaleSheetLayoutView="100" zoomScalePageLayoutView="0" workbookViewId="0" topLeftCell="A1">
      <pane xSplit="8" ySplit="8" topLeftCell="I9" activePane="bottomRight" state="frozen"/>
      <selection pane="topLeft" activeCell="A1" sqref="A1"/>
      <selection pane="topRight" activeCell="I1" sqref="I1"/>
      <selection pane="bottomLeft" activeCell="A9" sqref="A9"/>
      <selection pane="bottomRight" activeCell="I5" sqref="I5"/>
    </sheetView>
  </sheetViews>
  <sheetFormatPr defaultColWidth="8.88671875" defaultRowHeight="13.5"/>
  <cols>
    <col min="1" max="1" width="3.4453125" style="0" customWidth="1"/>
    <col min="2" max="2" width="8.3359375" style="0" customWidth="1"/>
    <col min="3" max="3" width="12.10546875" style="0" customWidth="1"/>
    <col min="4" max="4" width="5.88671875" style="0" customWidth="1"/>
    <col min="5" max="5" width="5.3359375" style="0" customWidth="1"/>
    <col min="6" max="6" width="4.99609375" style="0" customWidth="1"/>
    <col min="7" max="7" width="4.10546875" style="0" customWidth="1"/>
    <col min="8" max="8" width="10.77734375" style="0" customWidth="1"/>
    <col min="9" max="9" width="10.21484375" style="0" customWidth="1"/>
    <col min="10" max="10" width="9.99609375" style="0" customWidth="1"/>
    <col min="11" max="11" width="10.5546875" style="0" customWidth="1"/>
    <col min="12" max="12" width="9.10546875" style="0" customWidth="1"/>
    <col min="13" max="13" width="9.77734375" style="0" customWidth="1"/>
    <col min="14" max="14" width="11.4453125" style="0" customWidth="1"/>
    <col min="15" max="15" width="10.6640625" style="0" customWidth="1"/>
  </cols>
  <sheetData>
    <row r="1" ht="7.5" customHeight="1"/>
    <row r="2" s="3" customFormat="1" ht="25.5" customHeight="1">
      <c r="A2" s="3" t="s">
        <v>28</v>
      </c>
    </row>
    <row r="3" s="2" customFormat="1" ht="7.5" customHeight="1"/>
    <row r="4" spans="1:5" s="13" customFormat="1" ht="21" customHeight="1">
      <c r="A4" s="10" t="s">
        <v>29</v>
      </c>
      <c r="B4" s="10"/>
      <c r="C4" s="11"/>
      <c r="D4" s="12"/>
      <c r="E4" s="12"/>
    </row>
    <row r="5" spans="1:15" s="6" customFormat="1" ht="16.5" customHeight="1">
      <c r="A5" s="5"/>
      <c r="D5" s="7"/>
      <c r="E5" s="7"/>
      <c r="M5" s="84" t="s">
        <v>27</v>
      </c>
      <c r="N5" s="84"/>
      <c r="O5" s="84"/>
    </row>
    <row r="6" spans="1:15" s="6" customFormat="1" ht="15" customHeight="1">
      <c r="A6" s="46" t="s">
        <v>2</v>
      </c>
      <c r="B6" s="82" t="s">
        <v>3</v>
      </c>
      <c r="C6" s="83" t="s">
        <v>38</v>
      </c>
      <c r="D6" s="82" t="s">
        <v>4</v>
      </c>
      <c r="E6" s="82" t="s">
        <v>9</v>
      </c>
      <c r="F6" s="46" t="s">
        <v>37</v>
      </c>
      <c r="G6" s="93" t="s">
        <v>5</v>
      </c>
      <c r="H6" s="88" t="s">
        <v>10</v>
      </c>
      <c r="I6" s="85" t="s">
        <v>11</v>
      </c>
      <c r="J6" s="86"/>
      <c r="K6" s="86"/>
      <c r="L6" s="86"/>
      <c r="M6" s="86"/>
      <c r="N6" s="87"/>
      <c r="O6" s="88" t="s">
        <v>12</v>
      </c>
    </row>
    <row r="7" spans="1:15" s="6" customFormat="1" ht="15" customHeight="1">
      <c r="A7" s="104"/>
      <c r="B7" s="83"/>
      <c r="C7" s="83"/>
      <c r="D7" s="83"/>
      <c r="E7" s="83"/>
      <c r="F7" s="91"/>
      <c r="G7" s="93"/>
      <c r="H7" s="89"/>
      <c r="I7" s="85" t="s">
        <v>6</v>
      </c>
      <c r="J7" s="86"/>
      <c r="K7" s="87"/>
      <c r="L7" s="85" t="s">
        <v>7</v>
      </c>
      <c r="M7" s="86"/>
      <c r="N7" s="87"/>
      <c r="O7" s="89"/>
    </row>
    <row r="8" spans="1:15" s="6" customFormat="1" ht="26.25" customHeight="1">
      <c r="A8" s="105"/>
      <c r="B8" s="83"/>
      <c r="C8" s="83"/>
      <c r="D8" s="83"/>
      <c r="E8" s="83"/>
      <c r="F8" s="92"/>
      <c r="G8" s="93"/>
      <c r="H8" s="90"/>
      <c r="I8" s="8" t="s">
        <v>13</v>
      </c>
      <c r="J8" s="9" t="s">
        <v>8</v>
      </c>
      <c r="K8" s="8" t="s">
        <v>14</v>
      </c>
      <c r="L8" s="8" t="s">
        <v>15</v>
      </c>
      <c r="M8" s="9" t="s">
        <v>8</v>
      </c>
      <c r="N8" s="8" t="s">
        <v>14</v>
      </c>
      <c r="O8" s="90"/>
    </row>
    <row r="9" spans="1:15" s="26" customFormat="1" ht="18" customHeight="1">
      <c r="A9" s="94" t="s">
        <v>16</v>
      </c>
      <c r="B9" s="95"/>
      <c r="C9" s="96"/>
      <c r="D9" s="100"/>
      <c r="E9" s="102">
        <f>SUM(E11:E72)</f>
        <v>920</v>
      </c>
      <c r="F9" s="57"/>
      <c r="G9" s="30" t="s">
        <v>30</v>
      </c>
      <c r="H9" s="29">
        <f>SUM(H$13,H$15,H$19,H$21,H$25,H$27,H$29,H$31,H$35,H$37,H$39,H$41,H$43,H$45,H$47,H$49,H$51,H$53,H$55,H$57,H$59,H$61,H$63,H$65,H$67,H$69,H$71,H$17,H$23,H$33)+H$11</f>
        <v>894</v>
      </c>
      <c r="I9" s="29">
        <f aca="true" t="shared" si="0" ref="I9:O9">SUM(I$13,I$15,I$19,I$21,I$25,I$27,I$29,I$31,I$35,I$37,I$39,I$41,I$43,I$45,I$47,I$49,I$51,I$53,I$55,I$57,I$59,I$61,I$63,I$65,I$67,I$69,I$71,I$17,I$23,I$33)+I$11</f>
        <v>207</v>
      </c>
      <c r="J9" s="29">
        <f t="shared" si="0"/>
        <v>0</v>
      </c>
      <c r="K9" s="29">
        <f t="shared" si="0"/>
        <v>207</v>
      </c>
      <c r="L9" s="29">
        <f t="shared" si="0"/>
        <v>23</v>
      </c>
      <c r="M9" s="29">
        <f t="shared" si="0"/>
        <v>131</v>
      </c>
      <c r="N9" s="29">
        <f t="shared" si="0"/>
        <v>154</v>
      </c>
      <c r="O9" s="29">
        <f t="shared" si="0"/>
        <v>947</v>
      </c>
    </row>
    <row r="10" spans="1:15" s="26" customFormat="1" ht="18" customHeight="1">
      <c r="A10" s="97"/>
      <c r="B10" s="98"/>
      <c r="C10" s="99"/>
      <c r="D10" s="101"/>
      <c r="E10" s="103"/>
      <c r="F10" s="58"/>
      <c r="G10" s="25" t="s">
        <v>31</v>
      </c>
      <c r="H10" s="29">
        <f>SUM(H$14,H$16,H$20,H$22,H$26,H$28,H$30,H$32,H$36,H$38,H$40,H$42,H$44,H$46,H$48,H$50,H$52,H$54,H$56,H$58,H$60,H$62,H$64,H$66,H$68,H$70,H$72,H$18,H$24,H$34)+H$12</f>
        <v>9683520000</v>
      </c>
      <c r="I10" s="29">
        <f aca="true" t="shared" si="1" ref="I10:O10">SUM(I$14,I$16,I$20,I$22,I$26,I$28,I$30,I$32,I$36,I$38,I$40,I$42,I$44,I$46,I$48,I$50,I$52,I$54,I$56,I$58,I$60,I$62,I$64,I$66,I$68,I$70,I$72,I$18,I$24,I$34)+I$12</f>
        <v>2179499000</v>
      </c>
      <c r="J10" s="29">
        <f t="shared" si="1"/>
        <v>0</v>
      </c>
      <c r="K10" s="29">
        <f t="shared" si="1"/>
        <v>2179499000</v>
      </c>
      <c r="L10" s="29">
        <f t="shared" si="1"/>
        <v>241982000</v>
      </c>
      <c r="M10" s="29">
        <f t="shared" si="1"/>
        <v>803978000</v>
      </c>
      <c r="N10" s="29">
        <f t="shared" si="1"/>
        <v>1045960000</v>
      </c>
      <c r="O10" s="29">
        <f t="shared" si="1"/>
        <v>10817059000</v>
      </c>
    </row>
    <row r="11" spans="1:15" s="26" customFormat="1" ht="18" customHeight="1">
      <c r="A11" s="76">
        <v>2</v>
      </c>
      <c r="B11" s="78">
        <v>25101501</v>
      </c>
      <c r="C11" s="74" t="s">
        <v>51</v>
      </c>
      <c r="D11" s="75" t="s">
        <v>1</v>
      </c>
      <c r="E11" s="79">
        <v>7</v>
      </c>
      <c r="F11" s="80">
        <v>7</v>
      </c>
      <c r="G11" s="34" t="s">
        <v>30</v>
      </c>
      <c r="H11" s="35">
        <v>25</v>
      </c>
      <c r="I11" s="36">
        <v>0</v>
      </c>
      <c r="J11" s="36">
        <v>0</v>
      </c>
      <c r="K11" s="36">
        <f>SUM(I11:J11)</f>
        <v>0</v>
      </c>
      <c r="L11" s="36">
        <v>0</v>
      </c>
      <c r="M11" s="36">
        <v>0</v>
      </c>
      <c r="N11" s="36">
        <f>SUM(L11:M11)</f>
        <v>0</v>
      </c>
      <c r="O11" s="37">
        <f>H11+K11-N11</f>
        <v>25</v>
      </c>
    </row>
    <row r="12" spans="1:15" s="26" customFormat="1" ht="18" customHeight="1">
      <c r="A12" s="77"/>
      <c r="B12" s="78"/>
      <c r="C12" s="74"/>
      <c r="D12" s="75"/>
      <c r="E12" s="79"/>
      <c r="F12" s="80"/>
      <c r="G12" s="38" t="s">
        <v>31</v>
      </c>
      <c r="H12" s="39">
        <v>496975000</v>
      </c>
      <c r="I12" s="40">
        <v>0</v>
      </c>
      <c r="J12" s="40">
        <v>0</v>
      </c>
      <c r="K12" s="40">
        <f aca="true" t="shared" si="2" ref="K12:K72">SUM(I12:J12)</f>
        <v>0</v>
      </c>
      <c r="L12" s="40">
        <v>0</v>
      </c>
      <c r="M12" s="40">
        <v>0</v>
      </c>
      <c r="N12" s="40">
        <f>SUM(L12:M12)</f>
        <v>0</v>
      </c>
      <c r="O12" s="41">
        <f>SUM(H12+K12)-N12</f>
        <v>496975000</v>
      </c>
    </row>
    <row r="13" spans="1:15" s="26" customFormat="1" ht="18" customHeight="1">
      <c r="A13" s="76">
        <v>3</v>
      </c>
      <c r="B13" s="78">
        <v>25101503</v>
      </c>
      <c r="C13" s="74" t="s">
        <v>60</v>
      </c>
      <c r="D13" s="75" t="s">
        <v>1</v>
      </c>
      <c r="E13" s="79">
        <v>19</v>
      </c>
      <c r="F13" s="80">
        <v>7</v>
      </c>
      <c r="G13" s="34" t="s">
        <v>30</v>
      </c>
      <c r="H13" s="35">
        <v>35</v>
      </c>
      <c r="I13" s="36">
        <v>21</v>
      </c>
      <c r="J13" s="36">
        <v>0</v>
      </c>
      <c r="K13" s="36">
        <f t="shared" si="2"/>
        <v>21</v>
      </c>
      <c r="L13" s="36">
        <v>4</v>
      </c>
      <c r="M13" s="36">
        <v>1</v>
      </c>
      <c r="N13" s="36">
        <f aca="true" t="shared" si="3" ref="N13:N46">SUM(L13:M13)</f>
        <v>5</v>
      </c>
      <c r="O13" s="37">
        <f>H13+K13-N13</f>
        <v>51</v>
      </c>
    </row>
    <row r="14" spans="1:15" s="26" customFormat="1" ht="18" customHeight="1">
      <c r="A14" s="77"/>
      <c r="B14" s="78"/>
      <c r="C14" s="74"/>
      <c r="D14" s="75"/>
      <c r="E14" s="79"/>
      <c r="F14" s="80"/>
      <c r="G14" s="38" t="s">
        <v>31</v>
      </c>
      <c r="H14" s="39">
        <v>739176000</v>
      </c>
      <c r="I14" s="40">
        <v>844095000</v>
      </c>
      <c r="J14" s="40">
        <v>0</v>
      </c>
      <c r="K14" s="40">
        <f t="shared" si="2"/>
        <v>844095000</v>
      </c>
      <c r="L14" s="40">
        <v>108640000</v>
      </c>
      <c r="M14" s="40">
        <v>151000</v>
      </c>
      <c r="N14" s="40">
        <f t="shared" si="3"/>
        <v>108791000</v>
      </c>
      <c r="O14" s="41">
        <f>SUM(H14+K14)-N14</f>
        <v>1474480000</v>
      </c>
    </row>
    <row r="15" spans="1:15" s="26" customFormat="1" ht="18" customHeight="1">
      <c r="A15" s="76">
        <v>4</v>
      </c>
      <c r="B15" s="78">
        <v>25101502</v>
      </c>
      <c r="C15" s="74" t="s">
        <v>52</v>
      </c>
      <c r="D15" s="75"/>
      <c r="E15" s="79">
        <v>4</v>
      </c>
      <c r="F15" s="80">
        <v>8</v>
      </c>
      <c r="G15" s="34" t="s">
        <v>30</v>
      </c>
      <c r="H15" s="35">
        <v>4</v>
      </c>
      <c r="I15" s="36">
        <v>0</v>
      </c>
      <c r="J15" s="36">
        <v>0</v>
      </c>
      <c r="K15" s="36">
        <f t="shared" si="2"/>
        <v>0</v>
      </c>
      <c r="L15" s="36">
        <v>0</v>
      </c>
      <c r="M15" s="36">
        <v>0</v>
      </c>
      <c r="N15" s="36">
        <f t="shared" si="3"/>
        <v>0</v>
      </c>
      <c r="O15" s="37">
        <f>H15+K15-N15</f>
        <v>4</v>
      </c>
    </row>
    <row r="16" spans="1:15" s="26" customFormat="1" ht="18" customHeight="1">
      <c r="A16" s="77"/>
      <c r="B16" s="78"/>
      <c r="C16" s="74"/>
      <c r="D16" s="75"/>
      <c r="E16" s="79"/>
      <c r="F16" s="80"/>
      <c r="G16" s="38" t="s">
        <v>31</v>
      </c>
      <c r="H16" s="39">
        <v>462168000</v>
      </c>
      <c r="I16" s="40">
        <v>0</v>
      </c>
      <c r="J16" s="40">
        <v>0</v>
      </c>
      <c r="K16" s="40">
        <f t="shared" si="2"/>
        <v>0</v>
      </c>
      <c r="L16" s="40">
        <v>0</v>
      </c>
      <c r="M16" s="40">
        <v>0</v>
      </c>
      <c r="N16" s="40">
        <f t="shared" si="3"/>
        <v>0</v>
      </c>
      <c r="O16" s="41">
        <f>SUM(H16+K16)-N16</f>
        <v>462168000</v>
      </c>
    </row>
    <row r="17" spans="1:15" s="26" customFormat="1" ht="18" customHeight="1">
      <c r="A17" s="76">
        <v>5</v>
      </c>
      <c r="B17" s="78">
        <v>43191598</v>
      </c>
      <c r="C17" s="74" t="s">
        <v>61</v>
      </c>
      <c r="D17" s="75"/>
      <c r="E17" s="79">
        <v>40</v>
      </c>
      <c r="F17" s="80">
        <v>9</v>
      </c>
      <c r="G17" s="34" t="s">
        <v>30</v>
      </c>
      <c r="H17" s="35">
        <v>0</v>
      </c>
      <c r="I17" s="36">
        <v>0</v>
      </c>
      <c r="J17" s="36">
        <v>0</v>
      </c>
      <c r="K17" s="36">
        <f t="shared" si="2"/>
        <v>0</v>
      </c>
      <c r="L17" s="36">
        <v>0</v>
      </c>
      <c r="M17" s="36">
        <v>0</v>
      </c>
      <c r="N17" s="36">
        <f>SUM(L17:M17)</f>
        <v>0</v>
      </c>
      <c r="O17" s="37">
        <f>H17+K17-N17</f>
        <v>0</v>
      </c>
    </row>
    <row r="18" spans="1:15" s="26" customFormat="1" ht="18" customHeight="1">
      <c r="A18" s="77"/>
      <c r="B18" s="78"/>
      <c r="C18" s="74"/>
      <c r="D18" s="75"/>
      <c r="E18" s="79"/>
      <c r="F18" s="80"/>
      <c r="G18" s="38" t="s">
        <v>31</v>
      </c>
      <c r="H18" s="39">
        <v>0</v>
      </c>
      <c r="I18" s="40">
        <v>0</v>
      </c>
      <c r="J18" s="40">
        <v>0</v>
      </c>
      <c r="K18" s="40">
        <f t="shared" si="2"/>
        <v>0</v>
      </c>
      <c r="L18" s="40">
        <v>0</v>
      </c>
      <c r="M18" s="40">
        <v>0</v>
      </c>
      <c r="N18" s="40">
        <f>SUM(L18:M18)</f>
        <v>0</v>
      </c>
      <c r="O18" s="41">
        <f>SUM(H18+K18)-N18</f>
        <v>0</v>
      </c>
    </row>
    <row r="19" spans="1:15" s="26" customFormat="1" ht="18" customHeight="1">
      <c r="A19" s="76">
        <v>7</v>
      </c>
      <c r="B19" s="78">
        <v>45111705</v>
      </c>
      <c r="C19" s="74" t="s">
        <v>62</v>
      </c>
      <c r="D19" s="75"/>
      <c r="E19" s="79">
        <v>2</v>
      </c>
      <c r="F19" s="80">
        <v>10</v>
      </c>
      <c r="G19" s="34" t="s">
        <v>30</v>
      </c>
      <c r="H19" s="35">
        <v>0</v>
      </c>
      <c r="I19" s="36">
        <v>0</v>
      </c>
      <c r="J19" s="36">
        <v>0</v>
      </c>
      <c r="K19" s="36">
        <f t="shared" si="2"/>
        <v>0</v>
      </c>
      <c r="L19" s="36">
        <v>0</v>
      </c>
      <c r="M19" s="36">
        <v>0</v>
      </c>
      <c r="N19" s="36">
        <f t="shared" si="3"/>
        <v>0</v>
      </c>
      <c r="O19" s="37">
        <f>H19+K19-N19</f>
        <v>0</v>
      </c>
    </row>
    <row r="20" spans="1:15" s="26" customFormat="1" ht="18" customHeight="1">
      <c r="A20" s="77"/>
      <c r="B20" s="78"/>
      <c r="C20" s="74"/>
      <c r="D20" s="75"/>
      <c r="E20" s="79"/>
      <c r="F20" s="80"/>
      <c r="G20" s="38" t="s">
        <v>31</v>
      </c>
      <c r="H20" s="39">
        <v>0</v>
      </c>
      <c r="I20" s="40">
        <v>0</v>
      </c>
      <c r="J20" s="40">
        <v>0</v>
      </c>
      <c r="K20" s="40">
        <f t="shared" si="2"/>
        <v>0</v>
      </c>
      <c r="L20" s="40">
        <v>0</v>
      </c>
      <c r="M20" s="40">
        <v>0</v>
      </c>
      <c r="N20" s="40">
        <f t="shared" si="3"/>
        <v>0</v>
      </c>
      <c r="O20" s="41">
        <f>SUM(H20+K20)-N20</f>
        <v>0</v>
      </c>
    </row>
    <row r="21" spans="1:15" s="26" customFormat="1" ht="18" customHeight="1">
      <c r="A21" s="76">
        <v>8</v>
      </c>
      <c r="B21" s="78">
        <v>25101507</v>
      </c>
      <c r="C21" s="74" t="s">
        <v>53</v>
      </c>
      <c r="D21" s="75"/>
      <c r="E21" s="79">
        <v>32</v>
      </c>
      <c r="F21" s="80">
        <v>7</v>
      </c>
      <c r="G21" s="34" t="s">
        <v>30</v>
      </c>
      <c r="H21" s="35">
        <v>41</v>
      </c>
      <c r="I21" s="36">
        <v>7</v>
      </c>
      <c r="J21" s="36">
        <v>0</v>
      </c>
      <c r="K21" s="36">
        <f t="shared" si="2"/>
        <v>7</v>
      </c>
      <c r="L21" s="36">
        <v>3</v>
      </c>
      <c r="M21" s="36">
        <v>0</v>
      </c>
      <c r="N21" s="36">
        <f t="shared" si="3"/>
        <v>3</v>
      </c>
      <c r="O21" s="37">
        <f>H21+K21-N21</f>
        <v>45</v>
      </c>
    </row>
    <row r="22" spans="1:15" s="26" customFormat="1" ht="18" customHeight="1">
      <c r="A22" s="77"/>
      <c r="B22" s="78"/>
      <c r="C22" s="74"/>
      <c r="D22" s="75"/>
      <c r="E22" s="79"/>
      <c r="F22" s="80"/>
      <c r="G22" s="38" t="s">
        <v>31</v>
      </c>
      <c r="H22" s="39">
        <v>875498000</v>
      </c>
      <c r="I22" s="40">
        <v>190559000</v>
      </c>
      <c r="J22" s="40">
        <v>0</v>
      </c>
      <c r="K22" s="40">
        <f t="shared" si="2"/>
        <v>190559000</v>
      </c>
      <c r="L22" s="40">
        <v>44714000</v>
      </c>
      <c r="M22" s="40">
        <v>0</v>
      </c>
      <c r="N22" s="40">
        <f t="shared" si="3"/>
        <v>44714000</v>
      </c>
      <c r="O22" s="41">
        <f>SUM(H22+K22)-N22</f>
        <v>1021343000</v>
      </c>
    </row>
    <row r="23" spans="1:15" s="26" customFormat="1" ht="18" customHeight="1">
      <c r="A23" s="76">
        <v>9</v>
      </c>
      <c r="B23" s="78">
        <v>43222805</v>
      </c>
      <c r="C23" s="74" t="s">
        <v>63</v>
      </c>
      <c r="D23" s="75"/>
      <c r="E23" s="79">
        <v>0</v>
      </c>
      <c r="F23" s="80">
        <v>10</v>
      </c>
      <c r="G23" s="34" t="s">
        <v>30</v>
      </c>
      <c r="H23" s="35">
        <v>0</v>
      </c>
      <c r="I23" s="36">
        <v>0</v>
      </c>
      <c r="J23" s="36">
        <v>0</v>
      </c>
      <c r="K23" s="36">
        <f t="shared" si="2"/>
        <v>0</v>
      </c>
      <c r="L23" s="36">
        <v>0</v>
      </c>
      <c r="M23" s="36">
        <v>0</v>
      </c>
      <c r="N23" s="36">
        <f>SUM(L23:M23)</f>
        <v>0</v>
      </c>
      <c r="O23" s="37">
        <f>H23+K23-N23</f>
        <v>0</v>
      </c>
    </row>
    <row r="24" spans="1:15" s="26" customFormat="1" ht="18" customHeight="1">
      <c r="A24" s="77"/>
      <c r="B24" s="78"/>
      <c r="C24" s="74"/>
      <c r="D24" s="75"/>
      <c r="E24" s="79"/>
      <c r="F24" s="80"/>
      <c r="G24" s="38" t="s">
        <v>31</v>
      </c>
      <c r="H24" s="39">
        <v>0</v>
      </c>
      <c r="I24" s="40">
        <v>0</v>
      </c>
      <c r="J24" s="40">
        <v>0</v>
      </c>
      <c r="K24" s="40">
        <f t="shared" si="2"/>
        <v>0</v>
      </c>
      <c r="L24" s="40">
        <v>0</v>
      </c>
      <c r="M24" s="40">
        <v>0</v>
      </c>
      <c r="N24" s="40">
        <f>SUM(L24:M24)</f>
        <v>0</v>
      </c>
      <c r="O24" s="41">
        <f>SUM(H24+K24)-N24</f>
        <v>0</v>
      </c>
    </row>
    <row r="25" spans="1:15" s="26" customFormat="1" ht="18" customHeight="1">
      <c r="A25" s="76">
        <v>10</v>
      </c>
      <c r="B25" s="78">
        <v>25101611</v>
      </c>
      <c r="C25" s="74" t="s">
        <v>41</v>
      </c>
      <c r="D25" s="75" t="s">
        <v>1</v>
      </c>
      <c r="E25" s="79">
        <v>43</v>
      </c>
      <c r="F25" s="80">
        <v>7</v>
      </c>
      <c r="G25" s="34" t="s">
        <v>30</v>
      </c>
      <c r="H25" s="35">
        <v>75</v>
      </c>
      <c r="I25" s="36">
        <v>13</v>
      </c>
      <c r="J25" s="36">
        <v>0</v>
      </c>
      <c r="K25" s="36">
        <f t="shared" si="2"/>
        <v>13</v>
      </c>
      <c r="L25" s="36">
        <v>6</v>
      </c>
      <c r="M25" s="36">
        <v>2</v>
      </c>
      <c r="N25" s="36">
        <f t="shared" si="3"/>
        <v>8</v>
      </c>
      <c r="O25" s="37">
        <f>H25+K25-N25</f>
        <v>80</v>
      </c>
    </row>
    <row r="26" spans="1:15" s="26" customFormat="1" ht="18" customHeight="1">
      <c r="A26" s="77"/>
      <c r="B26" s="78"/>
      <c r="C26" s="74"/>
      <c r="D26" s="75"/>
      <c r="E26" s="79"/>
      <c r="F26" s="80"/>
      <c r="G26" s="38" t="s">
        <v>31</v>
      </c>
      <c r="H26" s="39">
        <v>1396588000</v>
      </c>
      <c r="I26" s="40">
        <v>250760000</v>
      </c>
      <c r="J26" s="40">
        <v>0</v>
      </c>
      <c r="K26" s="40">
        <f t="shared" si="2"/>
        <v>250760000</v>
      </c>
      <c r="L26" s="40">
        <v>69928000</v>
      </c>
      <c r="M26" s="40">
        <v>10601000</v>
      </c>
      <c r="N26" s="40">
        <f t="shared" si="3"/>
        <v>80529000</v>
      </c>
      <c r="O26" s="41">
        <f>SUM(H26+K26)-N26</f>
        <v>1566819000</v>
      </c>
    </row>
    <row r="27" spans="1:15" s="26" customFormat="1" ht="18" customHeight="1">
      <c r="A27" s="76">
        <v>11</v>
      </c>
      <c r="B27" s="78">
        <v>45101507</v>
      </c>
      <c r="C27" s="74" t="s">
        <v>54</v>
      </c>
      <c r="D27" s="75" t="s">
        <v>1</v>
      </c>
      <c r="E27" s="79">
        <v>0</v>
      </c>
      <c r="F27" s="80">
        <v>10</v>
      </c>
      <c r="G27" s="34" t="s">
        <v>30</v>
      </c>
      <c r="H27" s="35">
        <v>1</v>
      </c>
      <c r="I27" s="36">
        <v>0</v>
      </c>
      <c r="J27" s="36">
        <v>0</v>
      </c>
      <c r="K27" s="36">
        <f t="shared" si="2"/>
        <v>0</v>
      </c>
      <c r="L27" s="36">
        <v>0</v>
      </c>
      <c r="M27" s="36">
        <v>0</v>
      </c>
      <c r="N27" s="36">
        <f t="shared" si="3"/>
        <v>0</v>
      </c>
      <c r="O27" s="37">
        <f>H27+K27-N27</f>
        <v>1</v>
      </c>
    </row>
    <row r="28" spans="1:15" s="26" customFormat="1" ht="18" customHeight="1">
      <c r="A28" s="77"/>
      <c r="B28" s="78"/>
      <c r="C28" s="74"/>
      <c r="D28" s="75"/>
      <c r="E28" s="79"/>
      <c r="F28" s="80"/>
      <c r="G28" s="38" t="s">
        <v>31</v>
      </c>
      <c r="H28" s="39">
        <v>4150000</v>
      </c>
      <c r="I28" s="40">
        <v>0</v>
      </c>
      <c r="J28" s="40">
        <v>0</v>
      </c>
      <c r="K28" s="40">
        <f t="shared" si="2"/>
        <v>0</v>
      </c>
      <c r="L28" s="40">
        <v>0</v>
      </c>
      <c r="M28" s="40">
        <v>0</v>
      </c>
      <c r="N28" s="40">
        <f t="shared" si="3"/>
        <v>0</v>
      </c>
      <c r="O28" s="41">
        <f>SUM(H28+K28)-N28</f>
        <v>4150000</v>
      </c>
    </row>
    <row r="29" spans="1:15" s="26" customFormat="1" ht="18" customHeight="1">
      <c r="A29" s="76">
        <v>12</v>
      </c>
      <c r="B29" s="78">
        <v>44101501</v>
      </c>
      <c r="C29" s="74" t="s">
        <v>55</v>
      </c>
      <c r="D29" s="75" t="s">
        <v>1</v>
      </c>
      <c r="E29" s="79">
        <v>92</v>
      </c>
      <c r="F29" s="80">
        <v>5</v>
      </c>
      <c r="G29" s="34" t="s">
        <v>30</v>
      </c>
      <c r="H29" s="35">
        <v>217</v>
      </c>
      <c r="I29" s="36">
        <v>9</v>
      </c>
      <c r="J29" s="36">
        <v>0</v>
      </c>
      <c r="K29" s="36">
        <f t="shared" si="2"/>
        <v>9</v>
      </c>
      <c r="L29" s="36">
        <v>0</v>
      </c>
      <c r="M29" s="36">
        <v>43</v>
      </c>
      <c r="N29" s="36">
        <f t="shared" si="3"/>
        <v>43</v>
      </c>
      <c r="O29" s="37">
        <f>H29+K29-N29</f>
        <v>183</v>
      </c>
    </row>
    <row r="30" spans="1:15" s="26" customFormat="1" ht="18" customHeight="1">
      <c r="A30" s="77"/>
      <c r="B30" s="78"/>
      <c r="C30" s="74"/>
      <c r="D30" s="75"/>
      <c r="E30" s="79"/>
      <c r="F30" s="80"/>
      <c r="G30" s="38" t="s">
        <v>31</v>
      </c>
      <c r="H30" s="39">
        <v>947190000</v>
      </c>
      <c r="I30" s="40">
        <v>33505000</v>
      </c>
      <c r="J30" s="40">
        <v>0</v>
      </c>
      <c r="K30" s="40">
        <f t="shared" si="2"/>
        <v>33505000</v>
      </c>
      <c r="L30" s="40">
        <v>0</v>
      </c>
      <c r="M30" s="40">
        <v>170890000</v>
      </c>
      <c r="N30" s="40">
        <f t="shared" si="3"/>
        <v>170890000</v>
      </c>
      <c r="O30" s="41">
        <f>SUM(H30+K30)-N30</f>
        <v>809805000</v>
      </c>
    </row>
    <row r="31" spans="1:15" s="26" customFormat="1" ht="18" customHeight="1">
      <c r="A31" s="76">
        <v>14</v>
      </c>
      <c r="B31" s="78">
        <v>40101715</v>
      </c>
      <c r="C31" s="74" t="s">
        <v>64</v>
      </c>
      <c r="D31" s="75" t="s">
        <v>1</v>
      </c>
      <c r="E31" s="79">
        <v>5</v>
      </c>
      <c r="F31" s="80">
        <v>10</v>
      </c>
      <c r="G31" s="34" t="s">
        <v>30</v>
      </c>
      <c r="H31" s="35">
        <v>0</v>
      </c>
      <c r="I31" s="36">
        <v>1</v>
      </c>
      <c r="J31" s="36">
        <v>0</v>
      </c>
      <c r="K31" s="36">
        <f t="shared" si="2"/>
        <v>1</v>
      </c>
      <c r="L31" s="36">
        <v>0</v>
      </c>
      <c r="M31" s="36">
        <v>0</v>
      </c>
      <c r="N31" s="36">
        <f t="shared" si="3"/>
        <v>0</v>
      </c>
      <c r="O31" s="37">
        <f>H31+K31-N31</f>
        <v>1</v>
      </c>
    </row>
    <row r="32" spans="1:15" s="26" customFormat="1" ht="18" customHeight="1">
      <c r="A32" s="77"/>
      <c r="B32" s="78"/>
      <c r="C32" s="74"/>
      <c r="D32" s="75"/>
      <c r="E32" s="79"/>
      <c r="F32" s="80"/>
      <c r="G32" s="38" t="s">
        <v>31</v>
      </c>
      <c r="H32" s="39">
        <v>0</v>
      </c>
      <c r="I32" s="40">
        <v>20343000</v>
      </c>
      <c r="J32" s="40">
        <v>0</v>
      </c>
      <c r="K32" s="40">
        <f t="shared" si="2"/>
        <v>20343000</v>
      </c>
      <c r="L32" s="40">
        <v>0</v>
      </c>
      <c r="M32" s="40">
        <v>0</v>
      </c>
      <c r="N32" s="40">
        <f t="shared" si="3"/>
        <v>0</v>
      </c>
      <c r="O32" s="41">
        <f>SUM(H32+K32)-N32</f>
        <v>20343000</v>
      </c>
    </row>
    <row r="33" spans="1:15" s="26" customFormat="1" ht="18" customHeight="1">
      <c r="A33" s="76">
        <v>15</v>
      </c>
      <c r="B33" s="78">
        <v>40101806</v>
      </c>
      <c r="C33" s="74" t="s">
        <v>65</v>
      </c>
      <c r="D33" s="75" t="s">
        <v>1</v>
      </c>
      <c r="E33" s="79">
        <v>16</v>
      </c>
      <c r="F33" s="80">
        <v>9</v>
      </c>
      <c r="G33" s="34" t="s">
        <v>30</v>
      </c>
      <c r="H33" s="35">
        <v>0</v>
      </c>
      <c r="I33" s="36">
        <v>4</v>
      </c>
      <c r="J33" s="36">
        <v>0</v>
      </c>
      <c r="K33" s="36">
        <f t="shared" si="2"/>
        <v>4</v>
      </c>
      <c r="L33" s="36">
        <v>0</v>
      </c>
      <c r="M33" s="36">
        <v>2</v>
      </c>
      <c r="N33" s="36">
        <f>SUM(L33:M33)</f>
        <v>2</v>
      </c>
      <c r="O33" s="37">
        <f>H33+K33-N33</f>
        <v>2</v>
      </c>
    </row>
    <row r="34" spans="1:15" s="26" customFormat="1" ht="18" customHeight="1">
      <c r="A34" s="77"/>
      <c r="B34" s="78"/>
      <c r="C34" s="74"/>
      <c r="D34" s="75"/>
      <c r="E34" s="79"/>
      <c r="F34" s="80"/>
      <c r="G34" s="38" t="s">
        <v>31</v>
      </c>
      <c r="H34" s="39">
        <v>0</v>
      </c>
      <c r="I34" s="40">
        <v>8180000</v>
      </c>
      <c r="J34" s="40">
        <v>0</v>
      </c>
      <c r="K34" s="40">
        <f t="shared" si="2"/>
        <v>8180000</v>
      </c>
      <c r="L34" s="40">
        <v>0</v>
      </c>
      <c r="M34" s="40">
        <v>2414000</v>
      </c>
      <c r="N34" s="40">
        <f>SUM(L34:M34)</f>
        <v>2414000</v>
      </c>
      <c r="O34" s="41">
        <f>SUM(H34+K34)-N34</f>
        <v>5766000</v>
      </c>
    </row>
    <row r="35" spans="1:15" s="26" customFormat="1" ht="18" customHeight="1">
      <c r="A35" s="76">
        <v>16</v>
      </c>
      <c r="B35" s="78">
        <v>45111805</v>
      </c>
      <c r="C35" s="74" t="s">
        <v>42</v>
      </c>
      <c r="D35" s="75" t="s">
        <v>1</v>
      </c>
      <c r="E35" s="79">
        <v>2</v>
      </c>
      <c r="F35" s="80">
        <v>9</v>
      </c>
      <c r="G35" s="34" t="s">
        <v>30</v>
      </c>
      <c r="H35" s="35">
        <v>5</v>
      </c>
      <c r="I35" s="36">
        <v>0</v>
      </c>
      <c r="J35" s="36">
        <v>0</v>
      </c>
      <c r="K35" s="36">
        <f t="shared" si="2"/>
        <v>0</v>
      </c>
      <c r="L35" s="36">
        <v>0</v>
      </c>
      <c r="M35" s="36">
        <v>0</v>
      </c>
      <c r="N35" s="36">
        <f t="shared" si="3"/>
        <v>0</v>
      </c>
      <c r="O35" s="37">
        <f>H35+K35-N35</f>
        <v>5</v>
      </c>
    </row>
    <row r="36" spans="1:15" s="26" customFormat="1" ht="18" customHeight="1">
      <c r="A36" s="77"/>
      <c r="B36" s="78"/>
      <c r="C36" s="74"/>
      <c r="D36" s="75"/>
      <c r="E36" s="79"/>
      <c r="F36" s="80"/>
      <c r="G36" s="38" t="s">
        <v>31</v>
      </c>
      <c r="H36" s="39">
        <v>124368000</v>
      </c>
      <c r="I36" s="40">
        <v>0</v>
      </c>
      <c r="J36" s="40">
        <v>0</v>
      </c>
      <c r="K36" s="40">
        <f t="shared" si="2"/>
        <v>0</v>
      </c>
      <c r="L36" s="40">
        <v>0</v>
      </c>
      <c r="M36" s="40">
        <v>0</v>
      </c>
      <c r="N36" s="40">
        <f t="shared" si="3"/>
        <v>0</v>
      </c>
      <c r="O36" s="41">
        <f>SUM(H36+K36)-N36</f>
        <v>124368000</v>
      </c>
    </row>
    <row r="37" spans="1:15" s="26" customFormat="1" ht="18" customHeight="1">
      <c r="A37" s="76">
        <v>17</v>
      </c>
      <c r="B37" s="78">
        <v>45111616</v>
      </c>
      <c r="C37" s="74" t="s">
        <v>43</v>
      </c>
      <c r="D37" s="75" t="s">
        <v>1</v>
      </c>
      <c r="E37" s="79">
        <v>70</v>
      </c>
      <c r="F37" s="80">
        <v>7</v>
      </c>
      <c r="G37" s="34" t="s">
        <v>30</v>
      </c>
      <c r="H37" s="35">
        <v>91</v>
      </c>
      <c r="I37" s="36">
        <v>37</v>
      </c>
      <c r="J37" s="36">
        <v>0</v>
      </c>
      <c r="K37" s="36">
        <f t="shared" si="2"/>
        <v>37</v>
      </c>
      <c r="L37" s="36">
        <v>0</v>
      </c>
      <c r="M37" s="36">
        <v>15</v>
      </c>
      <c r="N37" s="36">
        <f t="shared" si="3"/>
        <v>15</v>
      </c>
      <c r="O37" s="37">
        <f>H37+K37-N37</f>
        <v>113</v>
      </c>
    </row>
    <row r="38" spans="1:15" s="26" customFormat="1" ht="18" customHeight="1">
      <c r="A38" s="77"/>
      <c r="B38" s="78"/>
      <c r="C38" s="74"/>
      <c r="D38" s="75"/>
      <c r="E38" s="79"/>
      <c r="F38" s="80"/>
      <c r="G38" s="38" t="s">
        <v>31</v>
      </c>
      <c r="H38" s="39">
        <v>451284000</v>
      </c>
      <c r="I38" s="40">
        <v>112543000</v>
      </c>
      <c r="J38" s="40">
        <v>0</v>
      </c>
      <c r="K38" s="40">
        <f t="shared" si="2"/>
        <v>112543000</v>
      </c>
      <c r="L38" s="40">
        <v>0</v>
      </c>
      <c r="M38" s="40">
        <v>86023000</v>
      </c>
      <c r="N38" s="40">
        <f t="shared" si="3"/>
        <v>86023000</v>
      </c>
      <c r="O38" s="41">
        <f>SUM(H38+K38)-N38</f>
        <v>477804000</v>
      </c>
    </row>
    <row r="39" spans="1:15" s="26" customFormat="1" ht="18" customHeight="1">
      <c r="A39" s="76">
        <v>18</v>
      </c>
      <c r="B39" s="78">
        <v>45121516</v>
      </c>
      <c r="C39" s="81" t="s">
        <v>66</v>
      </c>
      <c r="D39" s="75" t="s">
        <v>1</v>
      </c>
      <c r="E39" s="79">
        <v>14</v>
      </c>
      <c r="F39" s="80">
        <v>9</v>
      </c>
      <c r="G39" s="34" t="s">
        <v>30</v>
      </c>
      <c r="H39" s="35">
        <v>39</v>
      </c>
      <c r="I39" s="36">
        <v>3</v>
      </c>
      <c r="J39" s="36">
        <v>0</v>
      </c>
      <c r="K39" s="36">
        <f t="shared" si="2"/>
        <v>3</v>
      </c>
      <c r="L39" s="36">
        <v>0</v>
      </c>
      <c r="M39" s="36">
        <v>6</v>
      </c>
      <c r="N39" s="36">
        <f t="shared" si="3"/>
        <v>6</v>
      </c>
      <c r="O39" s="37">
        <f>H39+K39-N39</f>
        <v>36</v>
      </c>
    </row>
    <row r="40" spans="1:15" s="26" customFormat="1" ht="18" customHeight="1">
      <c r="A40" s="77"/>
      <c r="B40" s="78"/>
      <c r="C40" s="74"/>
      <c r="D40" s="75"/>
      <c r="E40" s="79"/>
      <c r="F40" s="80"/>
      <c r="G40" s="38" t="s">
        <v>31</v>
      </c>
      <c r="H40" s="39">
        <v>96969000</v>
      </c>
      <c r="I40" s="40">
        <v>8280000</v>
      </c>
      <c r="J40" s="40">
        <v>0</v>
      </c>
      <c r="K40" s="40">
        <f t="shared" si="2"/>
        <v>8280000</v>
      </c>
      <c r="L40" s="40">
        <v>0</v>
      </c>
      <c r="M40" s="40">
        <v>21523000</v>
      </c>
      <c r="N40" s="40">
        <f t="shared" si="3"/>
        <v>21523000</v>
      </c>
      <c r="O40" s="41">
        <f>SUM(H40+K40)-N40</f>
        <v>83726000</v>
      </c>
    </row>
    <row r="41" spans="1:15" s="26" customFormat="1" ht="18" customHeight="1">
      <c r="A41" s="76">
        <v>19</v>
      </c>
      <c r="B41" s="78">
        <v>52161545</v>
      </c>
      <c r="C41" s="74" t="s">
        <v>56</v>
      </c>
      <c r="D41" s="75"/>
      <c r="E41" s="79">
        <v>2</v>
      </c>
      <c r="F41" s="80">
        <v>6</v>
      </c>
      <c r="G41" s="34" t="s">
        <v>30</v>
      </c>
      <c r="H41" s="35">
        <v>4</v>
      </c>
      <c r="I41" s="36">
        <v>0</v>
      </c>
      <c r="J41" s="36">
        <v>0</v>
      </c>
      <c r="K41" s="36">
        <f t="shared" si="2"/>
        <v>0</v>
      </c>
      <c r="L41" s="36">
        <v>0</v>
      </c>
      <c r="M41" s="36">
        <v>0</v>
      </c>
      <c r="N41" s="36">
        <f t="shared" si="3"/>
        <v>0</v>
      </c>
      <c r="O41" s="37">
        <f>H41+K41-N41</f>
        <v>4</v>
      </c>
    </row>
    <row r="42" spans="1:15" s="26" customFormat="1" ht="18" customHeight="1">
      <c r="A42" s="77"/>
      <c r="B42" s="78"/>
      <c r="C42" s="74"/>
      <c r="D42" s="75"/>
      <c r="E42" s="79"/>
      <c r="F42" s="80"/>
      <c r="G42" s="38" t="s">
        <v>31</v>
      </c>
      <c r="H42" s="39">
        <v>4740000</v>
      </c>
      <c r="I42" s="40">
        <v>0</v>
      </c>
      <c r="J42" s="40">
        <v>0</v>
      </c>
      <c r="K42" s="40">
        <f t="shared" si="2"/>
        <v>0</v>
      </c>
      <c r="L42" s="40">
        <v>0</v>
      </c>
      <c r="M42" s="40">
        <v>0</v>
      </c>
      <c r="N42" s="40">
        <f t="shared" si="3"/>
        <v>0</v>
      </c>
      <c r="O42" s="41">
        <f>SUM(H42+K42)-N42</f>
        <v>4740000</v>
      </c>
    </row>
    <row r="43" spans="1:15" s="26" customFormat="1" ht="18" customHeight="1">
      <c r="A43" s="76">
        <v>20</v>
      </c>
      <c r="B43" s="78">
        <v>39121011</v>
      </c>
      <c r="C43" s="74" t="s">
        <v>44</v>
      </c>
      <c r="D43" s="75" t="s">
        <v>1</v>
      </c>
      <c r="E43" s="79">
        <v>22</v>
      </c>
      <c r="F43" s="80">
        <v>10</v>
      </c>
      <c r="G43" s="34" t="s">
        <v>30</v>
      </c>
      <c r="H43" s="35">
        <v>34</v>
      </c>
      <c r="I43" s="36">
        <v>11</v>
      </c>
      <c r="J43" s="36">
        <v>0</v>
      </c>
      <c r="K43" s="36">
        <f t="shared" si="2"/>
        <v>11</v>
      </c>
      <c r="L43" s="36">
        <v>0</v>
      </c>
      <c r="M43" s="36">
        <v>5</v>
      </c>
      <c r="N43" s="36">
        <f t="shared" si="3"/>
        <v>5</v>
      </c>
      <c r="O43" s="37">
        <f>H43+K43-N43</f>
        <v>40</v>
      </c>
    </row>
    <row r="44" spans="1:15" s="26" customFormat="1" ht="18" customHeight="1">
      <c r="A44" s="77"/>
      <c r="B44" s="78"/>
      <c r="C44" s="74"/>
      <c r="D44" s="75"/>
      <c r="E44" s="79"/>
      <c r="F44" s="80"/>
      <c r="G44" s="38" t="s">
        <v>31</v>
      </c>
      <c r="H44" s="39">
        <v>136203000</v>
      </c>
      <c r="I44" s="40">
        <v>21880000</v>
      </c>
      <c r="J44" s="40">
        <v>0</v>
      </c>
      <c r="K44" s="40">
        <f t="shared" si="2"/>
        <v>21880000</v>
      </c>
      <c r="L44" s="40">
        <v>0</v>
      </c>
      <c r="M44" s="40">
        <v>17845000</v>
      </c>
      <c r="N44" s="40">
        <f t="shared" si="3"/>
        <v>17845000</v>
      </c>
      <c r="O44" s="41">
        <f>SUM(H44+K44)-N44</f>
        <v>140238000</v>
      </c>
    </row>
    <row r="45" spans="1:15" s="26" customFormat="1" ht="18" customHeight="1">
      <c r="A45" s="76">
        <v>21</v>
      </c>
      <c r="B45" s="78">
        <v>41115320</v>
      </c>
      <c r="C45" s="74" t="s">
        <v>45</v>
      </c>
      <c r="D45" s="75" t="s">
        <v>1</v>
      </c>
      <c r="E45" s="79">
        <v>0</v>
      </c>
      <c r="F45" s="80">
        <v>10</v>
      </c>
      <c r="G45" s="34" t="s">
        <v>30</v>
      </c>
      <c r="H45" s="35">
        <v>3</v>
      </c>
      <c r="I45" s="36">
        <v>0</v>
      </c>
      <c r="J45" s="36">
        <v>0</v>
      </c>
      <c r="K45" s="36">
        <f t="shared" si="2"/>
        <v>0</v>
      </c>
      <c r="L45" s="36">
        <v>0</v>
      </c>
      <c r="M45" s="36">
        <v>0</v>
      </c>
      <c r="N45" s="36">
        <f t="shared" si="3"/>
        <v>0</v>
      </c>
      <c r="O45" s="37">
        <f>H45+K45-N45</f>
        <v>3</v>
      </c>
    </row>
    <row r="46" spans="1:15" s="26" customFormat="1" ht="18" customHeight="1">
      <c r="A46" s="77"/>
      <c r="B46" s="78"/>
      <c r="C46" s="74"/>
      <c r="D46" s="75"/>
      <c r="E46" s="79"/>
      <c r="F46" s="80"/>
      <c r="G46" s="38" t="s">
        <v>31</v>
      </c>
      <c r="H46" s="39">
        <v>2070000</v>
      </c>
      <c r="I46" s="40">
        <v>0</v>
      </c>
      <c r="J46" s="40">
        <v>0</v>
      </c>
      <c r="K46" s="40">
        <f t="shared" si="2"/>
        <v>0</v>
      </c>
      <c r="L46" s="40">
        <v>0</v>
      </c>
      <c r="M46" s="40">
        <v>0</v>
      </c>
      <c r="N46" s="40">
        <f t="shared" si="3"/>
        <v>0</v>
      </c>
      <c r="O46" s="41">
        <f>SUM(H46+K46)-N46</f>
        <v>2070000</v>
      </c>
    </row>
    <row r="47" spans="1:15" s="26" customFormat="1" ht="18" customHeight="1">
      <c r="A47" s="76">
        <v>22</v>
      </c>
      <c r="B47" s="78">
        <v>41115703</v>
      </c>
      <c r="C47" s="74" t="s">
        <v>46</v>
      </c>
      <c r="D47" s="75" t="s">
        <v>1</v>
      </c>
      <c r="E47" s="79">
        <v>4</v>
      </c>
      <c r="F47" s="80">
        <v>10</v>
      </c>
      <c r="G47" s="34" t="s">
        <v>30</v>
      </c>
      <c r="H47" s="35">
        <v>4</v>
      </c>
      <c r="I47" s="36">
        <v>1</v>
      </c>
      <c r="J47" s="36">
        <v>0</v>
      </c>
      <c r="K47" s="36">
        <f t="shared" si="2"/>
        <v>1</v>
      </c>
      <c r="L47" s="36">
        <v>0</v>
      </c>
      <c r="M47" s="36">
        <v>0</v>
      </c>
      <c r="N47" s="36">
        <f aca="true" t="shared" si="4" ref="N47:N70">SUM(L47:M47)</f>
        <v>0</v>
      </c>
      <c r="O47" s="37">
        <f>H47+K47-N47</f>
        <v>5</v>
      </c>
    </row>
    <row r="48" spans="1:15" s="26" customFormat="1" ht="18" customHeight="1">
      <c r="A48" s="77"/>
      <c r="B48" s="78"/>
      <c r="C48" s="74"/>
      <c r="D48" s="75"/>
      <c r="E48" s="79"/>
      <c r="F48" s="80"/>
      <c r="G48" s="38" t="s">
        <v>31</v>
      </c>
      <c r="H48" s="39">
        <v>219926000</v>
      </c>
      <c r="I48" s="40">
        <v>122539000</v>
      </c>
      <c r="J48" s="40">
        <v>0</v>
      </c>
      <c r="K48" s="40">
        <f t="shared" si="2"/>
        <v>122539000</v>
      </c>
      <c r="L48" s="40">
        <v>0</v>
      </c>
      <c r="M48" s="40">
        <v>0</v>
      </c>
      <c r="N48" s="40">
        <f t="shared" si="4"/>
        <v>0</v>
      </c>
      <c r="O48" s="41">
        <f>SUM(H48+K48)-N48</f>
        <v>342465000</v>
      </c>
    </row>
    <row r="49" spans="1:15" s="26" customFormat="1" ht="18" customHeight="1">
      <c r="A49" s="76">
        <v>23</v>
      </c>
      <c r="B49" s="78">
        <v>41115705</v>
      </c>
      <c r="C49" s="74" t="s">
        <v>47</v>
      </c>
      <c r="D49" s="75" t="s">
        <v>1</v>
      </c>
      <c r="E49" s="79">
        <v>3</v>
      </c>
      <c r="F49" s="80">
        <v>10</v>
      </c>
      <c r="G49" s="34" t="s">
        <v>30</v>
      </c>
      <c r="H49" s="35">
        <v>4</v>
      </c>
      <c r="I49" s="36">
        <v>1</v>
      </c>
      <c r="J49" s="36">
        <v>0</v>
      </c>
      <c r="K49" s="36">
        <f t="shared" si="2"/>
        <v>1</v>
      </c>
      <c r="L49" s="36">
        <v>0</v>
      </c>
      <c r="M49" s="36">
        <v>1</v>
      </c>
      <c r="N49" s="36">
        <f t="shared" si="4"/>
        <v>1</v>
      </c>
      <c r="O49" s="37">
        <f>H49+K49-N49</f>
        <v>4</v>
      </c>
    </row>
    <row r="50" spans="1:15" s="26" customFormat="1" ht="18" customHeight="1">
      <c r="A50" s="77"/>
      <c r="B50" s="78"/>
      <c r="C50" s="74"/>
      <c r="D50" s="75"/>
      <c r="E50" s="79"/>
      <c r="F50" s="80"/>
      <c r="G50" s="38" t="s">
        <v>31</v>
      </c>
      <c r="H50" s="39">
        <v>303763000</v>
      </c>
      <c r="I50" s="40">
        <v>97220000</v>
      </c>
      <c r="J50" s="40">
        <v>0</v>
      </c>
      <c r="K50" s="40">
        <f t="shared" si="2"/>
        <v>97220000</v>
      </c>
      <c r="L50" s="40">
        <v>0</v>
      </c>
      <c r="M50" s="40">
        <v>95402000</v>
      </c>
      <c r="N50" s="40">
        <f t="shared" si="4"/>
        <v>95402000</v>
      </c>
      <c r="O50" s="41">
        <f>SUM(H50+K50)-N50</f>
        <v>305581000</v>
      </c>
    </row>
    <row r="51" spans="1:15" s="26" customFormat="1" ht="18" customHeight="1">
      <c r="A51" s="76">
        <v>24</v>
      </c>
      <c r="B51" s="78">
        <v>41115406</v>
      </c>
      <c r="C51" s="74" t="s">
        <v>57</v>
      </c>
      <c r="D51" s="75" t="s">
        <v>1</v>
      </c>
      <c r="E51" s="79">
        <v>2</v>
      </c>
      <c r="F51" s="80">
        <v>10</v>
      </c>
      <c r="G51" s="34" t="s">
        <v>30</v>
      </c>
      <c r="H51" s="35">
        <v>5</v>
      </c>
      <c r="I51" s="36">
        <v>1</v>
      </c>
      <c r="J51" s="36">
        <v>0</v>
      </c>
      <c r="K51" s="36">
        <f t="shared" si="2"/>
        <v>1</v>
      </c>
      <c r="L51" s="36">
        <v>0</v>
      </c>
      <c r="M51" s="36">
        <v>0</v>
      </c>
      <c r="N51" s="36">
        <f t="shared" si="4"/>
        <v>0</v>
      </c>
      <c r="O51" s="37">
        <f>H51+K51-N51</f>
        <v>6</v>
      </c>
    </row>
    <row r="52" spans="1:15" s="26" customFormat="1" ht="18" customHeight="1">
      <c r="A52" s="77"/>
      <c r="B52" s="78"/>
      <c r="C52" s="74"/>
      <c r="D52" s="75"/>
      <c r="E52" s="79"/>
      <c r="F52" s="80"/>
      <c r="G52" s="38" t="s">
        <v>31</v>
      </c>
      <c r="H52" s="39">
        <v>88516000</v>
      </c>
      <c r="I52" s="40">
        <v>29939000</v>
      </c>
      <c r="J52" s="40">
        <v>0</v>
      </c>
      <c r="K52" s="40">
        <f t="shared" si="2"/>
        <v>29939000</v>
      </c>
      <c r="L52" s="40">
        <v>0</v>
      </c>
      <c r="M52" s="40">
        <v>0</v>
      </c>
      <c r="N52" s="40">
        <f t="shared" si="4"/>
        <v>0</v>
      </c>
      <c r="O52" s="41">
        <f>SUM(H52+K52)-N52</f>
        <v>118455000</v>
      </c>
    </row>
    <row r="53" spans="1:15" s="26" customFormat="1" ht="18" customHeight="1">
      <c r="A53" s="76">
        <v>25</v>
      </c>
      <c r="B53" s="78">
        <v>41104510</v>
      </c>
      <c r="C53" s="74" t="s">
        <v>58</v>
      </c>
      <c r="D53" s="75"/>
      <c r="E53" s="79">
        <v>1</v>
      </c>
      <c r="F53" s="80">
        <v>9</v>
      </c>
      <c r="G53" s="34" t="s">
        <v>30</v>
      </c>
      <c r="H53" s="35">
        <v>5</v>
      </c>
      <c r="I53" s="36">
        <v>0</v>
      </c>
      <c r="J53" s="36">
        <v>0</v>
      </c>
      <c r="K53" s="36">
        <f t="shared" si="2"/>
        <v>0</v>
      </c>
      <c r="L53" s="36">
        <v>0</v>
      </c>
      <c r="M53" s="36">
        <v>1</v>
      </c>
      <c r="N53" s="36">
        <f t="shared" si="4"/>
        <v>1</v>
      </c>
      <c r="O53" s="37">
        <f>H53+K53-N53</f>
        <v>4</v>
      </c>
    </row>
    <row r="54" spans="1:15" s="26" customFormat="1" ht="18" customHeight="1">
      <c r="A54" s="77"/>
      <c r="B54" s="78"/>
      <c r="C54" s="74"/>
      <c r="D54" s="75"/>
      <c r="E54" s="79"/>
      <c r="F54" s="80"/>
      <c r="G54" s="38" t="s">
        <v>31</v>
      </c>
      <c r="H54" s="39">
        <v>9652000</v>
      </c>
      <c r="I54" s="40">
        <v>0</v>
      </c>
      <c r="J54" s="40">
        <v>0</v>
      </c>
      <c r="K54" s="40">
        <f t="shared" si="2"/>
        <v>0</v>
      </c>
      <c r="L54" s="40">
        <v>0</v>
      </c>
      <c r="M54" s="40">
        <v>2046000</v>
      </c>
      <c r="N54" s="40">
        <f t="shared" si="4"/>
        <v>2046000</v>
      </c>
      <c r="O54" s="41">
        <f>SUM(H54+K54)-N54</f>
        <v>7606000</v>
      </c>
    </row>
    <row r="55" spans="1:15" s="26" customFormat="1" ht="18" customHeight="1">
      <c r="A55" s="76">
        <v>26</v>
      </c>
      <c r="B55" s="78">
        <v>41103202</v>
      </c>
      <c r="C55" s="74" t="s">
        <v>59</v>
      </c>
      <c r="D55" s="75" t="s">
        <v>1</v>
      </c>
      <c r="E55" s="79">
        <v>2</v>
      </c>
      <c r="F55" s="80">
        <v>10</v>
      </c>
      <c r="G55" s="34" t="s">
        <v>30</v>
      </c>
      <c r="H55" s="35">
        <v>5</v>
      </c>
      <c r="I55" s="36">
        <v>0</v>
      </c>
      <c r="J55" s="36">
        <v>0</v>
      </c>
      <c r="K55" s="36">
        <f t="shared" si="2"/>
        <v>0</v>
      </c>
      <c r="L55" s="36">
        <v>0</v>
      </c>
      <c r="M55" s="36">
        <v>2</v>
      </c>
      <c r="N55" s="36">
        <f t="shared" si="4"/>
        <v>2</v>
      </c>
      <c r="O55" s="37">
        <f>H55+K55-N55</f>
        <v>3</v>
      </c>
    </row>
    <row r="56" spans="1:15" s="26" customFormat="1" ht="18" customHeight="1">
      <c r="A56" s="77"/>
      <c r="B56" s="78"/>
      <c r="C56" s="74"/>
      <c r="D56" s="75"/>
      <c r="E56" s="79"/>
      <c r="F56" s="80"/>
      <c r="G56" s="38" t="s">
        <v>31</v>
      </c>
      <c r="H56" s="39">
        <v>9531000</v>
      </c>
      <c r="I56" s="40">
        <v>0</v>
      </c>
      <c r="J56" s="40">
        <v>0</v>
      </c>
      <c r="K56" s="40">
        <f t="shared" si="2"/>
        <v>0</v>
      </c>
      <c r="L56" s="40">
        <v>0</v>
      </c>
      <c r="M56" s="40">
        <v>3113000</v>
      </c>
      <c r="N56" s="40">
        <f t="shared" si="4"/>
        <v>3113000</v>
      </c>
      <c r="O56" s="41">
        <f>SUM(H56+K56)-N56</f>
        <v>6418000</v>
      </c>
    </row>
    <row r="57" spans="1:15" s="26" customFormat="1" ht="18" customHeight="1">
      <c r="A57" s="76">
        <v>27</v>
      </c>
      <c r="B57" s="78">
        <v>42281508</v>
      </c>
      <c r="C57" s="81" t="s">
        <v>67</v>
      </c>
      <c r="D57" s="75"/>
      <c r="E57" s="79">
        <v>9</v>
      </c>
      <c r="F57" s="80">
        <v>10</v>
      </c>
      <c r="G57" s="34" t="s">
        <v>30</v>
      </c>
      <c r="H57" s="35">
        <v>32</v>
      </c>
      <c r="I57" s="36">
        <v>0</v>
      </c>
      <c r="J57" s="36">
        <v>0</v>
      </c>
      <c r="K57" s="36">
        <f t="shared" si="2"/>
        <v>0</v>
      </c>
      <c r="L57" s="36">
        <v>0</v>
      </c>
      <c r="M57" s="36">
        <v>7</v>
      </c>
      <c r="N57" s="36">
        <f t="shared" si="4"/>
        <v>7</v>
      </c>
      <c r="O57" s="37">
        <f>H57+K57-N57</f>
        <v>25</v>
      </c>
    </row>
    <row r="58" spans="1:15" s="26" customFormat="1" ht="18" customHeight="1">
      <c r="A58" s="77"/>
      <c r="B58" s="78"/>
      <c r="C58" s="74"/>
      <c r="D58" s="75"/>
      <c r="E58" s="79"/>
      <c r="F58" s="80"/>
      <c r="G58" s="38" t="s">
        <v>31</v>
      </c>
      <c r="H58" s="39">
        <v>1070435000</v>
      </c>
      <c r="I58" s="40">
        <v>0</v>
      </c>
      <c r="J58" s="40">
        <v>0</v>
      </c>
      <c r="K58" s="40">
        <f t="shared" si="2"/>
        <v>0</v>
      </c>
      <c r="L58" s="40">
        <v>0</v>
      </c>
      <c r="M58" s="40">
        <v>18717000</v>
      </c>
      <c r="N58" s="40">
        <f t="shared" si="4"/>
        <v>18717000</v>
      </c>
      <c r="O58" s="41">
        <f>SUM(H58+K58)-N58</f>
        <v>1051718000</v>
      </c>
    </row>
    <row r="59" spans="1:15" s="26" customFormat="1" ht="18" customHeight="1">
      <c r="A59" s="76">
        <v>28</v>
      </c>
      <c r="B59" s="78">
        <v>41103901</v>
      </c>
      <c r="C59" s="74" t="s">
        <v>48</v>
      </c>
      <c r="D59" s="75" t="s">
        <v>73</v>
      </c>
      <c r="E59" s="79">
        <v>0</v>
      </c>
      <c r="F59" s="80">
        <v>10</v>
      </c>
      <c r="G59" s="34" t="s">
        <v>30</v>
      </c>
      <c r="H59" s="35">
        <v>7</v>
      </c>
      <c r="I59" s="36">
        <v>0</v>
      </c>
      <c r="J59" s="36">
        <v>0</v>
      </c>
      <c r="K59" s="36">
        <f t="shared" si="2"/>
        <v>0</v>
      </c>
      <c r="L59" s="36">
        <v>0</v>
      </c>
      <c r="M59" s="36">
        <v>0</v>
      </c>
      <c r="N59" s="36">
        <f t="shared" si="4"/>
        <v>0</v>
      </c>
      <c r="O59" s="37">
        <f>H59+K59-N59</f>
        <v>7</v>
      </c>
    </row>
    <row r="60" spans="1:15" s="26" customFormat="1" ht="18" customHeight="1">
      <c r="A60" s="77"/>
      <c r="B60" s="78"/>
      <c r="C60" s="74"/>
      <c r="D60" s="75"/>
      <c r="E60" s="79"/>
      <c r="F60" s="80"/>
      <c r="G60" s="38" t="s">
        <v>31</v>
      </c>
      <c r="H60" s="39">
        <v>10340000</v>
      </c>
      <c r="I60" s="40">
        <v>0</v>
      </c>
      <c r="J60" s="40">
        <v>0</v>
      </c>
      <c r="K60" s="40">
        <f t="shared" si="2"/>
        <v>0</v>
      </c>
      <c r="L60" s="40">
        <v>0</v>
      </c>
      <c r="M60" s="40">
        <v>0</v>
      </c>
      <c r="N60" s="40">
        <f t="shared" si="4"/>
        <v>0</v>
      </c>
      <c r="O60" s="41">
        <f>SUM(H60+K60)-N60</f>
        <v>10340000</v>
      </c>
    </row>
    <row r="61" spans="1:15" s="26" customFormat="1" ht="18" customHeight="1">
      <c r="A61" s="76">
        <v>29</v>
      </c>
      <c r="B61" s="78">
        <v>41111703</v>
      </c>
      <c r="C61" s="74" t="s">
        <v>49</v>
      </c>
      <c r="D61" s="75" t="s">
        <v>1</v>
      </c>
      <c r="E61" s="79">
        <v>4</v>
      </c>
      <c r="F61" s="80">
        <v>10</v>
      </c>
      <c r="G61" s="34" t="s">
        <v>30</v>
      </c>
      <c r="H61" s="35">
        <v>10</v>
      </c>
      <c r="I61" s="36">
        <v>0</v>
      </c>
      <c r="J61" s="36">
        <v>0</v>
      </c>
      <c r="K61" s="36">
        <f t="shared" si="2"/>
        <v>0</v>
      </c>
      <c r="L61" s="36">
        <v>0</v>
      </c>
      <c r="M61" s="36">
        <v>2</v>
      </c>
      <c r="N61" s="36">
        <f t="shared" si="4"/>
        <v>2</v>
      </c>
      <c r="O61" s="37">
        <f>H61+K61-N61</f>
        <v>8</v>
      </c>
    </row>
    <row r="62" spans="1:15" s="26" customFormat="1" ht="18" customHeight="1">
      <c r="A62" s="77"/>
      <c r="B62" s="78"/>
      <c r="C62" s="74"/>
      <c r="D62" s="75"/>
      <c r="E62" s="79"/>
      <c r="F62" s="80"/>
      <c r="G62" s="38" t="s">
        <v>31</v>
      </c>
      <c r="H62" s="39">
        <v>62908000</v>
      </c>
      <c r="I62" s="40">
        <v>0</v>
      </c>
      <c r="J62" s="40">
        <v>0</v>
      </c>
      <c r="K62" s="40">
        <f t="shared" si="2"/>
        <v>0</v>
      </c>
      <c r="L62" s="40">
        <v>0</v>
      </c>
      <c r="M62" s="40">
        <v>12090000</v>
      </c>
      <c r="N62" s="40">
        <f t="shared" si="4"/>
        <v>12090000</v>
      </c>
      <c r="O62" s="41">
        <f>SUM(H62+K62)-N62</f>
        <v>50818000</v>
      </c>
    </row>
    <row r="63" spans="1:15" s="26" customFormat="1" ht="18" customHeight="1">
      <c r="A63" s="76">
        <v>30</v>
      </c>
      <c r="B63" s="78">
        <v>45111810</v>
      </c>
      <c r="C63" s="74" t="s">
        <v>68</v>
      </c>
      <c r="D63" s="75" t="s">
        <v>1</v>
      </c>
      <c r="E63" s="79">
        <v>3</v>
      </c>
      <c r="F63" s="80">
        <v>8</v>
      </c>
      <c r="G63" s="34" t="s">
        <v>30</v>
      </c>
      <c r="H63" s="35">
        <v>0</v>
      </c>
      <c r="I63" s="36">
        <v>0</v>
      </c>
      <c r="J63" s="36">
        <v>0</v>
      </c>
      <c r="K63" s="36">
        <f t="shared" si="2"/>
        <v>0</v>
      </c>
      <c r="L63" s="36">
        <v>0</v>
      </c>
      <c r="M63" s="36">
        <v>0</v>
      </c>
      <c r="N63" s="36">
        <f t="shared" si="4"/>
        <v>0</v>
      </c>
      <c r="O63" s="37">
        <f>H63+K63-N63</f>
        <v>0</v>
      </c>
    </row>
    <row r="64" spans="1:15" s="26" customFormat="1" ht="18" customHeight="1">
      <c r="A64" s="77"/>
      <c r="B64" s="78"/>
      <c r="C64" s="74"/>
      <c r="D64" s="75"/>
      <c r="E64" s="79"/>
      <c r="F64" s="80"/>
      <c r="G64" s="38" t="s">
        <v>31</v>
      </c>
      <c r="H64" s="39">
        <v>0</v>
      </c>
      <c r="I64" s="40">
        <v>0</v>
      </c>
      <c r="J64" s="40">
        <v>0</v>
      </c>
      <c r="K64" s="40">
        <f t="shared" si="2"/>
        <v>0</v>
      </c>
      <c r="L64" s="40">
        <v>0</v>
      </c>
      <c r="M64" s="40">
        <v>0</v>
      </c>
      <c r="N64" s="40">
        <f t="shared" si="4"/>
        <v>0</v>
      </c>
      <c r="O64" s="41">
        <f>SUM(H64+K64)-N64</f>
        <v>0</v>
      </c>
    </row>
    <row r="65" spans="1:15" s="26" customFormat="1" ht="18" customHeight="1">
      <c r="A65" s="76">
        <v>31</v>
      </c>
      <c r="B65" s="78">
        <v>43211503</v>
      </c>
      <c r="C65" s="74" t="s">
        <v>50</v>
      </c>
      <c r="D65" s="75"/>
      <c r="E65" s="79">
        <v>115</v>
      </c>
      <c r="F65" s="80">
        <v>5</v>
      </c>
      <c r="G65" s="34" t="s">
        <v>30</v>
      </c>
      <c r="H65" s="35">
        <v>191</v>
      </c>
      <c r="I65" s="36">
        <v>29</v>
      </c>
      <c r="J65" s="36">
        <v>0</v>
      </c>
      <c r="K65" s="36">
        <f t="shared" si="2"/>
        <v>29</v>
      </c>
      <c r="L65" s="36">
        <v>6</v>
      </c>
      <c r="M65" s="36">
        <v>28</v>
      </c>
      <c r="N65" s="36">
        <f t="shared" si="4"/>
        <v>34</v>
      </c>
      <c r="O65" s="37">
        <f>H65+K65-N65</f>
        <v>186</v>
      </c>
    </row>
    <row r="66" spans="1:15" s="26" customFormat="1" ht="18" customHeight="1">
      <c r="A66" s="77"/>
      <c r="B66" s="78"/>
      <c r="C66" s="74"/>
      <c r="D66" s="75"/>
      <c r="E66" s="79"/>
      <c r="F66" s="80"/>
      <c r="G66" s="38" t="s">
        <v>31</v>
      </c>
      <c r="H66" s="39">
        <v>372797000</v>
      </c>
      <c r="I66" s="40">
        <v>45568000</v>
      </c>
      <c r="J66" s="40">
        <v>0</v>
      </c>
      <c r="K66" s="40">
        <f t="shared" si="2"/>
        <v>45568000</v>
      </c>
      <c r="L66" s="40">
        <v>10891000</v>
      </c>
      <c r="M66" s="40">
        <v>58597000</v>
      </c>
      <c r="N66" s="40">
        <f t="shared" si="4"/>
        <v>69488000</v>
      </c>
      <c r="O66" s="41">
        <f>SUM(H66+K66)-N66</f>
        <v>348877000</v>
      </c>
    </row>
    <row r="67" spans="1:15" s="26" customFormat="1" ht="18" customHeight="1">
      <c r="A67" s="76">
        <v>34</v>
      </c>
      <c r="B67" s="78">
        <v>40101787</v>
      </c>
      <c r="C67" s="74" t="s">
        <v>69</v>
      </c>
      <c r="D67" s="75"/>
      <c r="E67" s="79">
        <v>297</v>
      </c>
      <c r="F67" s="80">
        <v>8</v>
      </c>
      <c r="G67" s="34" t="s">
        <v>30</v>
      </c>
      <c r="H67" s="35">
        <v>0</v>
      </c>
      <c r="I67" s="36">
        <v>53</v>
      </c>
      <c r="J67" s="36">
        <v>0</v>
      </c>
      <c r="K67" s="36">
        <f t="shared" si="2"/>
        <v>53</v>
      </c>
      <c r="L67" s="36">
        <v>4</v>
      </c>
      <c r="M67" s="36">
        <v>0</v>
      </c>
      <c r="N67" s="36">
        <f t="shared" si="4"/>
        <v>4</v>
      </c>
      <c r="O67" s="37">
        <f>H67+K67-N67</f>
        <v>49</v>
      </c>
    </row>
    <row r="68" spans="1:15" s="26" customFormat="1" ht="18" customHeight="1">
      <c r="A68" s="77"/>
      <c r="B68" s="78"/>
      <c r="C68" s="74"/>
      <c r="D68" s="75"/>
      <c r="E68" s="79"/>
      <c r="F68" s="80"/>
      <c r="G68" s="38" t="s">
        <v>31</v>
      </c>
      <c r="H68" s="39">
        <v>0</v>
      </c>
      <c r="I68" s="40">
        <v>139802000</v>
      </c>
      <c r="J68" s="40">
        <v>0</v>
      </c>
      <c r="K68" s="40">
        <f t="shared" si="2"/>
        <v>139802000</v>
      </c>
      <c r="L68" s="40">
        <v>7809000</v>
      </c>
      <c r="M68" s="40">
        <v>0</v>
      </c>
      <c r="N68" s="40">
        <f t="shared" si="4"/>
        <v>7809000</v>
      </c>
      <c r="O68" s="41">
        <f>SUM(H68+K68)-N68</f>
        <v>131993000</v>
      </c>
    </row>
    <row r="69" spans="1:15" s="26" customFormat="1" ht="18" customHeight="1">
      <c r="A69" s="76">
        <v>35</v>
      </c>
      <c r="B69" s="78">
        <v>46171610</v>
      </c>
      <c r="C69" s="74" t="s">
        <v>70</v>
      </c>
      <c r="D69" s="75" t="s">
        <v>73</v>
      </c>
      <c r="E69" s="79">
        <v>50</v>
      </c>
      <c r="F69" s="80">
        <v>8</v>
      </c>
      <c r="G69" s="34" t="s">
        <v>30</v>
      </c>
      <c r="H69" s="35">
        <v>0</v>
      </c>
      <c r="I69" s="36">
        <v>8</v>
      </c>
      <c r="J69" s="36">
        <v>0</v>
      </c>
      <c r="K69" s="36">
        <f t="shared" si="2"/>
        <v>8</v>
      </c>
      <c r="L69" s="36">
        <v>0</v>
      </c>
      <c r="M69" s="36">
        <v>2</v>
      </c>
      <c r="N69" s="36">
        <f t="shared" si="4"/>
        <v>2</v>
      </c>
      <c r="O69" s="37">
        <f>H69+K69-N69</f>
        <v>6</v>
      </c>
    </row>
    <row r="70" spans="1:15" s="26" customFormat="1" ht="18" customHeight="1">
      <c r="A70" s="77"/>
      <c r="B70" s="78"/>
      <c r="C70" s="74"/>
      <c r="D70" s="75"/>
      <c r="E70" s="79"/>
      <c r="F70" s="80"/>
      <c r="G70" s="38" t="s">
        <v>31</v>
      </c>
      <c r="H70" s="39">
        <v>0</v>
      </c>
      <c r="I70" s="40">
        <v>76900000</v>
      </c>
      <c r="J70" s="40">
        <v>0</v>
      </c>
      <c r="K70" s="40">
        <f t="shared" si="2"/>
        <v>76900000</v>
      </c>
      <c r="L70" s="40">
        <v>0</v>
      </c>
      <c r="M70" s="40">
        <v>2000000</v>
      </c>
      <c r="N70" s="40">
        <f t="shared" si="4"/>
        <v>2000000</v>
      </c>
      <c r="O70" s="41">
        <f>SUM(H70+K70)-N70</f>
        <v>74900000</v>
      </c>
    </row>
    <row r="71" spans="1:15" s="26" customFormat="1" ht="18" customHeight="1">
      <c r="A71" s="76">
        <v>36</v>
      </c>
      <c r="B71" s="78">
        <v>43211501</v>
      </c>
      <c r="C71" s="74" t="s">
        <v>71</v>
      </c>
      <c r="D71" s="75"/>
      <c r="E71" s="79">
        <v>60</v>
      </c>
      <c r="F71" s="80">
        <v>5</v>
      </c>
      <c r="G71" s="34" t="s">
        <v>30</v>
      </c>
      <c r="H71" s="35">
        <v>57</v>
      </c>
      <c r="I71" s="36">
        <v>8</v>
      </c>
      <c r="J71" s="36">
        <v>0</v>
      </c>
      <c r="K71" s="36">
        <f t="shared" si="2"/>
        <v>8</v>
      </c>
      <c r="L71" s="36">
        <v>0</v>
      </c>
      <c r="M71" s="36">
        <v>14</v>
      </c>
      <c r="N71" s="36">
        <f>SUM(L71:M71)</f>
        <v>14</v>
      </c>
      <c r="O71" s="37">
        <f>H71+K71-N71</f>
        <v>51</v>
      </c>
    </row>
    <row r="72" spans="1:15" s="26" customFormat="1" ht="18" customHeight="1">
      <c r="A72" s="77"/>
      <c r="B72" s="78"/>
      <c r="C72" s="74"/>
      <c r="D72" s="75"/>
      <c r="E72" s="79"/>
      <c r="F72" s="80"/>
      <c r="G72" s="38" t="s">
        <v>31</v>
      </c>
      <c r="H72" s="39">
        <v>1798273000</v>
      </c>
      <c r="I72" s="40">
        <v>177386000</v>
      </c>
      <c r="J72" s="40">
        <v>0</v>
      </c>
      <c r="K72" s="40">
        <f t="shared" si="2"/>
        <v>177386000</v>
      </c>
      <c r="L72" s="40">
        <v>0</v>
      </c>
      <c r="M72" s="40">
        <v>302566000</v>
      </c>
      <c r="N72" s="40">
        <f>SUM(L72:M72)</f>
        <v>302566000</v>
      </c>
      <c r="O72" s="41">
        <f>SUM(H72+K72)-N72</f>
        <v>1673093000</v>
      </c>
    </row>
    <row r="73" spans="1:15" ht="18" customHeight="1">
      <c r="A73" s="55" t="s">
        <v>72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</row>
    <row r="74" spans="1:15" ht="18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</row>
    <row r="75" spans="1:15" ht="18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</row>
    <row r="76" spans="1:15" ht="18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</row>
  </sheetData>
  <sheetProtection/>
  <mergeCells count="204">
    <mergeCell ref="A73:O76"/>
    <mergeCell ref="F9:F10"/>
    <mergeCell ref="F6:F8"/>
    <mergeCell ref="G6:G8"/>
    <mergeCell ref="H6:H8"/>
    <mergeCell ref="E6:E8"/>
    <mergeCell ref="A9:C10"/>
    <mergeCell ref="D9:D10"/>
    <mergeCell ref="E9:E10"/>
    <mergeCell ref="A6:A8"/>
    <mergeCell ref="B6:B8"/>
    <mergeCell ref="C6:C8"/>
    <mergeCell ref="D6:D8"/>
    <mergeCell ref="M5:O5"/>
    <mergeCell ref="I6:N6"/>
    <mergeCell ref="O6:O8"/>
    <mergeCell ref="I7:K7"/>
    <mergeCell ref="L7:N7"/>
    <mergeCell ref="A53:A54"/>
    <mergeCell ref="B53:B54"/>
    <mergeCell ref="C53:C54"/>
    <mergeCell ref="D53:D54"/>
    <mergeCell ref="E49:E50"/>
    <mergeCell ref="F49:F50"/>
    <mergeCell ref="A51:A52"/>
    <mergeCell ref="B51:B52"/>
    <mergeCell ref="E51:E52"/>
    <mergeCell ref="F51:F52"/>
    <mergeCell ref="C51:C52"/>
    <mergeCell ref="D51:D52"/>
    <mergeCell ref="C49:C50"/>
    <mergeCell ref="D49:D50"/>
    <mergeCell ref="E53:E54"/>
    <mergeCell ref="F53:F54"/>
    <mergeCell ref="A43:A44"/>
    <mergeCell ref="B43:B44"/>
    <mergeCell ref="C43:C44"/>
    <mergeCell ref="D43:D44"/>
    <mergeCell ref="A49:A50"/>
    <mergeCell ref="B49:B50"/>
    <mergeCell ref="C45:C46"/>
    <mergeCell ref="D45:D46"/>
    <mergeCell ref="A41:A42"/>
    <mergeCell ref="B41:B42"/>
    <mergeCell ref="C41:C42"/>
    <mergeCell ref="D41:D42"/>
    <mergeCell ref="E41:E42"/>
    <mergeCell ref="F41:F42"/>
    <mergeCell ref="E43:E44"/>
    <mergeCell ref="F43:F44"/>
    <mergeCell ref="E37:E38"/>
    <mergeCell ref="F37:F38"/>
    <mergeCell ref="E31:E32"/>
    <mergeCell ref="F31:F32"/>
    <mergeCell ref="E35:E36"/>
    <mergeCell ref="F35:F36"/>
    <mergeCell ref="E47:E48"/>
    <mergeCell ref="F47:F48"/>
    <mergeCell ref="A45:A46"/>
    <mergeCell ref="B45:B46"/>
    <mergeCell ref="A47:A48"/>
    <mergeCell ref="B47:B48"/>
    <mergeCell ref="C47:C48"/>
    <mergeCell ref="D47:D48"/>
    <mergeCell ref="E45:E46"/>
    <mergeCell ref="F45:F46"/>
    <mergeCell ref="A35:A36"/>
    <mergeCell ref="B35:B36"/>
    <mergeCell ref="C35:C36"/>
    <mergeCell ref="D35:D36"/>
    <mergeCell ref="A37:A38"/>
    <mergeCell ref="B37:B38"/>
    <mergeCell ref="A39:A40"/>
    <mergeCell ref="B39:B40"/>
    <mergeCell ref="E27:E28"/>
    <mergeCell ref="F27:F28"/>
    <mergeCell ref="C39:C40"/>
    <mergeCell ref="D39:D40"/>
    <mergeCell ref="C37:C38"/>
    <mergeCell ref="D37:D38"/>
    <mergeCell ref="E33:E34"/>
    <mergeCell ref="F33:F34"/>
    <mergeCell ref="E39:E40"/>
    <mergeCell ref="F39:F40"/>
    <mergeCell ref="A25:A26"/>
    <mergeCell ref="B25:B26"/>
    <mergeCell ref="C25:C26"/>
    <mergeCell ref="D25:D26"/>
    <mergeCell ref="C19:C20"/>
    <mergeCell ref="D19:D20"/>
    <mergeCell ref="E29:E30"/>
    <mergeCell ref="F29:F30"/>
    <mergeCell ref="C29:C30"/>
    <mergeCell ref="D29:D30"/>
    <mergeCell ref="C21:C22"/>
    <mergeCell ref="D21:D22"/>
    <mergeCell ref="E25:E26"/>
    <mergeCell ref="F25:F26"/>
    <mergeCell ref="E11:E12"/>
    <mergeCell ref="F11:F12"/>
    <mergeCell ref="E13:E14"/>
    <mergeCell ref="F13:F14"/>
    <mergeCell ref="A11:A12"/>
    <mergeCell ref="B11:B12"/>
    <mergeCell ref="C11:C12"/>
    <mergeCell ref="D11:D12"/>
    <mergeCell ref="A13:A14"/>
    <mergeCell ref="B13:B14"/>
    <mergeCell ref="A15:A16"/>
    <mergeCell ref="B15:B16"/>
    <mergeCell ref="C15:C16"/>
    <mergeCell ref="D15:D16"/>
    <mergeCell ref="C13:C14"/>
    <mergeCell ref="D13:D14"/>
    <mergeCell ref="A65:A66"/>
    <mergeCell ref="B65:B66"/>
    <mergeCell ref="A63:A64"/>
    <mergeCell ref="B63:B64"/>
    <mergeCell ref="E15:E16"/>
    <mergeCell ref="F15:F16"/>
    <mergeCell ref="E19:E20"/>
    <mergeCell ref="F19:F20"/>
    <mergeCell ref="E17:E18"/>
    <mergeCell ref="F17:F18"/>
    <mergeCell ref="A19:A20"/>
    <mergeCell ref="B19:B20"/>
    <mergeCell ref="E55:E56"/>
    <mergeCell ref="F55:F56"/>
    <mergeCell ref="C55:C56"/>
    <mergeCell ref="D55:D56"/>
    <mergeCell ref="A55:A56"/>
    <mergeCell ref="B55:B56"/>
    <mergeCell ref="A21:A22"/>
    <mergeCell ref="B21:B22"/>
    <mergeCell ref="E57:E58"/>
    <mergeCell ref="F57:F58"/>
    <mergeCell ref="C57:C58"/>
    <mergeCell ref="D57:D58"/>
    <mergeCell ref="A61:A62"/>
    <mergeCell ref="B61:B62"/>
    <mergeCell ref="C61:C62"/>
    <mergeCell ref="D61:D62"/>
    <mergeCell ref="A59:A60"/>
    <mergeCell ref="B59:B60"/>
    <mergeCell ref="A57:A58"/>
    <mergeCell ref="B57:B58"/>
    <mergeCell ref="E59:E60"/>
    <mergeCell ref="F59:F60"/>
    <mergeCell ref="E61:E62"/>
    <mergeCell ref="F61:F62"/>
    <mergeCell ref="C59:C60"/>
    <mergeCell ref="D59:D60"/>
    <mergeCell ref="C63:C64"/>
    <mergeCell ref="D63:D64"/>
    <mergeCell ref="C65:C66"/>
    <mergeCell ref="D65:D66"/>
    <mergeCell ref="E65:E66"/>
    <mergeCell ref="F65:F66"/>
    <mergeCell ref="C67:C68"/>
    <mergeCell ref="D67:D68"/>
    <mergeCell ref="A67:A68"/>
    <mergeCell ref="B67:B68"/>
    <mergeCell ref="A69:A70"/>
    <mergeCell ref="B69:B70"/>
    <mergeCell ref="C69:C70"/>
    <mergeCell ref="D69:D70"/>
    <mergeCell ref="E71:E72"/>
    <mergeCell ref="F71:F72"/>
    <mergeCell ref="A71:A72"/>
    <mergeCell ref="B71:B72"/>
    <mergeCell ref="C71:C72"/>
    <mergeCell ref="D71:D72"/>
    <mergeCell ref="E69:E70"/>
    <mergeCell ref="F69:F70"/>
    <mergeCell ref="E21:E22"/>
    <mergeCell ref="F21:F22"/>
    <mergeCell ref="E23:E24"/>
    <mergeCell ref="F23:F24"/>
    <mergeCell ref="E67:E68"/>
    <mergeCell ref="F67:F68"/>
    <mergeCell ref="E63:E64"/>
    <mergeCell ref="F63:F64"/>
    <mergeCell ref="A17:A18"/>
    <mergeCell ref="B17:B18"/>
    <mergeCell ref="C17:C18"/>
    <mergeCell ref="D17:D18"/>
    <mergeCell ref="A23:A24"/>
    <mergeCell ref="B23:B24"/>
    <mergeCell ref="A33:A34"/>
    <mergeCell ref="B33:B34"/>
    <mergeCell ref="A31:A32"/>
    <mergeCell ref="B31:B32"/>
    <mergeCell ref="A27:A28"/>
    <mergeCell ref="B27:B28"/>
    <mergeCell ref="A29:A30"/>
    <mergeCell ref="B29:B30"/>
    <mergeCell ref="C33:C34"/>
    <mergeCell ref="D33:D34"/>
    <mergeCell ref="C23:C24"/>
    <mergeCell ref="D23:D24"/>
    <mergeCell ref="C27:C28"/>
    <mergeCell ref="D27:D28"/>
    <mergeCell ref="C31:C32"/>
    <mergeCell ref="D31:D32"/>
  </mergeCells>
  <printOptions/>
  <pageMargins left="0.3937007874015748" right="0.3937007874015748" top="0.8267716535433072" bottom="0.3937007874015748" header="0.5118110236220472" footer="0.3937007874015748"/>
  <pageSetup horizontalDpi="600" verticalDpi="600" orientation="landscape" paperSize="9" scale="94" r:id="rId2"/>
  <rowBreaks count="2" manualBreakCount="2">
    <brk id="30" max="14" man="1"/>
    <brk id="56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4"/>
  <sheetViews>
    <sheetView view="pageBreakPreview" zoomScaleSheetLayoutView="100" zoomScalePageLayoutView="0" workbookViewId="0" topLeftCell="A1">
      <selection activeCell="C2" sqref="C2"/>
    </sheetView>
  </sheetViews>
  <sheetFormatPr defaultColWidth="8.88671875" defaultRowHeight="13.5"/>
  <cols>
    <col min="1" max="1" width="19.10546875" style="0" customWidth="1"/>
    <col min="2" max="2" width="8.77734375" style="0" customWidth="1"/>
    <col min="3" max="3" width="9.99609375" style="0" customWidth="1"/>
    <col min="4" max="4" width="8.77734375" style="0" customWidth="1"/>
    <col min="5" max="5" width="9.99609375" style="0" customWidth="1"/>
    <col min="6" max="6" width="8.77734375" style="0" customWidth="1"/>
    <col min="7" max="7" width="9.99609375" style="0" customWidth="1"/>
    <col min="8" max="8" width="8.77734375" style="0" customWidth="1"/>
    <col min="9" max="9" width="9.99609375" style="0" customWidth="1"/>
    <col min="10" max="10" width="7.21484375" style="0" customWidth="1"/>
    <col min="11" max="11" width="11.21484375" style="0" customWidth="1"/>
    <col min="12" max="12" width="9.77734375" style="0" customWidth="1"/>
    <col min="13" max="13" width="8.3359375" style="0" customWidth="1"/>
  </cols>
  <sheetData>
    <row r="1" ht="7.5" customHeight="1"/>
    <row r="2" s="1" customFormat="1" ht="25.5" customHeight="1">
      <c r="A2" s="1" t="s">
        <v>83</v>
      </c>
    </row>
    <row r="3" s="2" customFormat="1" ht="7.5" customHeight="1"/>
    <row r="4" spans="10:11" ht="19.5" customHeight="1" thickBot="1">
      <c r="J4" s="106" t="s">
        <v>27</v>
      </c>
      <c r="K4" s="106"/>
    </row>
    <row r="5" spans="1:11" s="14" customFormat="1" ht="37.5" customHeight="1">
      <c r="A5" s="111" t="s">
        <v>35</v>
      </c>
      <c r="B5" s="107" t="s">
        <v>22</v>
      </c>
      <c r="C5" s="107"/>
      <c r="D5" s="107" t="s">
        <v>23</v>
      </c>
      <c r="E5" s="107"/>
      <c r="F5" s="107"/>
      <c r="G5" s="107"/>
      <c r="H5" s="107"/>
      <c r="I5" s="107"/>
      <c r="J5" s="108" t="s">
        <v>24</v>
      </c>
      <c r="K5" s="109"/>
    </row>
    <row r="6" spans="1:11" s="14" customFormat="1" ht="37.5" customHeight="1">
      <c r="A6" s="112"/>
      <c r="B6" s="113" t="s">
        <v>17</v>
      </c>
      <c r="C6" s="113" t="s">
        <v>40</v>
      </c>
      <c r="D6" s="113" t="s">
        <v>19</v>
      </c>
      <c r="E6" s="113"/>
      <c r="F6" s="113" t="s">
        <v>20</v>
      </c>
      <c r="G6" s="113"/>
      <c r="H6" s="113" t="s">
        <v>36</v>
      </c>
      <c r="I6" s="113"/>
      <c r="J6" s="113" t="s">
        <v>21</v>
      </c>
      <c r="K6" s="114" t="s">
        <v>18</v>
      </c>
    </row>
    <row r="7" spans="1:11" s="14" customFormat="1" ht="37.5" customHeight="1">
      <c r="A7" s="112"/>
      <c r="B7" s="113"/>
      <c r="C7" s="113"/>
      <c r="D7" s="4" t="s">
        <v>21</v>
      </c>
      <c r="E7" s="4" t="s">
        <v>25</v>
      </c>
      <c r="F7" s="4" t="s">
        <v>21</v>
      </c>
      <c r="G7" s="4" t="s">
        <v>18</v>
      </c>
      <c r="H7" s="4" t="s">
        <v>21</v>
      </c>
      <c r="I7" s="4" t="s">
        <v>18</v>
      </c>
      <c r="J7" s="113"/>
      <c r="K7" s="114"/>
    </row>
    <row r="8" spans="1:11" s="15" customFormat="1" ht="37.5" customHeight="1">
      <c r="A8" s="17" t="s">
        <v>0</v>
      </c>
      <c r="B8" s="18">
        <f>SUM(B$9:B$12)</f>
        <v>894</v>
      </c>
      <c r="C8" s="18">
        <f aca="true" t="shared" si="0" ref="C8:K8">SUM(C$9:C$12)</f>
        <v>9683520000</v>
      </c>
      <c r="D8" s="18">
        <f t="shared" si="0"/>
        <v>207</v>
      </c>
      <c r="E8" s="18">
        <f t="shared" si="0"/>
        <v>2179499000</v>
      </c>
      <c r="F8" s="32">
        <f t="shared" si="0"/>
        <v>154</v>
      </c>
      <c r="G8" s="18">
        <f>SUM(G$9:G$12)</f>
        <v>1045960000</v>
      </c>
      <c r="H8" s="18">
        <f>SUM(H$9:H$12)</f>
        <v>53</v>
      </c>
      <c r="I8" s="18">
        <f>SUM(I$9:I$12)</f>
        <v>1133539000</v>
      </c>
      <c r="J8" s="18">
        <f t="shared" si="0"/>
        <v>947</v>
      </c>
      <c r="K8" s="42">
        <f t="shared" si="0"/>
        <v>10817059000</v>
      </c>
    </row>
    <row r="9" spans="1:11" s="15" customFormat="1" ht="37.5" customHeight="1">
      <c r="A9" s="17" t="s">
        <v>32</v>
      </c>
      <c r="B9" s="18">
        <v>1129</v>
      </c>
      <c r="C9" s="18">
        <v>10861689000</v>
      </c>
      <c r="D9" s="18">
        <v>207</v>
      </c>
      <c r="E9" s="18">
        <v>2179499000</v>
      </c>
      <c r="F9" s="31">
        <v>23</v>
      </c>
      <c r="G9" s="18">
        <v>241982000</v>
      </c>
      <c r="H9" s="32">
        <f>($D9-$F9)</f>
        <v>184</v>
      </c>
      <c r="I9" s="18">
        <f>($E9-$G9)</f>
        <v>1937517000</v>
      </c>
      <c r="J9" s="19">
        <f>$B9+$H9</f>
        <v>1313</v>
      </c>
      <c r="K9" s="27">
        <f>$C9+$I9</f>
        <v>12799206000</v>
      </c>
    </row>
    <row r="10" spans="1:11" s="15" customFormat="1" ht="37.5" customHeight="1">
      <c r="A10" s="17" t="s">
        <v>26</v>
      </c>
      <c r="B10" s="32">
        <v>-235</v>
      </c>
      <c r="C10" s="33">
        <v>-1178169000</v>
      </c>
      <c r="D10" s="44">
        <v>0</v>
      </c>
      <c r="E10" s="45">
        <v>0</v>
      </c>
      <c r="F10" s="45">
        <v>0</v>
      </c>
      <c r="G10" s="45">
        <v>0</v>
      </c>
      <c r="H10" s="45">
        <f>($D10-$F10)</f>
        <v>0</v>
      </c>
      <c r="I10" s="18">
        <f>($E10-$G10)</f>
        <v>0</v>
      </c>
      <c r="J10" s="19">
        <f>$B10+$H10</f>
        <v>-235</v>
      </c>
      <c r="K10" s="27">
        <f>$C10+$I10</f>
        <v>-1178169000</v>
      </c>
    </row>
    <row r="11" spans="1:11" s="15" customFormat="1" ht="37.5" customHeight="1">
      <c r="A11" s="20" t="s">
        <v>34</v>
      </c>
      <c r="B11" s="18"/>
      <c r="C11" s="18"/>
      <c r="D11" s="45">
        <v>0</v>
      </c>
      <c r="E11" s="45">
        <v>0</v>
      </c>
      <c r="F11" s="45">
        <v>0</v>
      </c>
      <c r="G11" s="45">
        <v>0</v>
      </c>
      <c r="H11" s="45">
        <f>($D11-$F11)</f>
        <v>0</v>
      </c>
      <c r="I11" s="18">
        <f>($E11-$G11)</f>
        <v>0</v>
      </c>
      <c r="J11" s="45">
        <f>$B11+$H11</f>
        <v>0</v>
      </c>
      <c r="K11" s="47">
        <f>$C11+$I11</f>
        <v>0</v>
      </c>
    </row>
    <row r="12" spans="1:11" s="15" customFormat="1" ht="37.5" customHeight="1" thickBot="1">
      <c r="A12" s="16" t="s">
        <v>33</v>
      </c>
      <c r="B12" s="22"/>
      <c r="C12" s="22"/>
      <c r="D12" s="21">
        <v>0</v>
      </c>
      <c r="E12" s="21">
        <v>0</v>
      </c>
      <c r="F12" s="43">
        <v>131</v>
      </c>
      <c r="G12" s="21">
        <v>803978000</v>
      </c>
      <c r="H12" s="48">
        <f>($D12-$F12)</f>
        <v>-131</v>
      </c>
      <c r="I12" s="48">
        <f>($E12-$G12)</f>
        <v>-803978000</v>
      </c>
      <c r="J12" s="22">
        <f>$B12+$H12</f>
        <v>-131</v>
      </c>
      <c r="K12" s="28">
        <f>$C12+$I12</f>
        <v>-803978000</v>
      </c>
    </row>
    <row r="13" spans="1:2" ht="13.5">
      <c r="A13" s="23" t="s">
        <v>39</v>
      </c>
      <c r="B13" s="24"/>
    </row>
    <row r="14" spans="1:11" ht="129.7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</row>
  </sheetData>
  <sheetProtection/>
  <mergeCells count="13">
    <mergeCell ref="A14:K14"/>
    <mergeCell ref="A5:A7"/>
    <mergeCell ref="H6:I6"/>
    <mergeCell ref="J6:J7"/>
    <mergeCell ref="K6:K7"/>
    <mergeCell ref="B6:B7"/>
    <mergeCell ref="C6:C7"/>
    <mergeCell ref="D6:E6"/>
    <mergeCell ref="F6:G6"/>
    <mergeCell ref="J4:K4"/>
    <mergeCell ref="B5:C5"/>
    <mergeCell ref="D5:I5"/>
    <mergeCell ref="J5:K5"/>
  </mergeCells>
  <printOptions/>
  <pageMargins left="0.7480314960629921" right="0.7480314960629921" top="0.8267716535433072" bottom="0.3937007874015748" header="0.511811023622047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축산과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이기우</dc:creator>
  <cp:keywords/>
  <dc:description/>
  <cp:lastModifiedBy>user</cp:lastModifiedBy>
  <cp:lastPrinted>2013-03-29T05:11:18Z</cp:lastPrinted>
  <dcterms:created xsi:type="dcterms:W3CDTF">2003-02-18T08:35:08Z</dcterms:created>
  <dcterms:modified xsi:type="dcterms:W3CDTF">2013-05-15T01:14:28Z</dcterms:modified>
  <cp:category/>
  <cp:version/>
  <cp:contentType/>
  <cp:contentStatus/>
</cp:coreProperties>
</file>