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<sst xmlns="http://schemas.openxmlformats.org/spreadsheetml/2006/main" count="677" uniqueCount="303">
  <si>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</si>
  <si>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</si>
  <si>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</si>
  <si>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</si>
  <si>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</si>
  <si>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</si>
  <si>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</si>
  <si>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</si>
  <si>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</si>
  <si>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</si>
  <si>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</si>
  <si>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</si>
  <si>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</si>
  <si>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</si>
  <si>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</si>
  <si>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</si>
  <si>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</si>
  <si>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</si>
  <si>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</si>
  <si>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</si>
  <si>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</si>
  <si>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</si>
  <si>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</si>
  <si>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</si>
  <si>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</si>
  <si>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</si>
  <si>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</si>
  <si>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</si>
  <si>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</si>
  <si>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</si>
  <si>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</si>
  <si>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</si>
  <si>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</si>
  <si>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</si>
  <si>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</si>
  <si>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</si>
  <si>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</si>
  <si>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</si>
  <si>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</si>
  <si>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</si>
  <si>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</si>
  <si>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</si>
  <si>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</si>
  <si>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</si>
  <si>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</si>
  <si>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</si>
  <si>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</si>
  <si>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</si>
  <si>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</si>
  <si>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</si>
  <si>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</si>
  <si>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</si>
  <si>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</si>
  <si>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</si>
  <si>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</si>
  <si>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</si>
  <si>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</si>
  <si>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</si>
  <si>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</si>
  <si>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</si>
  <si>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</si>
  <si>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</si>
  <si>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</si>
  <si>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</si>
  <si>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</si>
  <si>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</si>
  <si>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</si>
  <si>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</si>
  <si>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</si>
  <si>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</si>
  <si>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</si>
  <si>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</si>
  <si>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</si>
  <si>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</si>
  <si>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</si>
  <si>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</si>
  <si>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</si>
  <si>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</si>
  <si>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</si>
  <si>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</si>
  <si>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</si>
  <si>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</si>
  <si>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</si>
  <si>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</si>
  <si>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</si>
  <si>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</si>
  <si>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</si>
  <si>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</si>
  <si>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</si>
  <si>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</si>
  <si>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</si>
  <si>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</si>
  <si>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</si>
  <si>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</si>
  <si>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</si>
  <si>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</si>
  <si>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</si>
  <si>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</si>
  <si>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</si>
  <si>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</si>
  <si>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</si>
  <si>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</si>
  <si>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</si>
  <si>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</si>
  <si>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</si>
  <si>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</si>
  <si>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</si>
  <si>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</si>
  <si>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</si>
  <si>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</si>
  <si>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</si>
  <si>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</si>
  <si>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</si>
  <si>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</si>
  <si>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</si>
  <si>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</si>
  <si>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</si>
  <si>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</si>
  <si>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</si>
  <si>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</si>
  <si>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</si>
  <si>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</si>
  <si>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</si>
  <si>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</si>
  <si>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</si>
  <si>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</si>
  <si>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</si>
  <si>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</si>
  <si>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</si>
  <si>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</si>
  <si>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</si>
  <si>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</si>
  <si>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</si>
  <si>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</si>
  <si>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</si>
  <si>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</si>
  <si>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</si>
  <si>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</si>
  <si>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</si>
  <si>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</si>
  <si>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</si>
  <si>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</si>
  <si>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</si>
  <si>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</si>
  <si>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</si>
  <si>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</si>
  <si>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</si>
  <si>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</si>
  <si>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</si>
  <si>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</si>
  <si>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</si>
  <si>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</si>
  <si>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</si>
  <si>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</si>
  <si>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</si>
  <si>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</si>
  <si>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</si>
  <si>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</si>
  <si>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</si>
  <si>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</si>
  <si>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</si>
  <si>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</si>
  <si>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</si>
  <si>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</si>
  <si>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</si>
  <si>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</si>
  <si>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</si>
  <si>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</si>
  <si>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</si>
  <si>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</si>
  <si>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</si>
  <si>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</si>
  <si>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</si>
  <si>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</si>
  <si>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</si>
  <si>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</si>
  <si>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</si>
  <si>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</si>
  <si>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</si>
  <si>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</si>
  <si>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</si>
  <si>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</si>
  <si>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</si>
  <si>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</si>
  <si>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</si>
  <si>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</si>
  <si>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</si>
  <si>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</si>
  <si>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</si>
  <si>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</si>
  <si>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</si>
  <si>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</si>
  <si>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</si>
  <si>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</si>
  <si>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</si>
  <si>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</si>
  <si>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</si>
  <si>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</si>
  <si>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</si>
  <si>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</si>
  <si>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</si>
  <si>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</si>
  <si>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</si>
  <si>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</si>
  <si>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</si>
  <si>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</si>
  <si>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</si>
  <si>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</si>
  <si>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</si>
  <si>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</si>
  <si>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</si>
  <si>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</si>
  <si>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</si>
  <si>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</si>
  <si>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</si>
  <si>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</si>
  <si>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</si>
  <si>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</si>
  <si>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</si>
  <si>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</si>
  <si>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</si>
  <si>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</si>
  <si>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</si>
  <si>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</si>
  <si>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</si>
  <si>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</si>
  <si>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</si>
  <si>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</si>
  <si>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</si>
  <si>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</si>
  <si>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</si>
  <si>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</si>
  <si>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</si>
  <si>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</si>
  <si>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</si>
  <si>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</si>
  <si>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</si>
  <si>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</si>
  <si>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</si>
  <si>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</si>
  <si>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</si>
  <si>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</si>
  <si>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</si>
  <si>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</si>
  <si>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</si>
  <si>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</si>
  <si>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</si>
  <si>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</si>
  <si>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</si>
  <si>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</si>
  <si>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</si>
  <si>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</si>
  <si>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</si>
  <si>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</si>
  <si>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</si>
  <si>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</si>
  <si>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</si>
  <si>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</si>
  <si>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</si>
  <si>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</si>
  <si>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</si>
  <si>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</si>
  <si>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</si>
  <si>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</si>
  <si>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</si>
  <si>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</si>
  <si>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</si>
  <si>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</si>
  <si>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</si>
  <si>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</si>
  <si>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</si>
  <si>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</si>
  <si>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</si>
  <si>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</si>
  <si>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</si>
  <si>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</si>
  <si>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</si>
  <si>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</si>
  <si>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</si>
  <si>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</si>
  <si>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</si>
  <si>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</si>
  <si>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</si>
  <si>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</si>
  <si>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</si>
  <si>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</si>
  <si>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</si>
  <si>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</si>
  <si>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</si>
  <si>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</si>
  <si>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</si>
  <si>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</si>
  <si>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</si>
  <si>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</si>
  <si>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</si>
  <si>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포항시 자동차 등록현황 (2015.07.31현재)</t>
  </si>
  <si>
    <t>포항시 남구 자동차 등록현황 (2015.07.31현재)</t>
  </si>
  <si>
    <t>포항시 북구 자동차 등록현황 (2015.07.31재)</t>
  </si>
  <si>
    <t>2015년 건설기계등록 현황(07월)</t>
  </si>
  <si>
    <t>2015년 건설기계 조종사면허 현황(07월)</t>
  </si>
  <si>
    <t>2015.07.31</t>
  </si>
  <si>
    <r>
      <t>경차 및 외제차 현황</t>
    </r>
    <r>
      <rPr>
        <b/>
        <u val="single"/>
        <sz val="14"/>
        <color indexed="10"/>
        <rFont val="돋움"/>
        <family val="3"/>
      </rPr>
      <t>(2015.07.31현재)</t>
    </r>
  </si>
  <si>
    <t>외  제  차(3.3%)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</si>
</sst>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295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241541</v>
      </c>
      <c r="F3" s="9">
        <f>포항시남구!F3+포항시북구!F3</f>
        <v>644</v>
      </c>
      <c r="G3" s="9">
        <f>포항시남구!G3+포항시북구!G3</f>
        <v>228021</v>
      </c>
      <c r="H3" s="9">
        <f>포항시남구!H3+포항시북구!H3</f>
        <v>12876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190938</v>
      </c>
      <c r="F4" s="55">
        <f>포항시남구!F4+포항시북구!F4</f>
        <v>230</v>
      </c>
      <c r="G4" s="55">
        <f>포항시남구!G4+포항시북구!G4</f>
        <v>186591</v>
      </c>
      <c r="H4" s="55">
        <f>포항시남구!H4+포항시북구!H4</f>
        <v>4117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145667</v>
      </c>
      <c r="F5" s="17">
        <f>포항시남구!F5+포항시북구!F5</f>
        <v>172</v>
      </c>
      <c r="G5" s="17">
        <f>포항시남구!G5+포항시북구!G5</f>
        <v>141535</v>
      </c>
      <c r="H5" s="17">
        <f>포항시남구!H5+포항시북구!H5</f>
        <v>3960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140022</v>
      </c>
      <c r="F6" s="58">
        <f>포항시남구!F6+포항시북구!F6</f>
        <v>171</v>
      </c>
      <c r="G6" s="58">
        <f>포항시남구!G6+포항시북구!G6</f>
        <v>135937</v>
      </c>
      <c r="H6" s="58">
        <f>포항시남구!H6+포항시북구!H6</f>
        <v>3914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7605</v>
      </c>
      <c r="F7" s="58">
        <f>포항시남구!F7+포항시북구!F7</f>
        <v>0</v>
      </c>
      <c r="G7" s="10">
        <f>포항시남구!G7+포항시북구!G7</f>
        <v>7605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17506</v>
      </c>
      <c r="F8" s="10">
        <f>포항시남구!F8+포항시북구!F8</f>
        <v>43</v>
      </c>
      <c r="G8" s="10">
        <f>포항시남구!G8+포항시북구!G8</f>
        <v>17410</v>
      </c>
      <c r="H8" s="10">
        <f>포항시남구!H8+포항시북구!H8</f>
        <v>53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16504</v>
      </c>
      <c r="F9" s="10">
        <f>포항시남구!F9+포항시북구!F9</f>
        <v>24</v>
      </c>
      <c r="G9" s="10">
        <f>포항시남구!G9+포항시북구!G9</f>
        <v>16476</v>
      </c>
      <c r="H9" s="10">
        <f>포항시남구!H9+포항시북구!H9</f>
        <v>4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72120</v>
      </c>
      <c r="F10" s="10">
        <f>포항시남구!F10+포항시북구!F10</f>
        <v>88</v>
      </c>
      <c r="G10" s="10">
        <f>포항시남구!G10+포항시북구!G10</f>
        <v>68807</v>
      </c>
      <c r="H10" s="10">
        <f>포항시남구!H10+포항시북구!H10</f>
        <v>3225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8147</v>
      </c>
      <c r="F11" s="10">
        <f>포항시남구!F11+포항시북구!F11</f>
        <v>1</v>
      </c>
      <c r="G11" s="10">
        <f>포항시남구!G11+포항시북구!G11</f>
        <v>8124</v>
      </c>
      <c r="H11" s="10">
        <f>포항시남구!H11+포항시북구!H11</f>
        <v>22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12051</v>
      </c>
      <c r="F12" s="10">
        <f>포항시남구!F12+포항시북구!F12</f>
        <v>2</v>
      </c>
      <c r="G12" s="10">
        <f>포항시남구!G12+포항시북구!G12</f>
        <v>11525</v>
      </c>
      <c r="H12" s="10">
        <f>포항시남구!H12+포항시북구!H12</f>
        <v>524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4578</v>
      </c>
      <c r="F13" s="10">
        <f>포항시남구!F13+포항시북구!F13</f>
        <v>0</v>
      </c>
      <c r="G13" s="10">
        <f>포항시남구!G13+포항시북구!G13</f>
        <v>4526</v>
      </c>
      <c r="H13" s="10">
        <f>포항시남구!H13+포항시북구!H13</f>
        <v>52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1283</v>
      </c>
      <c r="F14" s="10">
        <f>포항시남구!F14+포항시북구!F14</f>
        <v>0</v>
      </c>
      <c r="G14" s="10">
        <f>포항시남구!G14+포항시북구!G14</f>
        <v>1250</v>
      </c>
      <c r="H14" s="10">
        <f>포항시남구!H14+포항시북구!H14</f>
        <v>33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75</v>
      </c>
      <c r="F16" s="10">
        <f>포항시남구!F16+포항시북구!F16</f>
        <v>0</v>
      </c>
      <c r="G16" s="10">
        <f>포항시남구!G16+포항시북구!G16</f>
        <v>75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45</v>
      </c>
      <c r="F17" s="10">
        <f>포항시남구!F17+포항시북구!F17</f>
        <v>0</v>
      </c>
      <c r="G17" s="10">
        <f>포항시남구!G17+포항시북구!G17</f>
        <v>44</v>
      </c>
      <c r="H17" s="10">
        <f>포항시남구!H17+포항시북구!H17</f>
        <v>1</v>
      </c>
    </row>
    <row r="18" spans="1:8" ht="13.5">
      <c r="A18" s="208"/>
      <c r="B18" s="181"/>
      <c r="C18" s="187"/>
      <c r="D18" s="2" t="s">
        <v>293</v>
      </c>
      <c r="E18" s="10">
        <f>포항시남구!E18+포항시북구!E18</f>
        <v>52</v>
      </c>
      <c r="F18" s="10">
        <f>포항시남구!F18+포항시북구!F18</f>
        <v>13</v>
      </c>
      <c r="G18" s="10">
        <f>포항시남구!G18+포항시북구!G18</f>
        <v>39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5645</v>
      </c>
      <c r="F19" s="60">
        <f>포항시남구!F19+포항시북구!F19</f>
        <v>1</v>
      </c>
      <c r="G19" s="60">
        <f>포항시남구!G19+포항시북구!G19</f>
        <v>5598</v>
      </c>
      <c r="H19" s="60">
        <f>포항시남구!H19+포항시북구!H19</f>
        <v>46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3</v>
      </c>
      <c r="F20" s="10">
        <f>포항시남구!F20+포항시북구!F20</f>
        <v>0</v>
      </c>
      <c r="G20" s="10">
        <f>포항시남구!G20+포항시북구!G20</f>
        <v>3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361</v>
      </c>
      <c r="F22" s="10">
        <f>포항시남구!F22+포항시북구!F22</f>
        <v>0</v>
      </c>
      <c r="G22" s="10">
        <f>포항시남구!G22+포항시북구!G22</f>
        <v>346</v>
      </c>
      <c r="H22" s="10">
        <f>포항시남구!H22+포항시북구!H22</f>
        <v>15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2314</v>
      </c>
      <c r="F23" s="10">
        <f>포항시남구!F23+포항시북구!F23</f>
        <v>1</v>
      </c>
      <c r="G23" s="10">
        <f>포항시남구!G23+포항시북구!G23</f>
        <v>2297</v>
      </c>
      <c r="H23" s="10">
        <f>포항시남구!H23+포항시북구!H23</f>
        <v>16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893</v>
      </c>
      <c r="F24" s="10">
        <f>포항시남구!F24+포항시북구!F24</f>
        <v>0</v>
      </c>
      <c r="G24" s="10">
        <f>포항시남구!G24+포항시북구!G24</f>
        <v>886</v>
      </c>
      <c r="H24" s="10">
        <f>포항시남구!H24+포항시북구!H24</f>
        <v>7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838</v>
      </c>
      <c r="F25" s="10">
        <f>포항시남구!F25+포항시북구!F25</f>
        <v>0</v>
      </c>
      <c r="G25" s="10">
        <f>포항시남구!G25+포항시북구!G25</f>
        <v>833</v>
      </c>
      <c r="H25" s="10">
        <f>포항시남구!H25+포항시북구!H25</f>
        <v>5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687</v>
      </c>
      <c r="F26" s="10">
        <f>포항시남구!F26+포항시북구!F26</f>
        <v>0</v>
      </c>
      <c r="G26" s="10">
        <f>포항시남구!G26+포항시북구!G26</f>
        <v>685</v>
      </c>
      <c r="H26" s="10">
        <f>포항시남구!H26+포항시북구!H26</f>
        <v>2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257</v>
      </c>
      <c r="F27" s="10">
        <f>포항시남구!F27+포항시북구!F27</f>
        <v>0</v>
      </c>
      <c r="G27" s="10">
        <f>포항시남구!G27+포항시북구!G27</f>
        <v>257</v>
      </c>
      <c r="H27" s="10">
        <f>포항시남구!H27+포항시북구!H27</f>
        <v>0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114</v>
      </c>
      <c r="F28" s="10">
        <f>포항시남구!F28+포항시북구!F28</f>
        <v>0</v>
      </c>
      <c r="G28" s="10">
        <f>포항시남구!G28+포항시북구!G28</f>
        <v>113</v>
      </c>
      <c r="H28" s="10">
        <f>포항시남구!H28+포항시북구!H28</f>
        <v>1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96</v>
      </c>
      <c r="F29" s="10">
        <f>포항시남구!F29+포항시북구!F29</f>
        <v>0</v>
      </c>
      <c r="G29" s="10">
        <f>포항시남구!G29+포항시북구!G29</f>
        <v>96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73</v>
      </c>
      <c r="F30" s="10">
        <f>포항시남구!F30+포항시북구!F30</f>
        <v>0</v>
      </c>
      <c r="G30" s="10">
        <f>포항시남구!G30+포항시북구!G30</f>
        <v>73</v>
      </c>
      <c r="H30" s="10">
        <f>포항시남구!H30+포항시북구!H30</f>
        <v>0</v>
      </c>
    </row>
    <row r="31" spans="1:8" ht="13.5">
      <c r="A31" s="208"/>
      <c r="B31" s="182"/>
      <c r="C31" s="182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324</v>
      </c>
      <c r="F32" s="17">
        <f>포항시남구!F32+포항시북구!F32</f>
        <v>2</v>
      </c>
      <c r="G32" s="17">
        <f>포항시남구!G32+포항시북구!G32</f>
        <v>313</v>
      </c>
      <c r="H32" s="17">
        <f>포항시남구!H32+포항시북구!H32</f>
        <v>9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285</v>
      </c>
      <c r="F33" s="10">
        <f>포항시남구!F33+포항시북구!F33</f>
        <v>2</v>
      </c>
      <c r="G33" s="10">
        <f>포항시남구!G33+포항시북구!G33</f>
        <v>283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35812</v>
      </c>
      <c r="F37" s="17">
        <f>포항시남구!F37+포항시북구!F37</f>
        <v>42</v>
      </c>
      <c r="G37" s="17">
        <f>포항시남구!G37+포항시북구!G37</f>
        <v>35645</v>
      </c>
      <c r="H37" s="17">
        <f>포항시남구!H37+포항시북구!H37</f>
        <v>125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22689</v>
      </c>
      <c r="F39" s="10">
        <f>포항시남구!F39+포항시북구!F39</f>
        <v>16</v>
      </c>
      <c r="G39" s="10">
        <f>포항시남구!G39+포항시북구!G39</f>
        <v>22600</v>
      </c>
      <c r="H39" s="10">
        <f>포항시남구!H39+포항시북구!H39</f>
        <v>73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8130</v>
      </c>
      <c r="F40" s="10">
        <f>포항시남구!F40+포항시북구!F40</f>
        <v>20</v>
      </c>
      <c r="G40" s="10">
        <f>포항시남구!G40+포항시북구!G40</f>
        <v>8061</v>
      </c>
      <c r="H40" s="10">
        <f>포항시남구!H40+포항시북구!H40</f>
        <v>49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4775</v>
      </c>
      <c r="F41" s="10">
        <f>포항시남구!F41+포항시북구!F41</f>
        <v>6</v>
      </c>
      <c r="G41" s="10">
        <f>포항시남구!G41+포항시북구!G41</f>
        <v>4766</v>
      </c>
      <c r="H41" s="10">
        <f>포항시남구!H41+포항시북구!H41</f>
        <v>3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103</v>
      </c>
      <c r="F42" s="10">
        <f>포항시남구!F42+포항시북구!F42</f>
        <v>0</v>
      </c>
      <c r="G42" s="10">
        <f>포항시남구!G42+포항시북구!G42</f>
        <v>103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107</v>
      </c>
      <c r="F43" s="10">
        <f>포항시남구!F43+포항시북구!F43</f>
        <v>0</v>
      </c>
      <c r="G43" s="10">
        <f>포항시남구!G43+포항시북구!G43</f>
        <v>107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9135</v>
      </c>
      <c r="F44" s="17">
        <f>포항시남구!F44+포항시북구!F44</f>
        <v>14</v>
      </c>
      <c r="G44" s="17">
        <f>포항시남구!G44+포항시북구!G44</f>
        <v>9098</v>
      </c>
      <c r="H44" s="17">
        <f>포항시남구!H44+포항시북구!H44</f>
        <v>23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5778</v>
      </c>
      <c r="F46" s="10">
        <f>포항시남구!F46+포항시북구!F46</f>
        <v>1</v>
      </c>
      <c r="G46" s="10">
        <f>포항시남구!G46+포항시북구!G46</f>
        <v>5773</v>
      </c>
      <c r="H46" s="10">
        <f>포항시남구!H46+포항시북구!H46</f>
        <v>4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1252</v>
      </c>
      <c r="F47" s="10">
        <f>포항시남구!F47+포항시북구!F47</f>
        <v>11</v>
      </c>
      <c r="G47" s="10">
        <f>포항시남구!G47+포항시북구!G47</f>
        <v>1223</v>
      </c>
      <c r="H47" s="10">
        <f>포항시남구!H47+포항시북구!H47</f>
        <v>18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2039</v>
      </c>
      <c r="F48" s="10">
        <f>포항시남구!F48+포항시북구!F48</f>
        <v>2</v>
      </c>
      <c r="G48" s="10">
        <f>포항시남구!G48+포항시북구!G48</f>
        <v>2037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51</v>
      </c>
      <c r="F49" s="10">
        <f>포항시남구!F49+포항시북구!F49</f>
        <v>0</v>
      </c>
      <c r="G49" s="10">
        <f>포항시남구!G49+포항시북구!G49</f>
        <v>50</v>
      </c>
      <c r="H49" s="10">
        <f>포항시남구!H49+포항시북구!H49</f>
        <v>1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10</v>
      </c>
      <c r="F50" s="10">
        <f>포항시남구!F50+포항시북구!F50</f>
        <v>0</v>
      </c>
      <c r="G50" s="10">
        <f>포항시남구!G50+포항시북구!G50</f>
        <v>10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9582</v>
      </c>
      <c r="F52" s="55">
        <f>포항시남구!F52+포항시북구!F52</f>
        <v>129</v>
      </c>
      <c r="G52" s="55">
        <f>포항시남구!G52+포항시북구!G52</f>
        <v>8169</v>
      </c>
      <c r="H52" s="55">
        <f>포항시남구!H52+포항시북구!H52</f>
        <v>1284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9400</v>
      </c>
      <c r="F53" s="19">
        <f>포항시남구!F53+포항시북구!F53</f>
        <v>86</v>
      </c>
      <c r="G53" s="19">
        <f>포항시남구!G53+포항시북구!G53</f>
        <v>8034</v>
      </c>
      <c r="H53" s="19">
        <f>포항시남구!H53+포항시북구!H53</f>
        <v>1280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343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343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580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580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8275</v>
      </c>
      <c r="F60" s="173">
        <f>포항시남구!F60+포항시북구!F60</f>
        <v>86</v>
      </c>
      <c r="G60" s="173">
        <f>포항시남구!G60+포항시북구!G60</f>
        <v>8034</v>
      </c>
      <c r="H60" s="173">
        <f>포항시남구!H60+포항시북구!H60</f>
        <v>155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7882</v>
      </c>
      <c r="F61" s="10">
        <f>포항시남구!F61+포항시북구!F61</f>
        <v>55</v>
      </c>
      <c r="G61" s="10">
        <f>포항시남구!G61+포항시북구!G61</f>
        <v>7673</v>
      </c>
      <c r="H61" s="10">
        <f>포항시남구!H61+포항시북구!H61</f>
        <v>154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99</v>
      </c>
      <c r="F62" s="10">
        <f>포항시남구!F62+포항시북구!F62</f>
        <v>10</v>
      </c>
      <c r="G62" s="10">
        <f>포항시남구!G62+포항시북구!G62</f>
        <v>88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82</v>
      </c>
      <c r="F63" s="10">
        <f>포항시남구!F63+포항시북구!F63</f>
        <v>12</v>
      </c>
      <c r="G63" s="10">
        <f>포항시남구!G63+포항시북구!G63</f>
        <v>70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207</v>
      </c>
      <c r="F64" s="10">
        <f>포항시남구!F64+포항시북구!F64</f>
        <v>9</v>
      </c>
      <c r="G64" s="10">
        <f>포항시남구!G64+포항시북구!G64</f>
        <v>198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182</v>
      </c>
      <c r="F66" s="19">
        <f>포항시남구!F66+포항시북구!F66</f>
        <v>43</v>
      </c>
      <c r="G66" s="19">
        <f>포항시남구!G66+포항시북구!G66</f>
        <v>135</v>
      </c>
      <c r="H66" s="19">
        <f>포항시남구!H66+포항시북구!H66</f>
        <v>4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76</v>
      </c>
      <c r="F67" s="10">
        <f>포항시남구!F67+포항시북구!F67</f>
        <v>13</v>
      </c>
      <c r="G67" s="10">
        <f>포항시남구!G67+포항시북구!G67</f>
        <v>63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102</v>
      </c>
      <c r="F71" s="10">
        <f>포항시남구!F71+포항시북구!F71</f>
        <v>30</v>
      </c>
      <c r="G71" s="10">
        <f>포항시남구!G71+포항시북구!G71</f>
        <v>71</v>
      </c>
      <c r="H71" s="10">
        <f>포항시남구!H71+포항시북구!H71</f>
        <v>1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38792</v>
      </c>
      <c r="F72" s="53">
        <f>포항시남구!F72+포항시북구!F72</f>
        <v>263</v>
      </c>
      <c r="G72" s="53">
        <f>포항시남구!G72+포항시북구!G72</f>
        <v>33010</v>
      </c>
      <c r="H72" s="53">
        <f>포항시남구!H72+포항시북구!H72</f>
        <v>5519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2274</v>
      </c>
      <c r="F73" s="8">
        <f>포항시남구!F73+포항시북구!F73</f>
        <v>13</v>
      </c>
      <c r="G73" s="8">
        <f>포항시남구!G73+포항시북구!G73</f>
        <v>2261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2274</v>
      </c>
      <c r="F74" s="18">
        <f>포항시남구!F74+포항시북구!F74</f>
        <v>13</v>
      </c>
      <c r="G74" s="18">
        <f>포항시남구!G74+포항시북구!G74</f>
        <v>2261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21956</v>
      </c>
      <c r="F75" s="175">
        <f>포항시남구!F75+포항시북구!F75</f>
        <v>78</v>
      </c>
      <c r="G75" s="175">
        <f>포항시남구!G75+포항시북구!G75</f>
        <v>19741</v>
      </c>
      <c r="H75" s="175">
        <f>포항시남구!H75+포항시북구!H75</f>
        <v>2137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17949</v>
      </c>
      <c r="F76" s="18">
        <f>포항시남구!F76+포항시북구!F76</f>
        <v>57</v>
      </c>
      <c r="G76" s="18">
        <f>포항시남구!G76+포항시북구!G76</f>
        <v>17512</v>
      </c>
      <c r="H76" s="18">
        <f>포항시남구!H76+포항시북구!H76</f>
        <v>380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1167</v>
      </c>
      <c r="F77" s="18">
        <f>포항시남구!F77+포항시북구!F77</f>
        <v>10</v>
      </c>
      <c r="G77" s="18">
        <f>포항시남구!G77+포항시북구!G77</f>
        <v>1056</v>
      </c>
      <c r="H77" s="18">
        <f>포항시남구!H77+포항시북구!H77</f>
        <v>101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809</v>
      </c>
      <c r="F78" s="18">
        <f>포항시남구!F78+포항시북구!F78</f>
        <v>3</v>
      </c>
      <c r="G78" s="18">
        <f>포항시남구!G78+포항시북구!G78</f>
        <v>408</v>
      </c>
      <c r="H78" s="18">
        <f>포항시남구!H78+포항시북구!H78</f>
        <v>398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663</v>
      </c>
      <c r="F79" s="18">
        <f>포항시남구!F79+포항시북구!F79</f>
        <v>4</v>
      </c>
      <c r="G79" s="18">
        <f>포항시남구!G79+포항시북구!G79</f>
        <v>495</v>
      </c>
      <c r="H79" s="18">
        <f>포항시남구!H79+포항시북구!H79</f>
        <v>164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70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19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105</v>
      </c>
      <c r="F81" s="18">
        <f>포항시남구!F81+포항시북구!F81</f>
        <v>0</v>
      </c>
      <c r="G81" s="18">
        <f>포항시남구!G81+포항시북구!G81</f>
        <v>40</v>
      </c>
      <c r="H81" s="18">
        <f>포항시남구!H81+포항시북구!H81</f>
        <v>65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1193</v>
      </c>
      <c r="F82" s="18">
        <f>포항시남구!F82+포항시북구!F82</f>
        <v>1</v>
      </c>
      <c r="G82" s="18">
        <f>포항시남구!G82+포항시북구!G82</f>
        <v>182</v>
      </c>
      <c r="H82" s="18">
        <f>포항시남구!H82+포항시북구!H82</f>
        <v>1010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502</v>
      </c>
      <c r="F83" s="8">
        <f>포항시남구!F83+포항시북구!F83</f>
        <v>14</v>
      </c>
      <c r="G83" s="8">
        <f>포항시남구!G83+포항시북구!G83</f>
        <v>455</v>
      </c>
      <c r="H83" s="8">
        <f>포항시남구!H83+포항시북구!H83</f>
        <v>33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250</v>
      </c>
      <c r="F84" s="18">
        <f>포항시남구!F84+포항시북구!F84</f>
        <v>1</v>
      </c>
      <c r="G84" s="18">
        <f>포항시남구!G84+포항시북구!G84</f>
        <v>247</v>
      </c>
      <c r="H84" s="18">
        <f>포항시남구!H84+포항시북구!H84</f>
        <v>2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153</v>
      </c>
      <c r="F85" s="18">
        <f>포항시남구!F85+포항시북구!F85</f>
        <v>3</v>
      </c>
      <c r="G85" s="18">
        <f>포항시남구!G85+포항시북구!G85</f>
        <v>134</v>
      </c>
      <c r="H85" s="18">
        <f>포항시남구!H85+포항시북구!H85</f>
        <v>16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79</v>
      </c>
      <c r="F86" s="18">
        <f>포항시남구!F86+포항시북구!F86</f>
        <v>9</v>
      </c>
      <c r="G86" s="18">
        <f>포항시남구!G86+포항시북구!G86</f>
        <v>69</v>
      </c>
      <c r="H86" s="18">
        <f>포항시남구!H86+포항시북구!H86</f>
        <v>1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20</v>
      </c>
      <c r="F87" s="18">
        <f>포항시남구!F87+포항시북구!F87</f>
        <v>1</v>
      </c>
      <c r="G87" s="18">
        <f>포항시남구!G87+포항시북구!G87</f>
        <v>5</v>
      </c>
      <c r="H87" s="18">
        <f>포항시남구!H87+포항시북구!H87</f>
        <v>14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7293</v>
      </c>
      <c r="F88" s="8">
        <f>포항시남구!F88+포항시북구!F88</f>
        <v>23</v>
      </c>
      <c r="G88" s="8">
        <f>포항시남구!G88+포항시북구!G88</f>
        <v>7153</v>
      </c>
      <c r="H88" s="8">
        <f>포항시남구!H88+포항시북구!H88</f>
        <v>117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7233</v>
      </c>
      <c r="F89" s="18">
        <f>포항시남구!F89+포항시북구!F89</f>
        <v>23</v>
      </c>
      <c r="G89" s="18">
        <f>포항시남구!G89+포항시북구!G89</f>
        <v>7094</v>
      </c>
      <c r="H89" s="18">
        <f>포항시남구!H89+포항시북구!H89</f>
        <v>116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59</v>
      </c>
      <c r="F90" s="18">
        <f>포항시남구!F90+포항시북구!F90</f>
        <v>0</v>
      </c>
      <c r="G90" s="18">
        <f>포항시남구!G90+포항시북구!G90</f>
        <v>59</v>
      </c>
      <c r="H90" s="18">
        <f>포항시남구!H90+포항시북구!H90</f>
        <v>0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6767</v>
      </c>
      <c r="F92" s="8">
        <f>포항시남구!F92+포항시북구!F92</f>
        <v>135</v>
      </c>
      <c r="G92" s="8">
        <f>포항시남구!G92+포항시북구!G92</f>
        <v>3400</v>
      </c>
      <c r="H92" s="8">
        <f>포항시남구!H92+포항시북구!H92</f>
        <v>3232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273</v>
      </c>
      <c r="F93" s="18">
        <f>포항시남구!F93+포항시북구!F93</f>
        <v>29</v>
      </c>
      <c r="G93" s="18">
        <f>포항시남구!G93+포항시북구!G93</f>
        <v>219</v>
      </c>
      <c r="H93" s="18">
        <f>포항시남구!H93+포항시북구!H93</f>
        <v>25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29</v>
      </c>
      <c r="F94" s="18">
        <f>포항시남구!F94+포항시북구!F94</f>
        <v>6</v>
      </c>
      <c r="G94" s="18">
        <f>포항시남구!G94+포항시북구!G94</f>
        <v>22</v>
      </c>
      <c r="H94" s="18">
        <f>포항시남구!H94+포항시북구!H94</f>
        <v>1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923</v>
      </c>
      <c r="F97" s="18">
        <f>포항시남구!F97+포항시북구!F97</f>
        <v>2</v>
      </c>
      <c r="G97" s="18">
        <f>포항시남구!G97+포항시북구!G97</f>
        <v>894</v>
      </c>
      <c r="H97" s="18">
        <f>포항시남구!H97+포항시북구!H97</f>
        <v>27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157</v>
      </c>
      <c r="F99" s="176">
        <f>포항시남구!F99+포항시북구!F99</f>
        <v>0</v>
      </c>
      <c r="G99" s="176">
        <f>포항시남구!G99+포항시북구!G99</f>
        <v>155</v>
      </c>
      <c r="H99" s="176">
        <f>포항시남구!H99+포항시북구!H99</f>
        <v>2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144</v>
      </c>
      <c r="F101" s="18">
        <f>포항시남구!F101+포항시북구!F101</f>
        <v>0</v>
      </c>
      <c r="G101" s="18">
        <f>포항시남구!G101+포항시북구!G101</f>
        <v>143</v>
      </c>
      <c r="H101" s="18">
        <f>포항시남구!H101+포항시북구!H101</f>
        <v>1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13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1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93</v>
      </c>
      <c r="F103" s="176">
        <f>포항시남구!F103+포항시북구!F103</f>
        <v>2</v>
      </c>
      <c r="G103" s="176">
        <f>포항시남구!G103+포항시북구!G103</f>
        <v>82</v>
      </c>
      <c r="H103" s="176">
        <f>포항시남구!H103+포항시북구!H103</f>
        <v>9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90</v>
      </c>
      <c r="F107" s="18">
        <f>포항시남구!F107+포항시북구!F107</f>
        <v>2</v>
      </c>
      <c r="G107" s="18">
        <f>포항시남구!G107+포항시북구!G107</f>
        <v>79</v>
      </c>
      <c r="H107" s="18">
        <f>포항시남구!H107+포항시북구!H107</f>
        <v>9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3156</v>
      </c>
      <c r="F108" s="176">
        <f>포항시남구!F108+포항시북구!F108</f>
        <v>12</v>
      </c>
      <c r="G108" s="176">
        <f>포항시남구!G108+포항시북구!G108</f>
        <v>335</v>
      </c>
      <c r="H108" s="176">
        <f>포항시남구!H108+포항시북구!H108</f>
        <v>2809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121</v>
      </c>
      <c r="F109" s="18">
        <f>포항시남구!F109+포항시북구!F109</f>
        <v>0</v>
      </c>
      <c r="G109" s="18">
        <f>포항시남구!G109+포항시북구!G109</f>
        <v>27</v>
      </c>
      <c r="H109" s="18">
        <f>포항시남구!H109+포항시북구!H109</f>
        <v>94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131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113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1539</v>
      </c>
      <c r="F111" s="18">
        <f>포항시남구!F111+포항시북구!F111</f>
        <v>0</v>
      </c>
      <c r="G111" s="18">
        <f>포항시남구!G111+포항시북구!G111</f>
        <v>46</v>
      </c>
      <c r="H111" s="18">
        <f>포항시남구!H111+포항시북구!H111</f>
        <v>1493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813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792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552</v>
      </c>
      <c r="F113" s="18">
        <f>포항시남구!F113+포항시북구!F113</f>
        <v>11</v>
      </c>
      <c r="G113" s="18">
        <f>포항시남구!G113+포항시북구!G113</f>
        <v>224</v>
      </c>
      <c r="H113" s="18">
        <f>포항시남구!H113+포항시북구!H113</f>
        <v>317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2034</v>
      </c>
      <c r="F114" s="18">
        <f>포항시남구!F114+포항시북구!F114</f>
        <v>56</v>
      </c>
      <c r="G114" s="18">
        <f>포항시남구!G114+포항시북구!G114</f>
        <v>1642</v>
      </c>
      <c r="H114" s="18">
        <f>포항시남구!H114+포항시북구!H114</f>
        <v>336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2229</v>
      </c>
      <c r="F115" s="53">
        <f>포항시남구!F115+포항시북구!F115</f>
        <v>22</v>
      </c>
      <c r="G115" s="53">
        <f>포항시남구!G115+포항시북구!G115</f>
        <v>251</v>
      </c>
      <c r="H115" s="53">
        <f>포항시남구!H115+포항시북구!H115</f>
        <v>1956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117</v>
      </c>
      <c r="F116" s="51">
        <f>포항시남구!F116+포항시북구!F116</f>
        <v>0</v>
      </c>
      <c r="G116" s="51">
        <f>포항시남구!G116+포항시북구!G116</f>
        <v>75</v>
      </c>
      <c r="H116" s="51">
        <f>포항시남구!H116+포항시북구!H116</f>
        <v>42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116</v>
      </c>
      <c r="F117" s="18">
        <f>포항시남구!F117+포항시북구!F117</f>
        <v>0</v>
      </c>
      <c r="G117" s="18">
        <f>포항시남구!G117+포항시북구!G117</f>
        <v>75</v>
      </c>
      <c r="H117" s="18">
        <f>포항시남구!H117+포항시북구!H117</f>
        <v>41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1868</v>
      </c>
      <c r="F119" s="51">
        <f>포항시남구!F119+포항시북구!F119</f>
        <v>2</v>
      </c>
      <c r="G119" s="51">
        <f>포항시남구!G119+포항시북구!G119</f>
        <v>111</v>
      </c>
      <c r="H119" s="51">
        <f>포항시남구!H119+포항시북구!H119</f>
        <v>1755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20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16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3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1844</v>
      </c>
      <c r="F122" s="18">
        <f>포항시남구!F122+포항시북구!F122</f>
        <v>2</v>
      </c>
      <c r="G122" s="18">
        <f>포항시남구!G122+포항시북구!G122</f>
        <v>106</v>
      </c>
      <c r="H122" s="18">
        <f>포항시남구!H122+포항시북구!H122</f>
        <v>1736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244</v>
      </c>
      <c r="F123" s="51">
        <f>포항시남구!F123+포항시북구!F123</f>
        <v>20</v>
      </c>
      <c r="G123" s="51">
        <f>포항시남구!G123+포항시북구!G123</f>
        <v>65</v>
      </c>
      <c r="H123" s="51">
        <f>포항시남구!H123+포항시북구!H123</f>
        <v>159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105</v>
      </c>
      <c r="F124" s="18">
        <f>포항시남구!F124+포항시북구!F124</f>
        <v>0</v>
      </c>
      <c r="G124" s="18">
        <f>포항시남구!G124+포항시북구!G124</f>
        <v>35</v>
      </c>
      <c r="H124" s="18">
        <f>포항시남구!H124+포항시북구!H124</f>
        <v>70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6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1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120</v>
      </c>
      <c r="F127" s="18">
        <f>포항시남구!F127+포항시북구!F127</f>
        <v>9</v>
      </c>
      <c r="G127" s="18">
        <f>포항시남구!G127+포항시북구!G127</f>
        <v>24</v>
      </c>
      <c r="H127" s="18">
        <f>포항시남구!H127+포항시북구!H127</f>
        <v>87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296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120280</v>
      </c>
      <c r="F3" s="108">
        <f>F4+F52+F72+F115</f>
        <v>337</v>
      </c>
      <c r="G3" s="108">
        <f>G4+G52+G72+G115</f>
        <v>110993</v>
      </c>
      <c r="H3" s="121">
        <f>H4+H52+H72+H115</f>
        <v>8950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91865</v>
      </c>
      <c r="F4" s="123">
        <f>F5+F32+F37+F44</f>
        <v>111</v>
      </c>
      <c r="G4" s="123">
        <f>G5+G32+G37+G44</f>
        <v>90159</v>
      </c>
      <c r="H4" s="124">
        <f>H5+H32+H37+H44</f>
        <v>1595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69776</v>
      </c>
      <c r="F5" s="125">
        <f>F6+F19</f>
        <v>81</v>
      </c>
      <c r="G5" s="125">
        <f>G6+G19</f>
        <v>68150</v>
      </c>
      <c r="H5" s="126">
        <f>H6+H19</f>
        <v>1545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67182</v>
      </c>
      <c r="F6" s="127">
        <f>SUM(F7:F18)</f>
        <v>80</v>
      </c>
      <c r="G6" s="127">
        <f>SUM(G7:G18)</f>
        <v>65584</v>
      </c>
      <c r="H6" s="128">
        <f>SUM(H7:H18)</f>
        <v>1518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3794</v>
      </c>
      <c r="F7" s="129">
        <v>0</v>
      </c>
      <c r="G7" s="129">
        <v>3794</v>
      </c>
      <c r="H7" s="130">
        <v>0</v>
      </c>
    </row>
    <row r="8" spans="1:8" ht="13.5">
      <c r="A8" s="227"/>
      <c r="B8" s="211"/>
      <c r="C8" s="211"/>
      <c r="D8" s="74" t="s">
        <v>50</v>
      </c>
      <c r="E8" s="113">
        <f t="shared" si="0"/>
        <v>8286</v>
      </c>
      <c r="F8" s="129">
        <v>17</v>
      </c>
      <c r="G8" s="129">
        <v>8235</v>
      </c>
      <c r="H8" s="130">
        <v>34</v>
      </c>
    </row>
    <row r="9" spans="1:8" ht="13.5">
      <c r="A9" s="227"/>
      <c r="B9" s="211"/>
      <c r="C9" s="211"/>
      <c r="D9" s="74" t="s">
        <v>51</v>
      </c>
      <c r="E9" s="113">
        <f t="shared" si="0"/>
        <v>8097</v>
      </c>
      <c r="F9" s="129">
        <v>13</v>
      </c>
      <c r="G9" s="129">
        <v>8082</v>
      </c>
      <c r="H9" s="130">
        <v>2</v>
      </c>
    </row>
    <row r="10" spans="1:8" ht="13.5">
      <c r="A10" s="227"/>
      <c r="B10" s="211"/>
      <c r="C10" s="211"/>
      <c r="D10" s="74" t="s">
        <v>52</v>
      </c>
      <c r="E10" s="113">
        <f t="shared" si="0"/>
        <v>34290</v>
      </c>
      <c r="F10" s="129">
        <v>34</v>
      </c>
      <c r="G10" s="129">
        <v>33077</v>
      </c>
      <c r="H10" s="130">
        <v>1179</v>
      </c>
    </row>
    <row r="11" spans="1:8" ht="13.5">
      <c r="A11" s="227"/>
      <c r="B11" s="211"/>
      <c r="C11" s="211"/>
      <c r="D11" s="74" t="s">
        <v>53</v>
      </c>
      <c r="E11" s="113">
        <f t="shared" si="0"/>
        <v>3878</v>
      </c>
      <c r="F11" s="129">
        <v>1</v>
      </c>
      <c r="G11" s="129">
        <v>3869</v>
      </c>
      <c r="H11" s="130">
        <v>8</v>
      </c>
    </row>
    <row r="12" spans="1:8" ht="13.5">
      <c r="A12" s="227"/>
      <c r="B12" s="211"/>
      <c r="C12" s="211"/>
      <c r="D12" s="74" t="s">
        <v>54</v>
      </c>
      <c r="E12" s="113">
        <f t="shared" si="0"/>
        <v>5743</v>
      </c>
      <c r="F12" s="129">
        <v>2</v>
      </c>
      <c r="G12" s="129">
        <v>5489</v>
      </c>
      <c r="H12" s="130">
        <v>252</v>
      </c>
    </row>
    <row r="13" spans="1:8" ht="13.5">
      <c r="A13" s="227"/>
      <c r="B13" s="211"/>
      <c r="C13" s="211"/>
      <c r="D13" s="74" t="s">
        <v>55</v>
      </c>
      <c r="E13" s="113">
        <f t="shared" si="0"/>
        <v>2264</v>
      </c>
      <c r="F13" s="129">
        <v>0</v>
      </c>
      <c r="G13" s="129">
        <v>2236</v>
      </c>
      <c r="H13" s="130">
        <v>28</v>
      </c>
    </row>
    <row r="14" spans="1:8" ht="13.5">
      <c r="A14" s="227"/>
      <c r="B14" s="211"/>
      <c r="C14" s="211"/>
      <c r="D14" s="74" t="s">
        <v>56</v>
      </c>
      <c r="E14" s="113">
        <f t="shared" si="0"/>
        <v>695</v>
      </c>
      <c r="F14" s="129">
        <v>0</v>
      </c>
      <c r="G14" s="129">
        <v>681</v>
      </c>
      <c r="H14" s="130">
        <v>14</v>
      </c>
    </row>
    <row r="15" spans="1:8" ht="13.5">
      <c r="A15" s="227"/>
      <c r="B15" s="211"/>
      <c r="C15" s="211"/>
      <c r="D15" s="74" t="s">
        <v>57</v>
      </c>
      <c r="E15" s="113">
        <f t="shared" si="0"/>
        <v>32</v>
      </c>
      <c r="F15" s="129">
        <v>0</v>
      </c>
      <c r="G15" s="129">
        <v>32</v>
      </c>
      <c r="H15" s="130">
        <v>0</v>
      </c>
    </row>
    <row r="16" spans="1:8" ht="13.5">
      <c r="A16" s="227"/>
      <c r="B16" s="211"/>
      <c r="C16" s="211"/>
      <c r="D16" s="74" t="s">
        <v>58</v>
      </c>
      <c r="E16" s="113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13">
        <f>SUM(F17:H17)</f>
        <v>28</v>
      </c>
      <c r="F17" s="129">
        <v>0</v>
      </c>
      <c r="G17" s="129">
        <v>27</v>
      </c>
      <c r="H17" s="130">
        <v>1</v>
      </c>
    </row>
    <row r="18" spans="1:8" ht="13.5">
      <c r="A18" s="227"/>
      <c r="B18" s="211"/>
      <c r="C18" s="211"/>
      <c r="D18" s="74" t="s">
        <v>263</v>
      </c>
      <c r="E18" s="113">
        <f t="shared" si="0"/>
        <v>38</v>
      </c>
      <c r="F18" s="129">
        <v>13</v>
      </c>
      <c r="G18" s="129">
        <v>25</v>
      </c>
      <c r="H18" s="130">
        <v>0</v>
      </c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2594</v>
      </c>
      <c r="F19" s="127">
        <f>SUM(F20:F31)</f>
        <v>1</v>
      </c>
      <c r="G19" s="127">
        <f>SUM(G20:G31)</f>
        <v>2566</v>
      </c>
      <c r="H19" s="127">
        <f>SUM(H20:H31)</f>
        <v>27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7"/>
      <c r="B21" s="211"/>
      <c r="C21" s="211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7"/>
      <c r="B22" s="211"/>
      <c r="C22" s="211"/>
      <c r="D22" s="74" t="s">
        <v>51</v>
      </c>
      <c r="E22" s="114">
        <f t="shared" si="1"/>
        <v>162</v>
      </c>
      <c r="F22" s="129">
        <v>0</v>
      </c>
      <c r="G22" s="129">
        <v>161</v>
      </c>
      <c r="H22" s="130">
        <v>1</v>
      </c>
    </row>
    <row r="23" spans="1:8" ht="13.5">
      <c r="A23" s="227"/>
      <c r="B23" s="211"/>
      <c r="C23" s="211"/>
      <c r="D23" s="74" t="s">
        <v>52</v>
      </c>
      <c r="E23" s="114">
        <f t="shared" si="1"/>
        <v>1027</v>
      </c>
      <c r="F23" s="129">
        <v>1</v>
      </c>
      <c r="G23" s="129">
        <v>1011</v>
      </c>
      <c r="H23" s="130">
        <v>15</v>
      </c>
    </row>
    <row r="24" spans="1:8" ht="13.5">
      <c r="A24" s="227"/>
      <c r="B24" s="211"/>
      <c r="C24" s="211"/>
      <c r="D24" s="74" t="s">
        <v>53</v>
      </c>
      <c r="E24" s="114">
        <f t="shared" si="1"/>
        <v>439</v>
      </c>
      <c r="F24" s="129">
        <v>0</v>
      </c>
      <c r="G24" s="129">
        <v>435</v>
      </c>
      <c r="H24" s="130">
        <v>4</v>
      </c>
    </row>
    <row r="25" spans="1:8" ht="13.5">
      <c r="A25" s="227"/>
      <c r="B25" s="211"/>
      <c r="C25" s="211"/>
      <c r="D25" s="74" t="s">
        <v>54</v>
      </c>
      <c r="E25" s="114">
        <f t="shared" si="1"/>
        <v>380</v>
      </c>
      <c r="F25" s="129">
        <v>0</v>
      </c>
      <c r="G25" s="129">
        <v>376</v>
      </c>
      <c r="H25" s="130">
        <v>4</v>
      </c>
    </row>
    <row r="26" spans="1:8" ht="13.5">
      <c r="A26" s="227"/>
      <c r="B26" s="211"/>
      <c r="C26" s="211"/>
      <c r="D26" s="74" t="s">
        <v>55</v>
      </c>
      <c r="E26" s="114">
        <f t="shared" si="1"/>
        <v>316</v>
      </c>
      <c r="F26" s="129">
        <v>0</v>
      </c>
      <c r="G26" s="129">
        <v>314</v>
      </c>
      <c r="H26" s="130">
        <v>2</v>
      </c>
    </row>
    <row r="27" spans="1:8" ht="13.5">
      <c r="A27" s="227"/>
      <c r="B27" s="211"/>
      <c r="C27" s="211"/>
      <c r="D27" s="74" t="s">
        <v>56</v>
      </c>
      <c r="E27" s="114">
        <f t="shared" si="1"/>
        <v>124</v>
      </c>
      <c r="F27" s="129">
        <v>0</v>
      </c>
      <c r="G27" s="129">
        <v>124</v>
      </c>
      <c r="H27" s="130">
        <v>0</v>
      </c>
    </row>
    <row r="28" spans="1:8" ht="13.5">
      <c r="A28" s="227"/>
      <c r="B28" s="211"/>
      <c r="C28" s="211"/>
      <c r="D28" s="74" t="s">
        <v>57</v>
      </c>
      <c r="E28" s="114">
        <f t="shared" si="1"/>
        <v>53</v>
      </c>
      <c r="F28" s="129">
        <v>0</v>
      </c>
      <c r="G28" s="129">
        <v>52</v>
      </c>
      <c r="H28" s="130">
        <v>1</v>
      </c>
    </row>
    <row r="29" spans="1:8" ht="13.5">
      <c r="A29" s="227"/>
      <c r="B29" s="211"/>
      <c r="C29" s="211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27"/>
      <c r="B30" s="211"/>
      <c r="C30" s="211"/>
      <c r="D30" s="74" t="s">
        <v>59</v>
      </c>
      <c r="E30" s="114">
        <f t="shared" si="1"/>
        <v>34</v>
      </c>
      <c r="F30" s="129">
        <v>0</v>
      </c>
      <c r="G30" s="129">
        <v>34</v>
      </c>
      <c r="H30" s="130">
        <v>0</v>
      </c>
    </row>
    <row r="31" spans="1:8" ht="13.5">
      <c r="A31" s="227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167</v>
      </c>
      <c r="F32" s="125">
        <f>SUM(F33:F36)</f>
        <v>2</v>
      </c>
      <c r="G32" s="125">
        <f>SUM(G33:G36)</f>
        <v>161</v>
      </c>
      <c r="H32" s="126">
        <f>SUM(H33:H36)</f>
        <v>4</v>
      </c>
    </row>
    <row r="33" spans="1:8" ht="13.5">
      <c r="A33" s="227"/>
      <c r="B33" s="223"/>
      <c r="C33" s="224"/>
      <c r="D33" s="74" t="s">
        <v>51</v>
      </c>
      <c r="E33" s="112">
        <f t="shared" si="2"/>
        <v>149</v>
      </c>
      <c r="F33" s="129">
        <v>2</v>
      </c>
      <c r="G33" s="129">
        <v>147</v>
      </c>
      <c r="H33" s="130">
        <v>0</v>
      </c>
    </row>
    <row r="34" spans="1:8" ht="13.5">
      <c r="A34" s="227"/>
      <c r="B34" s="223"/>
      <c r="C34" s="224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27"/>
      <c r="B36" s="225"/>
      <c r="C36" s="226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17459</v>
      </c>
      <c r="F37" s="125">
        <f>SUM(F38:F43)</f>
        <v>21</v>
      </c>
      <c r="G37" s="125">
        <f>SUM(G38:G43)</f>
        <v>17401</v>
      </c>
      <c r="H37" s="126">
        <f>SUM(H38:H43)</f>
        <v>37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5</v>
      </c>
      <c r="F38" s="129">
        <v>0</v>
      </c>
      <c r="G38" s="129">
        <v>5</v>
      </c>
      <c r="H38" s="130">
        <v>0</v>
      </c>
    </row>
    <row r="39" spans="1:8" ht="13.5">
      <c r="A39" s="227"/>
      <c r="B39" s="211"/>
      <c r="C39" s="211"/>
      <c r="D39" s="74" t="s">
        <v>52</v>
      </c>
      <c r="E39" s="111">
        <f t="shared" si="3"/>
        <v>11082</v>
      </c>
      <c r="F39" s="129">
        <v>6</v>
      </c>
      <c r="G39" s="129">
        <v>11056</v>
      </c>
      <c r="H39" s="130">
        <v>20</v>
      </c>
    </row>
    <row r="40" spans="1:8" ht="13.5">
      <c r="A40" s="227"/>
      <c r="B40" s="211"/>
      <c r="C40" s="211"/>
      <c r="D40" s="74" t="s">
        <v>53</v>
      </c>
      <c r="E40" s="111">
        <f t="shared" si="3"/>
        <v>3984</v>
      </c>
      <c r="F40" s="129">
        <v>11</v>
      </c>
      <c r="G40" s="129">
        <v>3957</v>
      </c>
      <c r="H40" s="130">
        <v>16</v>
      </c>
    </row>
    <row r="41" spans="1:8" ht="13.5">
      <c r="A41" s="227"/>
      <c r="B41" s="211"/>
      <c r="C41" s="211"/>
      <c r="D41" s="74" t="s">
        <v>54</v>
      </c>
      <c r="E41" s="111">
        <f t="shared" si="3"/>
        <v>2281</v>
      </c>
      <c r="F41" s="129">
        <v>4</v>
      </c>
      <c r="G41" s="129">
        <v>2276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49</v>
      </c>
      <c r="F42" s="129">
        <v>0</v>
      </c>
      <c r="G42" s="129">
        <v>49</v>
      </c>
      <c r="H42" s="130">
        <v>0</v>
      </c>
    </row>
    <row r="43" spans="1:8" ht="13.5">
      <c r="A43" s="227"/>
      <c r="B43" s="211"/>
      <c r="C43" s="211"/>
      <c r="D43" s="74" t="s">
        <v>62</v>
      </c>
      <c r="E43" s="111">
        <f t="shared" si="3"/>
        <v>58</v>
      </c>
      <c r="F43" s="129">
        <v>0</v>
      </c>
      <c r="G43" s="129">
        <v>58</v>
      </c>
      <c r="H43" s="130">
        <v>0</v>
      </c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4463</v>
      </c>
      <c r="F44" s="125">
        <f>SUM(F45:F51)</f>
        <v>7</v>
      </c>
      <c r="G44" s="125">
        <f>SUM(G45:G51)</f>
        <v>4447</v>
      </c>
      <c r="H44" s="126">
        <f>SUM(H45:H51)</f>
        <v>9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27"/>
      <c r="B46" s="211"/>
      <c r="C46" s="211"/>
      <c r="D46" s="74" t="s">
        <v>52</v>
      </c>
      <c r="E46" s="111">
        <f t="shared" si="4"/>
        <v>2775</v>
      </c>
      <c r="F46" s="129">
        <v>1</v>
      </c>
      <c r="G46" s="129">
        <v>2773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616</v>
      </c>
      <c r="F47" s="129">
        <v>6</v>
      </c>
      <c r="G47" s="129">
        <v>602</v>
      </c>
      <c r="H47" s="130">
        <v>8</v>
      </c>
    </row>
    <row r="48" spans="1:8" ht="13.5">
      <c r="A48" s="227"/>
      <c r="B48" s="211"/>
      <c r="C48" s="211"/>
      <c r="D48" s="74" t="s">
        <v>54</v>
      </c>
      <c r="E48" s="111">
        <f t="shared" si="4"/>
        <v>1032</v>
      </c>
      <c r="F48" s="129">
        <v>0</v>
      </c>
      <c r="G48" s="129">
        <v>1032</v>
      </c>
      <c r="H48" s="130">
        <v>0</v>
      </c>
    </row>
    <row r="49" spans="1:8" ht="13.5">
      <c r="A49" s="227"/>
      <c r="B49" s="211"/>
      <c r="C49" s="211"/>
      <c r="D49" s="74" t="s">
        <v>55</v>
      </c>
      <c r="E49" s="111">
        <f t="shared" si="4"/>
        <v>28</v>
      </c>
      <c r="F49" s="129">
        <v>0</v>
      </c>
      <c r="G49" s="129">
        <v>28</v>
      </c>
      <c r="H49" s="130">
        <v>0</v>
      </c>
    </row>
    <row r="50" spans="1:8" ht="13.5">
      <c r="A50" s="227"/>
      <c r="B50" s="211"/>
      <c r="C50" s="211"/>
      <c r="D50" s="74" t="s">
        <v>62</v>
      </c>
      <c r="E50" s="111">
        <f>SUM(F50:H50)</f>
        <v>8</v>
      </c>
      <c r="F50" s="129">
        <v>0</v>
      </c>
      <c r="G50" s="129">
        <v>8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5044</v>
      </c>
      <c r="F52" s="123">
        <f>F53+F66</f>
        <v>53</v>
      </c>
      <c r="G52" s="123">
        <f>G53+G66</f>
        <v>4121</v>
      </c>
      <c r="H52" s="124">
        <f>H53+H66</f>
        <v>870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4947</v>
      </c>
      <c r="F53" s="131">
        <f>F54+F55+F56+F60</f>
        <v>33</v>
      </c>
      <c r="G53" s="131">
        <f>G54+G55+G56+G60</f>
        <v>4046</v>
      </c>
      <c r="H53" s="131">
        <f>H54+H55+H56+H60</f>
        <v>868</v>
      </c>
    </row>
    <row r="54" spans="1:8" ht="13.5">
      <c r="A54" s="23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35"/>
      <c r="B55" s="211"/>
      <c r="C55" s="211"/>
      <c r="D55" s="105" t="s">
        <v>68</v>
      </c>
      <c r="E55" s="117">
        <f t="shared" si="5"/>
        <v>343</v>
      </c>
      <c r="F55" s="133">
        <v>0</v>
      </c>
      <c r="G55" s="133"/>
      <c r="H55" s="134">
        <v>343</v>
      </c>
    </row>
    <row r="56" spans="1:8" ht="13.5">
      <c r="A56" s="235"/>
      <c r="B56" s="211"/>
      <c r="C56" s="211"/>
      <c r="D56" s="105" t="s">
        <v>69</v>
      </c>
      <c r="E56" s="117">
        <f t="shared" si="5"/>
        <v>250</v>
      </c>
      <c r="F56" s="133">
        <v>0</v>
      </c>
      <c r="G56" s="133">
        <v>0</v>
      </c>
      <c r="H56" s="134">
        <v>250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4153</v>
      </c>
      <c r="F60" s="133">
        <f>SUM(F61:F65)</f>
        <v>33</v>
      </c>
      <c r="G60" s="133">
        <f>SUM(G61:G65)</f>
        <v>4046</v>
      </c>
      <c r="H60" s="134">
        <f>SUM(H61:H65)</f>
        <v>74</v>
      </c>
    </row>
    <row r="61" spans="1:8" ht="13.5">
      <c r="A61" s="235"/>
      <c r="B61" s="211"/>
      <c r="C61" s="211"/>
      <c r="D61" s="74" t="s">
        <v>74</v>
      </c>
      <c r="E61" s="118">
        <f t="shared" si="5"/>
        <v>3919</v>
      </c>
      <c r="F61" s="129">
        <v>23</v>
      </c>
      <c r="G61" s="129">
        <v>3823</v>
      </c>
      <c r="H61" s="130">
        <v>73</v>
      </c>
    </row>
    <row r="62" spans="1:8" ht="13.5">
      <c r="A62" s="235"/>
      <c r="B62" s="211"/>
      <c r="C62" s="211"/>
      <c r="D62" s="74" t="s">
        <v>75</v>
      </c>
      <c r="E62" s="118">
        <f t="shared" si="5"/>
        <v>45</v>
      </c>
      <c r="F62" s="129">
        <v>4</v>
      </c>
      <c r="G62" s="129">
        <v>40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44</v>
      </c>
      <c r="F63" s="129">
        <v>4</v>
      </c>
      <c r="G63" s="129">
        <v>40</v>
      </c>
      <c r="H63" s="130">
        <v>0</v>
      </c>
    </row>
    <row r="64" spans="1:8" ht="13.5">
      <c r="A64" s="235"/>
      <c r="B64" s="211"/>
      <c r="C64" s="211"/>
      <c r="D64" s="74" t="s">
        <v>77</v>
      </c>
      <c r="E64" s="118">
        <f t="shared" si="5"/>
        <v>141</v>
      </c>
      <c r="F64" s="129">
        <v>2</v>
      </c>
      <c r="G64" s="129">
        <v>139</v>
      </c>
      <c r="H64" s="130">
        <v>0</v>
      </c>
    </row>
    <row r="65" spans="1:8" ht="13.5">
      <c r="A65" s="23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97</v>
      </c>
      <c r="F66" s="131">
        <f>SUM(F67:F71)</f>
        <v>20</v>
      </c>
      <c r="G66" s="131">
        <f>SUM(G67:G71)</f>
        <v>75</v>
      </c>
      <c r="H66" s="132">
        <f>SUM(H67:H71)</f>
        <v>2</v>
      </c>
    </row>
    <row r="67" spans="1:8" ht="13.5">
      <c r="A67" s="235"/>
      <c r="B67" s="211"/>
      <c r="C67" s="211"/>
      <c r="D67" s="74" t="s">
        <v>80</v>
      </c>
      <c r="E67" s="116">
        <f t="shared" si="5"/>
        <v>38</v>
      </c>
      <c r="F67" s="129">
        <v>6</v>
      </c>
      <c r="G67" s="129">
        <v>32</v>
      </c>
      <c r="H67" s="130">
        <v>0</v>
      </c>
    </row>
    <row r="68" spans="1:8" ht="13.5">
      <c r="A68" s="23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35"/>
      <c r="B71" s="211"/>
      <c r="C71" s="211"/>
      <c r="D71" s="74" t="s">
        <v>220</v>
      </c>
      <c r="E71" s="116">
        <f t="shared" si="5"/>
        <v>57</v>
      </c>
      <c r="F71" s="129">
        <v>14</v>
      </c>
      <c r="G71" s="129">
        <v>42</v>
      </c>
      <c r="H71" s="130">
        <v>1</v>
      </c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21419</v>
      </c>
      <c r="F72" s="123">
        <f>F73+F75+F83+F88+F92</f>
        <v>167</v>
      </c>
      <c r="G72" s="123">
        <f>G73+G75+G83+G88+G92</f>
        <v>16545</v>
      </c>
      <c r="H72" s="124">
        <f>H73+H75+H83+H88+H92</f>
        <v>4707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1157</v>
      </c>
      <c r="F73" s="131">
        <f>F74</f>
        <v>2</v>
      </c>
      <c r="G73" s="131">
        <f>G74</f>
        <v>1155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1157</v>
      </c>
      <c r="F74" s="129">
        <v>2</v>
      </c>
      <c r="G74" s="129">
        <v>1155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11679</v>
      </c>
      <c r="F75" s="131">
        <f>SUM(F76:F82)</f>
        <v>45</v>
      </c>
      <c r="G75" s="131">
        <f>SUM(G76:G82)</f>
        <v>9996</v>
      </c>
      <c r="H75" s="132">
        <f>SUM(H76:H82)</f>
        <v>1638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9035</v>
      </c>
      <c r="F76" s="129">
        <v>33</v>
      </c>
      <c r="G76" s="129">
        <v>8763</v>
      </c>
      <c r="H76" s="130">
        <v>239</v>
      </c>
    </row>
    <row r="77" spans="1:8" ht="13.5">
      <c r="A77" s="234"/>
      <c r="B77" s="211"/>
      <c r="C77" s="211"/>
      <c r="D77" s="74" t="s">
        <v>88</v>
      </c>
      <c r="E77" s="115">
        <f t="shared" si="6"/>
        <v>605</v>
      </c>
      <c r="F77" s="129">
        <v>4</v>
      </c>
      <c r="G77" s="129">
        <v>541</v>
      </c>
      <c r="H77" s="130">
        <v>60</v>
      </c>
    </row>
    <row r="78" spans="1:8" ht="13.5">
      <c r="A78" s="234"/>
      <c r="B78" s="211"/>
      <c r="C78" s="211"/>
      <c r="D78" s="74" t="s">
        <v>89</v>
      </c>
      <c r="E78" s="115">
        <f t="shared" si="6"/>
        <v>432</v>
      </c>
      <c r="F78" s="129">
        <v>1</v>
      </c>
      <c r="G78" s="129">
        <v>199</v>
      </c>
      <c r="H78" s="130">
        <v>232</v>
      </c>
    </row>
    <row r="79" spans="1:8" ht="13.5">
      <c r="A79" s="234"/>
      <c r="B79" s="211"/>
      <c r="C79" s="211"/>
      <c r="D79" s="74" t="s">
        <v>90</v>
      </c>
      <c r="E79" s="115">
        <f t="shared" si="6"/>
        <v>401</v>
      </c>
      <c r="F79" s="129">
        <v>3</v>
      </c>
      <c r="G79" s="129">
        <v>294</v>
      </c>
      <c r="H79" s="130">
        <v>104</v>
      </c>
    </row>
    <row r="80" spans="1:8" ht="13.5">
      <c r="A80" s="234"/>
      <c r="B80" s="211"/>
      <c r="C80" s="211"/>
      <c r="D80" s="74" t="s">
        <v>91</v>
      </c>
      <c r="E80" s="115">
        <f t="shared" si="6"/>
        <v>45</v>
      </c>
      <c r="F80" s="129">
        <v>3</v>
      </c>
      <c r="G80" s="129">
        <v>29</v>
      </c>
      <c r="H80" s="130">
        <v>13</v>
      </c>
    </row>
    <row r="81" spans="1:8" ht="13.5">
      <c r="A81" s="234"/>
      <c r="B81" s="211"/>
      <c r="C81" s="211"/>
      <c r="D81" s="74" t="s">
        <v>92</v>
      </c>
      <c r="E81" s="115">
        <f t="shared" si="6"/>
        <v>83</v>
      </c>
      <c r="F81" s="129">
        <v>0</v>
      </c>
      <c r="G81" s="129">
        <v>33</v>
      </c>
      <c r="H81" s="130">
        <v>50</v>
      </c>
    </row>
    <row r="82" spans="1:8" ht="13.5">
      <c r="A82" s="234"/>
      <c r="B82" s="211"/>
      <c r="C82" s="211"/>
      <c r="D82" s="74" t="s">
        <v>93</v>
      </c>
      <c r="E82" s="115">
        <f t="shared" si="6"/>
        <v>1078</v>
      </c>
      <c r="F82" s="129">
        <v>1</v>
      </c>
      <c r="G82" s="129">
        <v>137</v>
      </c>
      <c r="H82" s="130">
        <v>940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211</v>
      </c>
      <c r="F83" s="131">
        <f>SUM(F84:F87)</f>
        <v>9</v>
      </c>
      <c r="G83" s="131">
        <f>SUM(G84:G87)</f>
        <v>183</v>
      </c>
      <c r="H83" s="132">
        <f>SUM(H84:H87)</f>
        <v>19</v>
      </c>
    </row>
    <row r="84" spans="1:8" ht="13.5">
      <c r="A84" s="234"/>
      <c r="B84" s="211"/>
      <c r="C84" s="211"/>
      <c r="D84" s="74" t="s">
        <v>87</v>
      </c>
      <c r="E84" s="116">
        <f t="shared" si="7"/>
        <v>90</v>
      </c>
      <c r="F84" s="129">
        <v>1</v>
      </c>
      <c r="G84" s="129">
        <v>89</v>
      </c>
      <c r="H84" s="130">
        <v>0</v>
      </c>
    </row>
    <row r="85" spans="1:8" ht="13.5">
      <c r="A85" s="234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>
        <v>0</v>
      </c>
    </row>
    <row r="87" spans="1:8" ht="13.5">
      <c r="A87" s="234"/>
      <c r="B87" s="211"/>
      <c r="C87" s="211"/>
      <c r="D87" s="74" t="s">
        <v>93</v>
      </c>
      <c r="E87" s="116">
        <f t="shared" si="7"/>
        <v>14</v>
      </c>
      <c r="F87" s="129">
        <v>1</v>
      </c>
      <c r="G87" s="129">
        <v>1</v>
      </c>
      <c r="H87" s="130">
        <v>12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3593</v>
      </c>
      <c r="F88" s="131">
        <f>SUM(F89:F91)</f>
        <v>17</v>
      </c>
      <c r="G88" s="131">
        <f>SUM(G89:G91)</f>
        <v>3511</v>
      </c>
      <c r="H88" s="132">
        <f>SUM(H89:H91)</f>
        <v>65</v>
      </c>
    </row>
    <row r="89" spans="1:8" ht="13.5">
      <c r="A89" s="234"/>
      <c r="B89" s="211"/>
      <c r="C89" s="211"/>
      <c r="D89" s="74" t="s">
        <v>87</v>
      </c>
      <c r="E89" s="115">
        <f t="shared" si="7"/>
        <v>3558</v>
      </c>
      <c r="F89" s="129">
        <v>17</v>
      </c>
      <c r="G89" s="129">
        <v>3477</v>
      </c>
      <c r="H89" s="130">
        <v>64</v>
      </c>
    </row>
    <row r="90" spans="1:8" ht="13.5">
      <c r="A90" s="234"/>
      <c r="B90" s="211"/>
      <c r="C90" s="211"/>
      <c r="D90" s="74" t="s">
        <v>89</v>
      </c>
      <c r="E90" s="115">
        <f t="shared" si="7"/>
        <v>34</v>
      </c>
      <c r="F90" s="129">
        <v>0</v>
      </c>
      <c r="G90" s="129">
        <v>34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4779</v>
      </c>
      <c r="F92" s="131">
        <f>SUM(F93+F94+F95+F96+F97+F98+F99+F103+F108+F114)</f>
        <v>94</v>
      </c>
      <c r="G92" s="131">
        <f>SUM(G93+G94+G95+G96+G97+G98+G99+G103+G108+G114)</f>
        <v>1700</v>
      </c>
      <c r="H92" s="132">
        <f>SUM(H93+H94+H95+H96+H97+H98+H99+H103+H108+H114)</f>
        <v>2985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180</v>
      </c>
      <c r="F93" s="129">
        <v>23</v>
      </c>
      <c r="G93" s="129">
        <v>133</v>
      </c>
      <c r="H93" s="130">
        <v>24</v>
      </c>
    </row>
    <row r="94" spans="1:8" ht="13.5">
      <c r="A94" s="234"/>
      <c r="B94" s="211"/>
      <c r="C94" s="211"/>
      <c r="D94" s="75" t="s">
        <v>156</v>
      </c>
      <c r="E94" s="115">
        <f t="shared" si="8"/>
        <v>27</v>
      </c>
      <c r="F94" s="129">
        <v>4</v>
      </c>
      <c r="G94" s="129">
        <v>22</v>
      </c>
      <c r="H94" s="130">
        <v>1</v>
      </c>
    </row>
    <row r="95" spans="1:8" ht="13.5">
      <c r="A95" s="234"/>
      <c r="B95" s="211"/>
      <c r="C95" s="211"/>
      <c r="D95" s="75" t="s">
        <v>157</v>
      </c>
      <c r="E95" s="115">
        <f t="shared" si="8"/>
        <v>24</v>
      </c>
      <c r="F95" s="129">
        <v>0</v>
      </c>
      <c r="G95" s="129">
        <v>24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34"/>
      <c r="B97" s="211"/>
      <c r="C97" s="211"/>
      <c r="D97" s="75" t="s">
        <v>159</v>
      </c>
      <c r="E97" s="115">
        <f t="shared" si="8"/>
        <v>358</v>
      </c>
      <c r="F97" s="129">
        <v>2</v>
      </c>
      <c r="G97" s="129">
        <v>339</v>
      </c>
      <c r="H97" s="130">
        <v>17</v>
      </c>
    </row>
    <row r="98" spans="1:8" ht="13.5">
      <c r="A98" s="234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87</v>
      </c>
      <c r="F99" s="127">
        <f>SUM(F100:F102)</f>
        <v>0</v>
      </c>
      <c r="G99" s="127">
        <f>SUM(G100:G102)</f>
        <v>86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78</v>
      </c>
      <c r="F101" s="129">
        <v>0</v>
      </c>
      <c r="G101" s="129">
        <v>77</v>
      </c>
      <c r="H101" s="130">
        <v>1</v>
      </c>
    </row>
    <row r="102" spans="1:8" ht="13.5">
      <c r="A102" s="234"/>
      <c r="B102" s="211"/>
      <c r="C102" s="211"/>
      <c r="D102" s="75" t="s">
        <v>164</v>
      </c>
      <c r="E102" s="114">
        <f t="shared" si="9"/>
        <v>9</v>
      </c>
      <c r="F102" s="129">
        <v>0</v>
      </c>
      <c r="G102" s="129">
        <v>9</v>
      </c>
      <c r="H102" s="130">
        <v>0</v>
      </c>
    </row>
    <row r="103" spans="1:8" ht="13.5">
      <c r="A103" s="234"/>
      <c r="B103" s="211"/>
      <c r="C103" s="211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48</v>
      </c>
      <c r="H103" s="128">
        <f>SUM(H104:H107)</f>
        <v>9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14">
        <f t="shared" si="9"/>
        <v>57</v>
      </c>
      <c r="F107" s="129">
        <v>2</v>
      </c>
      <c r="G107" s="129">
        <v>46</v>
      </c>
      <c r="H107" s="130">
        <v>9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2937</v>
      </c>
      <c r="F108" s="127">
        <f>SUM(F109:F113)</f>
        <v>4</v>
      </c>
      <c r="G108" s="127">
        <f>SUM(G109:G113)</f>
        <v>224</v>
      </c>
      <c r="H108" s="128">
        <f>SUM(H109:H113)</f>
        <v>2709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111</v>
      </c>
      <c r="F109" s="129">
        <v>0</v>
      </c>
      <c r="G109" s="129">
        <v>20</v>
      </c>
      <c r="H109" s="130">
        <v>91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122</v>
      </c>
      <c r="F110" s="129">
        <v>0</v>
      </c>
      <c r="G110" s="129">
        <v>13</v>
      </c>
      <c r="H110" s="130">
        <v>109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1473</v>
      </c>
      <c r="F111" s="129">
        <v>0</v>
      </c>
      <c r="G111" s="129">
        <v>37</v>
      </c>
      <c r="H111" s="130">
        <v>1436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799</v>
      </c>
      <c r="F112" s="129">
        <v>0</v>
      </c>
      <c r="G112" s="129">
        <v>13</v>
      </c>
      <c r="H112" s="130">
        <v>786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432</v>
      </c>
      <c r="F113" s="129">
        <v>4</v>
      </c>
      <c r="G113" s="129">
        <v>141</v>
      </c>
      <c r="H113" s="130">
        <v>287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1053</v>
      </c>
      <c r="F114" s="151">
        <v>43</v>
      </c>
      <c r="G114" s="151">
        <v>809</v>
      </c>
      <c r="H114" s="152">
        <v>201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1952</v>
      </c>
      <c r="F115" s="123">
        <f>F116+F119+F123</f>
        <v>6</v>
      </c>
      <c r="G115" s="123">
        <f>G116+G119+G123</f>
        <v>168</v>
      </c>
      <c r="H115" s="124">
        <f>H116+H119+H123</f>
        <v>1778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55</v>
      </c>
      <c r="F116" s="135">
        <f>SUM(F117:F118)</f>
        <v>0</v>
      </c>
      <c r="G116" s="135">
        <f>SUM(G117:G118)</f>
        <v>39</v>
      </c>
      <c r="H116" s="136">
        <f>SUM(H117:H118)</f>
        <v>16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55</v>
      </c>
      <c r="F117" s="129">
        <v>0</v>
      </c>
      <c r="G117" s="129">
        <v>39</v>
      </c>
      <c r="H117" s="130">
        <v>16</v>
      </c>
    </row>
    <row r="118" spans="1:8" ht="14.25" customHeight="1">
      <c r="A118" s="231"/>
      <c r="B118" s="225"/>
      <c r="C118" s="226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1772</v>
      </c>
      <c r="F119" s="135">
        <f>SUM(F120:F122)</f>
        <v>0</v>
      </c>
      <c r="G119" s="135">
        <f>SUM(G120:G122)</f>
        <v>103</v>
      </c>
      <c r="H119" s="136">
        <f>SUM(H120:H122)</f>
        <v>1669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19</v>
      </c>
      <c r="F120" s="129">
        <v>0</v>
      </c>
      <c r="G120" s="129">
        <v>3</v>
      </c>
      <c r="H120" s="130">
        <v>16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1750</v>
      </c>
      <c r="F122" s="129">
        <v>0</v>
      </c>
      <c r="G122" s="129">
        <v>100</v>
      </c>
      <c r="H122" s="130">
        <v>1650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125</v>
      </c>
      <c r="F123" s="135">
        <f>SUM(F124:F127)</f>
        <v>6</v>
      </c>
      <c r="G123" s="135">
        <f>SUM(G124:G127)</f>
        <v>26</v>
      </c>
      <c r="H123" s="136">
        <f>SUM(H124:H127)</f>
        <v>93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45</v>
      </c>
      <c r="F124" s="129">
        <v>0</v>
      </c>
      <c r="G124" s="129">
        <v>12</v>
      </c>
      <c r="H124" s="130">
        <v>33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4</v>
      </c>
      <c r="F125" s="129">
        <v>2</v>
      </c>
      <c r="G125" s="129">
        <v>1</v>
      </c>
      <c r="H125" s="130">
        <v>1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73</v>
      </c>
      <c r="F127" s="137">
        <v>4</v>
      </c>
      <c r="G127" s="137">
        <v>11</v>
      </c>
      <c r="H127" s="138">
        <v>58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121261</v>
      </c>
      <c r="F3" s="108">
        <f>F4+F52+F72+F115</f>
        <v>307</v>
      </c>
      <c r="G3" s="108">
        <f>G4+G52+G72+G115</f>
        <v>117028</v>
      </c>
      <c r="H3" s="121">
        <f>H4+H52+H72+H115</f>
        <v>3926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99073</v>
      </c>
      <c r="F4" s="123">
        <f>F5+F32+F37+F44</f>
        <v>119</v>
      </c>
      <c r="G4" s="123">
        <f>G5+G32+G37+G44</f>
        <v>96432</v>
      </c>
      <c r="H4" s="124">
        <f>H5+H32+H37+H44</f>
        <v>2522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75891</v>
      </c>
      <c r="F5" s="125">
        <f>F6+F19</f>
        <v>91</v>
      </c>
      <c r="G5" s="125">
        <f>G6+G19</f>
        <v>73385</v>
      </c>
      <c r="H5" s="126">
        <f>H6+H19</f>
        <v>2415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72840</v>
      </c>
      <c r="F6" s="127">
        <f>SUM(F7:F18)</f>
        <v>91</v>
      </c>
      <c r="G6" s="127">
        <f>SUM(G7:G18)</f>
        <v>70353</v>
      </c>
      <c r="H6" s="128">
        <f>SUM(H7:H18)</f>
        <v>2396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3811</v>
      </c>
      <c r="F7" s="129">
        <v>0</v>
      </c>
      <c r="G7" s="129">
        <v>3811</v>
      </c>
      <c r="H7" s="130">
        <v>0</v>
      </c>
    </row>
    <row r="8" spans="1:8" ht="13.5">
      <c r="A8" s="227"/>
      <c r="B8" s="211"/>
      <c r="C8" s="211"/>
      <c r="D8" s="74" t="s">
        <v>7</v>
      </c>
      <c r="E8" s="127">
        <f t="shared" si="0"/>
        <v>9220</v>
      </c>
      <c r="F8" s="129">
        <v>26</v>
      </c>
      <c r="G8" s="129">
        <v>9175</v>
      </c>
      <c r="H8" s="130">
        <v>19</v>
      </c>
    </row>
    <row r="9" spans="1:8" ht="13.5">
      <c r="A9" s="227"/>
      <c r="B9" s="211"/>
      <c r="C9" s="211"/>
      <c r="D9" s="74" t="s">
        <v>8</v>
      </c>
      <c r="E9" s="127">
        <f t="shared" si="0"/>
        <v>8407</v>
      </c>
      <c r="F9" s="129">
        <v>11</v>
      </c>
      <c r="G9" s="129">
        <v>8394</v>
      </c>
      <c r="H9" s="130">
        <v>2</v>
      </c>
    </row>
    <row r="10" spans="1:8" ht="13.5">
      <c r="A10" s="227"/>
      <c r="B10" s="211"/>
      <c r="C10" s="211"/>
      <c r="D10" s="74" t="s">
        <v>9</v>
      </c>
      <c r="E10" s="127">
        <f t="shared" si="0"/>
        <v>37830</v>
      </c>
      <c r="F10" s="129">
        <v>54</v>
      </c>
      <c r="G10" s="129">
        <v>35730</v>
      </c>
      <c r="H10" s="130">
        <v>2046</v>
      </c>
    </row>
    <row r="11" spans="1:8" ht="13.5">
      <c r="A11" s="227"/>
      <c r="B11" s="211"/>
      <c r="C11" s="211"/>
      <c r="D11" s="74" t="s">
        <v>10</v>
      </c>
      <c r="E11" s="127">
        <f t="shared" si="0"/>
        <v>4269</v>
      </c>
      <c r="F11" s="129">
        <v>0</v>
      </c>
      <c r="G11" s="129">
        <v>4255</v>
      </c>
      <c r="H11" s="130">
        <v>14</v>
      </c>
    </row>
    <row r="12" spans="1:8" ht="13.5">
      <c r="A12" s="227"/>
      <c r="B12" s="211"/>
      <c r="C12" s="211"/>
      <c r="D12" s="74" t="s">
        <v>11</v>
      </c>
      <c r="E12" s="127">
        <f t="shared" si="0"/>
        <v>6308</v>
      </c>
      <c r="F12" s="129">
        <v>0</v>
      </c>
      <c r="G12" s="129">
        <v>6036</v>
      </c>
      <c r="H12" s="130">
        <v>272</v>
      </c>
    </row>
    <row r="13" spans="1:8" ht="13.5">
      <c r="A13" s="227"/>
      <c r="B13" s="211"/>
      <c r="C13" s="211"/>
      <c r="D13" s="74" t="s">
        <v>12</v>
      </c>
      <c r="E13" s="127">
        <f t="shared" si="0"/>
        <v>2314</v>
      </c>
      <c r="F13" s="129">
        <v>0</v>
      </c>
      <c r="G13" s="129">
        <v>2290</v>
      </c>
      <c r="H13" s="130">
        <v>24</v>
      </c>
    </row>
    <row r="14" spans="1:8" ht="13.5">
      <c r="A14" s="227"/>
      <c r="B14" s="211"/>
      <c r="C14" s="211"/>
      <c r="D14" s="74" t="s">
        <v>13</v>
      </c>
      <c r="E14" s="127">
        <f t="shared" si="0"/>
        <v>588</v>
      </c>
      <c r="F14" s="129">
        <v>0</v>
      </c>
      <c r="G14" s="129">
        <v>569</v>
      </c>
      <c r="H14" s="130">
        <v>19</v>
      </c>
    </row>
    <row r="15" spans="1:8" ht="13.5">
      <c r="A15" s="227"/>
      <c r="B15" s="211"/>
      <c r="C15" s="211"/>
      <c r="D15" s="74" t="s">
        <v>14</v>
      </c>
      <c r="E15" s="127">
        <f t="shared" si="0"/>
        <v>24</v>
      </c>
      <c r="F15" s="129">
        <v>0</v>
      </c>
      <c r="G15" s="129">
        <v>24</v>
      </c>
      <c r="H15" s="130">
        <v>0</v>
      </c>
    </row>
    <row r="16" spans="1:8" ht="13.5">
      <c r="A16" s="227"/>
      <c r="B16" s="211"/>
      <c r="C16" s="211"/>
      <c r="D16" s="74" t="s">
        <v>15</v>
      </c>
      <c r="E16" s="127">
        <f t="shared" si="0"/>
        <v>38</v>
      </c>
      <c r="F16" s="129">
        <v>0</v>
      </c>
      <c r="G16" s="129">
        <v>38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27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3051</v>
      </c>
      <c r="F19" s="127">
        <f>SUM(F20:F31)</f>
        <v>0</v>
      </c>
      <c r="G19" s="127">
        <f>SUM(G20:G31)</f>
        <v>3032</v>
      </c>
      <c r="H19" s="127">
        <f>SUM(H20:H31)</f>
        <v>19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7"/>
      <c r="B21" s="211"/>
      <c r="C21" s="211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7"/>
      <c r="B22" s="211"/>
      <c r="C22" s="211"/>
      <c r="D22" s="74" t="s">
        <v>8</v>
      </c>
      <c r="E22" s="127">
        <f t="shared" si="1"/>
        <v>199</v>
      </c>
      <c r="F22" s="129">
        <v>0</v>
      </c>
      <c r="G22" s="129">
        <v>185</v>
      </c>
      <c r="H22" s="130">
        <v>14</v>
      </c>
    </row>
    <row r="23" spans="1:8" ht="13.5">
      <c r="A23" s="227"/>
      <c r="B23" s="211"/>
      <c r="C23" s="211"/>
      <c r="D23" s="74" t="s">
        <v>9</v>
      </c>
      <c r="E23" s="127">
        <f t="shared" si="1"/>
        <v>1287</v>
      </c>
      <c r="F23" s="129">
        <v>0</v>
      </c>
      <c r="G23" s="129">
        <v>1286</v>
      </c>
      <c r="H23" s="130">
        <v>1</v>
      </c>
    </row>
    <row r="24" spans="1:8" ht="13.5">
      <c r="A24" s="227"/>
      <c r="B24" s="211"/>
      <c r="C24" s="211"/>
      <c r="D24" s="74" t="s">
        <v>10</v>
      </c>
      <c r="E24" s="127">
        <f t="shared" si="1"/>
        <v>454</v>
      </c>
      <c r="F24" s="129">
        <v>0</v>
      </c>
      <c r="G24" s="129">
        <v>451</v>
      </c>
      <c r="H24" s="130">
        <v>3</v>
      </c>
    </row>
    <row r="25" spans="1:8" ht="13.5">
      <c r="A25" s="227"/>
      <c r="B25" s="211"/>
      <c r="C25" s="211"/>
      <c r="D25" s="74" t="s">
        <v>11</v>
      </c>
      <c r="E25" s="127">
        <f t="shared" si="1"/>
        <v>458</v>
      </c>
      <c r="F25" s="129">
        <v>0</v>
      </c>
      <c r="G25" s="129">
        <v>457</v>
      </c>
      <c r="H25" s="130">
        <v>1</v>
      </c>
    </row>
    <row r="26" spans="1:8" ht="13.5">
      <c r="A26" s="227"/>
      <c r="B26" s="211"/>
      <c r="C26" s="211"/>
      <c r="D26" s="74" t="s">
        <v>12</v>
      </c>
      <c r="E26" s="127">
        <f t="shared" si="1"/>
        <v>371</v>
      </c>
      <c r="F26" s="129">
        <v>0</v>
      </c>
      <c r="G26" s="129">
        <v>371</v>
      </c>
      <c r="H26" s="130">
        <v>0</v>
      </c>
    </row>
    <row r="27" spans="1:8" ht="13.5">
      <c r="A27" s="227"/>
      <c r="B27" s="211"/>
      <c r="C27" s="211"/>
      <c r="D27" s="74" t="s">
        <v>13</v>
      </c>
      <c r="E27" s="127">
        <f t="shared" si="1"/>
        <v>133</v>
      </c>
      <c r="F27" s="129">
        <v>0</v>
      </c>
      <c r="G27" s="129">
        <v>133</v>
      </c>
      <c r="H27" s="130">
        <v>0</v>
      </c>
    </row>
    <row r="28" spans="1:8" ht="13.5">
      <c r="A28" s="227"/>
      <c r="B28" s="211"/>
      <c r="C28" s="211"/>
      <c r="D28" s="74" t="s">
        <v>14</v>
      </c>
      <c r="E28" s="127">
        <f t="shared" si="1"/>
        <v>61</v>
      </c>
      <c r="F28" s="129">
        <v>0</v>
      </c>
      <c r="G28" s="129">
        <v>61</v>
      </c>
      <c r="H28" s="130">
        <v>0</v>
      </c>
    </row>
    <row r="29" spans="1:8" ht="13.5">
      <c r="A29" s="227"/>
      <c r="B29" s="211"/>
      <c r="C29" s="211"/>
      <c r="D29" s="74" t="s">
        <v>15</v>
      </c>
      <c r="E29" s="127">
        <f t="shared" si="1"/>
        <v>42</v>
      </c>
      <c r="F29" s="129">
        <v>0</v>
      </c>
      <c r="G29" s="129">
        <v>42</v>
      </c>
      <c r="H29" s="130">
        <v>0</v>
      </c>
    </row>
    <row r="30" spans="1:8" ht="13.5">
      <c r="A30" s="227"/>
      <c r="B30" s="211"/>
      <c r="C30" s="211"/>
      <c r="D30" s="74" t="s">
        <v>16</v>
      </c>
      <c r="E30" s="127">
        <f>SUM(F30:H30)</f>
        <v>39</v>
      </c>
      <c r="F30" s="129">
        <v>0</v>
      </c>
      <c r="G30" s="129">
        <v>39</v>
      </c>
      <c r="H30" s="130">
        <v>0</v>
      </c>
    </row>
    <row r="31" spans="1:8" ht="13.5">
      <c r="A31" s="227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157</v>
      </c>
      <c r="F32" s="125">
        <f>SUM(F33:F36)</f>
        <v>0</v>
      </c>
      <c r="G32" s="125">
        <f>SUM(G33:G36)</f>
        <v>152</v>
      </c>
      <c r="H32" s="126">
        <f>SUM(H33:H36)</f>
        <v>5</v>
      </c>
    </row>
    <row r="33" spans="1:8" ht="13.5">
      <c r="A33" s="227"/>
      <c r="B33" s="211"/>
      <c r="C33" s="211"/>
      <c r="D33" s="74" t="s">
        <v>8</v>
      </c>
      <c r="E33" s="125">
        <f t="shared" si="2"/>
        <v>136</v>
      </c>
      <c r="F33" s="129">
        <v>0</v>
      </c>
      <c r="G33" s="129">
        <v>136</v>
      </c>
      <c r="H33" s="130">
        <v>0</v>
      </c>
    </row>
    <row r="34" spans="1:8" ht="13.5">
      <c r="A34" s="227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7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18353</v>
      </c>
      <c r="F37" s="125">
        <f>SUM(F38:F43)</f>
        <v>21</v>
      </c>
      <c r="G37" s="125">
        <f>SUM(G38:G43)</f>
        <v>18244</v>
      </c>
      <c r="H37" s="126">
        <f>SUM(H38:H43)</f>
        <v>88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7"/>
      <c r="B39" s="211"/>
      <c r="C39" s="211"/>
      <c r="D39" s="74" t="s">
        <v>9</v>
      </c>
      <c r="E39" s="125">
        <f t="shared" si="3"/>
        <v>11607</v>
      </c>
      <c r="F39" s="129">
        <v>10</v>
      </c>
      <c r="G39" s="129">
        <v>11544</v>
      </c>
      <c r="H39" s="130">
        <v>53</v>
      </c>
    </row>
    <row r="40" spans="1:8" ht="13.5">
      <c r="A40" s="227"/>
      <c r="B40" s="211"/>
      <c r="C40" s="211"/>
      <c r="D40" s="74" t="s">
        <v>10</v>
      </c>
      <c r="E40" s="125">
        <f t="shared" si="3"/>
        <v>4146</v>
      </c>
      <c r="F40" s="129">
        <v>9</v>
      </c>
      <c r="G40" s="129">
        <v>4104</v>
      </c>
      <c r="H40" s="130">
        <v>33</v>
      </c>
    </row>
    <row r="41" spans="1:8" ht="13.5">
      <c r="A41" s="227"/>
      <c r="B41" s="211"/>
      <c r="C41" s="211"/>
      <c r="D41" s="74" t="s">
        <v>11</v>
      </c>
      <c r="E41" s="125">
        <f t="shared" si="3"/>
        <v>2494</v>
      </c>
      <c r="F41" s="129">
        <v>2</v>
      </c>
      <c r="G41" s="129">
        <v>2490</v>
      </c>
      <c r="H41" s="130">
        <v>2</v>
      </c>
    </row>
    <row r="42" spans="1:8" ht="13.5">
      <c r="A42" s="227"/>
      <c r="B42" s="211"/>
      <c r="C42" s="211"/>
      <c r="D42" s="74" t="s">
        <v>12</v>
      </c>
      <c r="E42" s="125">
        <f t="shared" si="3"/>
        <v>54</v>
      </c>
      <c r="F42" s="129">
        <v>0</v>
      </c>
      <c r="G42" s="129">
        <v>54</v>
      </c>
      <c r="H42" s="130">
        <v>0</v>
      </c>
    </row>
    <row r="43" spans="1:8" ht="13.5">
      <c r="A43" s="227"/>
      <c r="B43" s="211"/>
      <c r="C43" s="211"/>
      <c r="D43" s="74" t="s">
        <v>19</v>
      </c>
      <c r="E43" s="125">
        <f t="shared" si="3"/>
        <v>49</v>
      </c>
      <c r="F43" s="129">
        <v>0</v>
      </c>
      <c r="G43" s="129">
        <v>49</v>
      </c>
      <c r="H43" s="130">
        <v>0</v>
      </c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4672</v>
      </c>
      <c r="F44" s="125">
        <f>SUM(F45:F51)</f>
        <v>7</v>
      </c>
      <c r="G44" s="125">
        <f>SUM(G45:G51)</f>
        <v>4651</v>
      </c>
      <c r="H44" s="126">
        <f>SUM(H45:H51)</f>
        <v>14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7"/>
      <c r="B46" s="211"/>
      <c r="C46" s="211"/>
      <c r="D46" s="74" t="s">
        <v>34</v>
      </c>
      <c r="E46" s="125">
        <f t="shared" si="4"/>
        <v>3003</v>
      </c>
      <c r="F46" s="129">
        <v>0</v>
      </c>
      <c r="G46" s="129">
        <v>3000</v>
      </c>
      <c r="H46" s="130">
        <v>3</v>
      </c>
    </row>
    <row r="47" spans="1:8" ht="13.5">
      <c r="A47" s="227"/>
      <c r="B47" s="211"/>
      <c r="C47" s="211"/>
      <c r="D47" s="74" t="s">
        <v>10</v>
      </c>
      <c r="E47" s="125">
        <f t="shared" si="4"/>
        <v>636</v>
      </c>
      <c r="F47" s="129">
        <v>5</v>
      </c>
      <c r="G47" s="129">
        <v>621</v>
      </c>
      <c r="H47" s="130">
        <v>10</v>
      </c>
    </row>
    <row r="48" spans="1:8" ht="13.5">
      <c r="A48" s="227"/>
      <c r="B48" s="211"/>
      <c r="C48" s="211"/>
      <c r="D48" s="74" t="s">
        <v>11</v>
      </c>
      <c r="E48" s="125">
        <f t="shared" si="4"/>
        <v>1007</v>
      </c>
      <c r="F48" s="129">
        <v>2</v>
      </c>
      <c r="G48" s="129">
        <v>1005</v>
      </c>
      <c r="H48" s="130">
        <v>0</v>
      </c>
    </row>
    <row r="49" spans="1:8" ht="13.5">
      <c r="A49" s="227"/>
      <c r="B49" s="211"/>
      <c r="C49" s="211"/>
      <c r="D49" s="74" t="s">
        <v>12</v>
      </c>
      <c r="E49" s="125">
        <f t="shared" si="4"/>
        <v>23</v>
      </c>
      <c r="F49" s="129">
        <v>0</v>
      </c>
      <c r="G49" s="129">
        <v>22</v>
      </c>
      <c r="H49" s="130">
        <v>1</v>
      </c>
    </row>
    <row r="50" spans="1:8" ht="13.5">
      <c r="A50" s="227"/>
      <c r="B50" s="211"/>
      <c r="C50" s="211"/>
      <c r="D50" s="74" t="s">
        <v>19</v>
      </c>
      <c r="E50" s="125">
        <f>SUM(F50:H50)</f>
        <v>2</v>
      </c>
      <c r="F50" s="129">
        <v>0</v>
      </c>
      <c r="G50" s="129">
        <v>2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4538</v>
      </c>
      <c r="F52" s="123">
        <f>F53+F66</f>
        <v>76</v>
      </c>
      <c r="G52" s="123">
        <f>G53+G66</f>
        <v>4048</v>
      </c>
      <c r="H52" s="124">
        <f>H53+H66</f>
        <v>414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4453</v>
      </c>
      <c r="F53" s="131">
        <f>F54+F55+F56+F60</f>
        <v>53</v>
      </c>
      <c r="G53" s="131">
        <f>G54+G55+G56+G60</f>
        <v>3988</v>
      </c>
      <c r="H53" s="132">
        <f>H54+H55+H56+H60</f>
        <v>412</v>
      </c>
    </row>
    <row r="54" spans="1:8" ht="13.5">
      <c r="A54" s="23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35"/>
      <c r="B56" s="211"/>
      <c r="C56" s="211"/>
      <c r="D56" s="105" t="s">
        <v>23</v>
      </c>
      <c r="E56" s="133">
        <f t="shared" si="5"/>
        <v>330</v>
      </c>
      <c r="F56" s="133">
        <v>0</v>
      </c>
      <c r="G56" s="133">
        <v>0</v>
      </c>
      <c r="H56" s="134">
        <v>330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4122</v>
      </c>
      <c r="F60" s="133">
        <f>SUM(F61:F65)</f>
        <v>53</v>
      </c>
      <c r="G60" s="133">
        <f>SUM(G61:G65)</f>
        <v>3988</v>
      </c>
      <c r="H60" s="134">
        <f>SUM(H61:H65)</f>
        <v>81</v>
      </c>
    </row>
    <row r="61" spans="1:8" ht="13.5">
      <c r="A61" s="235"/>
      <c r="B61" s="211"/>
      <c r="C61" s="211"/>
      <c r="D61" s="74" t="s">
        <v>25</v>
      </c>
      <c r="E61" s="133">
        <f t="shared" si="5"/>
        <v>3963</v>
      </c>
      <c r="F61" s="129">
        <v>32</v>
      </c>
      <c r="G61" s="129">
        <v>3850</v>
      </c>
      <c r="H61" s="130">
        <v>81</v>
      </c>
    </row>
    <row r="62" spans="1:8" ht="13.5">
      <c r="A62" s="235"/>
      <c r="B62" s="211"/>
      <c r="C62" s="211"/>
      <c r="D62" s="74" t="s">
        <v>26</v>
      </c>
      <c r="E62" s="133">
        <f t="shared" si="5"/>
        <v>54</v>
      </c>
      <c r="F62" s="129">
        <v>6</v>
      </c>
      <c r="G62" s="129">
        <v>48</v>
      </c>
      <c r="H62" s="130">
        <v>0</v>
      </c>
    </row>
    <row r="63" spans="1:8" ht="13.5">
      <c r="A63" s="235"/>
      <c r="B63" s="211"/>
      <c r="C63" s="211"/>
      <c r="D63" s="74" t="s">
        <v>27</v>
      </c>
      <c r="E63" s="133">
        <f t="shared" si="5"/>
        <v>38</v>
      </c>
      <c r="F63" s="129">
        <v>8</v>
      </c>
      <c r="G63" s="129">
        <v>30</v>
      </c>
      <c r="H63" s="130">
        <v>0</v>
      </c>
    </row>
    <row r="64" spans="1:8" ht="13.5">
      <c r="A64" s="235"/>
      <c r="B64" s="211"/>
      <c r="C64" s="211"/>
      <c r="D64" s="74" t="s">
        <v>28</v>
      </c>
      <c r="E64" s="133">
        <f t="shared" si="5"/>
        <v>66</v>
      </c>
      <c r="F64" s="129">
        <v>7</v>
      </c>
      <c r="G64" s="129">
        <v>59</v>
      </c>
      <c r="H64" s="130">
        <v>0</v>
      </c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85</v>
      </c>
      <c r="F66" s="131">
        <f>SUM(F67:F71)</f>
        <v>23</v>
      </c>
      <c r="G66" s="131">
        <f>SUM(G67:G71)</f>
        <v>60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38</v>
      </c>
      <c r="F67" s="129">
        <v>7</v>
      </c>
      <c r="G67" s="129">
        <v>31</v>
      </c>
      <c r="H67" s="130">
        <v>0</v>
      </c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35"/>
      <c r="B71" s="211"/>
      <c r="C71" s="211"/>
      <c r="D71" s="74" t="s">
        <v>41</v>
      </c>
      <c r="E71" s="131">
        <f t="shared" si="5"/>
        <v>45</v>
      </c>
      <c r="F71" s="129">
        <v>16</v>
      </c>
      <c r="G71" s="129">
        <v>29</v>
      </c>
      <c r="H71" s="130">
        <v>0</v>
      </c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17373</v>
      </c>
      <c r="F72" s="123">
        <f>F73+F75+F83+F88+F92</f>
        <v>96</v>
      </c>
      <c r="G72" s="123">
        <f>G73+G75+G83+G88+G92</f>
        <v>16465</v>
      </c>
      <c r="H72" s="124">
        <f>H73+H75+H83+H88+H92</f>
        <v>812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1117</v>
      </c>
      <c r="F73" s="131">
        <f>F74</f>
        <v>11</v>
      </c>
      <c r="G73" s="131">
        <f>G74</f>
        <v>1106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1117</v>
      </c>
      <c r="F74" s="129">
        <v>11</v>
      </c>
      <c r="G74" s="129">
        <v>1106</v>
      </c>
      <c r="H74" s="130">
        <v>0</v>
      </c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10277</v>
      </c>
      <c r="F75" s="131">
        <f>SUM(F76:F82)</f>
        <v>33</v>
      </c>
      <c r="G75" s="131">
        <f>SUM(G76:G82)</f>
        <v>9745</v>
      </c>
      <c r="H75" s="132">
        <f>SUM(H76:H82)</f>
        <v>499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8914</v>
      </c>
      <c r="F76" s="129">
        <v>24</v>
      </c>
      <c r="G76" s="129">
        <v>8749</v>
      </c>
      <c r="H76" s="130">
        <v>141</v>
      </c>
    </row>
    <row r="77" spans="1:8" ht="13.5">
      <c r="A77" s="234"/>
      <c r="B77" s="211"/>
      <c r="C77" s="211"/>
      <c r="D77" s="74" t="s">
        <v>88</v>
      </c>
      <c r="E77" s="131">
        <f t="shared" si="6"/>
        <v>562</v>
      </c>
      <c r="F77" s="129">
        <v>6</v>
      </c>
      <c r="G77" s="129">
        <v>515</v>
      </c>
      <c r="H77" s="130">
        <v>41</v>
      </c>
    </row>
    <row r="78" spans="1:8" ht="13.5">
      <c r="A78" s="234"/>
      <c r="B78" s="211"/>
      <c r="C78" s="211"/>
      <c r="D78" s="74" t="s">
        <v>89</v>
      </c>
      <c r="E78" s="131">
        <f t="shared" si="6"/>
        <v>377</v>
      </c>
      <c r="F78" s="129">
        <v>2</v>
      </c>
      <c r="G78" s="129">
        <v>209</v>
      </c>
      <c r="H78" s="130">
        <v>166</v>
      </c>
    </row>
    <row r="79" spans="1:8" ht="13.5">
      <c r="A79" s="234"/>
      <c r="B79" s="211"/>
      <c r="C79" s="211"/>
      <c r="D79" s="74" t="s">
        <v>90</v>
      </c>
      <c r="E79" s="131">
        <f t="shared" si="6"/>
        <v>262</v>
      </c>
      <c r="F79" s="129">
        <v>1</v>
      </c>
      <c r="G79" s="129">
        <v>201</v>
      </c>
      <c r="H79" s="130">
        <v>60</v>
      </c>
    </row>
    <row r="80" spans="1:8" ht="13.5">
      <c r="A80" s="234"/>
      <c r="B80" s="211"/>
      <c r="C80" s="211"/>
      <c r="D80" s="74" t="s">
        <v>91</v>
      </c>
      <c r="E80" s="131">
        <f t="shared" si="6"/>
        <v>25</v>
      </c>
      <c r="F80" s="129">
        <v>0</v>
      </c>
      <c r="G80" s="129">
        <v>19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22</v>
      </c>
      <c r="F81" s="129">
        <v>0</v>
      </c>
      <c r="G81" s="129">
        <v>7</v>
      </c>
      <c r="H81" s="130">
        <v>15</v>
      </c>
    </row>
    <row r="82" spans="1:8" ht="13.5">
      <c r="A82" s="234"/>
      <c r="B82" s="211"/>
      <c r="C82" s="211"/>
      <c r="D82" s="74" t="s">
        <v>93</v>
      </c>
      <c r="E82" s="131">
        <f t="shared" si="6"/>
        <v>115</v>
      </c>
      <c r="F82" s="129">
        <v>0</v>
      </c>
      <c r="G82" s="129">
        <v>45</v>
      </c>
      <c r="H82" s="130">
        <v>70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291</v>
      </c>
      <c r="F83" s="131">
        <f>SUM(F84:F87)</f>
        <v>5</v>
      </c>
      <c r="G83" s="131">
        <f>SUM(G84:G87)</f>
        <v>272</v>
      </c>
      <c r="H83" s="132">
        <f>SUM(H84:H87)</f>
        <v>14</v>
      </c>
    </row>
    <row r="84" spans="1:8" ht="13.5">
      <c r="A84" s="234"/>
      <c r="B84" s="211"/>
      <c r="C84" s="211"/>
      <c r="D84" s="74" t="s">
        <v>87</v>
      </c>
      <c r="E84" s="131">
        <f t="shared" si="7"/>
        <v>160</v>
      </c>
      <c r="F84" s="129">
        <v>0</v>
      </c>
      <c r="G84" s="129">
        <v>158</v>
      </c>
      <c r="H84" s="130">
        <v>2</v>
      </c>
    </row>
    <row r="85" spans="1:8" ht="13.5">
      <c r="A85" s="234"/>
      <c r="B85" s="211"/>
      <c r="C85" s="211"/>
      <c r="D85" s="74" t="s">
        <v>89</v>
      </c>
      <c r="E85" s="131">
        <f t="shared" si="7"/>
        <v>80</v>
      </c>
      <c r="F85" s="129">
        <v>1</v>
      </c>
      <c r="G85" s="129">
        <v>70</v>
      </c>
      <c r="H85" s="130">
        <v>9</v>
      </c>
    </row>
    <row r="86" spans="1:8" ht="13.5">
      <c r="A86" s="234"/>
      <c r="B86" s="211"/>
      <c r="C86" s="211"/>
      <c r="D86" s="74" t="s">
        <v>92</v>
      </c>
      <c r="E86" s="131">
        <f t="shared" si="7"/>
        <v>45</v>
      </c>
      <c r="F86" s="129">
        <v>4</v>
      </c>
      <c r="G86" s="129">
        <v>40</v>
      </c>
      <c r="H86" s="130">
        <v>1</v>
      </c>
    </row>
    <row r="87" spans="1:8" ht="13.5">
      <c r="A87" s="234"/>
      <c r="B87" s="211"/>
      <c r="C87" s="211"/>
      <c r="D87" s="74" t="s">
        <v>93</v>
      </c>
      <c r="E87" s="131">
        <f t="shared" si="7"/>
        <v>6</v>
      </c>
      <c r="F87" s="129">
        <v>0</v>
      </c>
      <c r="G87" s="129">
        <v>4</v>
      </c>
      <c r="H87" s="130">
        <v>2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3700</v>
      </c>
      <c r="F88" s="131">
        <f>SUM(F89:F91)</f>
        <v>6</v>
      </c>
      <c r="G88" s="131">
        <f>SUM(G89:G91)</f>
        <v>3642</v>
      </c>
      <c r="H88" s="132">
        <f>SUM(H89:H91)</f>
        <v>52</v>
      </c>
    </row>
    <row r="89" spans="1:8" ht="13.5">
      <c r="A89" s="234"/>
      <c r="B89" s="211"/>
      <c r="C89" s="211"/>
      <c r="D89" s="74" t="s">
        <v>87</v>
      </c>
      <c r="E89" s="131">
        <f t="shared" si="7"/>
        <v>3675</v>
      </c>
      <c r="F89" s="129">
        <v>6</v>
      </c>
      <c r="G89" s="129">
        <v>3617</v>
      </c>
      <c r="H89" s="130">
        <v>52</v>
      </c>
    </row>
    <row r="90" spans="1:8" ht="13.5">
      <c r="A90" s="234"/>
      <c r="B90" s="211"/>
      <c r="C90" s="211"/>
      <c r="D90" s="74" t="s">
        <v>89</v>
      </c>
      <c r="E90" s="131">
        <f t="shared" si="7"/>
        <v>25</v>
      </c>
      <c r="F90" s="129">
        <v>0</v>
      </c>
      <c r="G90" s="129">
        <v>25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1988</v>
      </c>
      <c r="F92" s="131">
        <f>SUM(F93+F94+F95+F96+F97+F98+F99+F103+F108+F114)</f>
        <v>41</v>
      </c>
      <c r="G92" s="131">
        <f>SUM(G93+G94+G95+G96+G97+G98+G99+G103+G108+G114)</f>
        <v>1700</v>
      </c>
      <c r="H92" s="132">
        <f>SUM(H93+H94+H95+H96+H97+H98+H99+H103+H108+H114)</f>
        <v>247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2</v>
      </c>
      <c r="F94" s="129">
        <v>2</v>
      </c>
      <c r="G94" s="129">
        <v>0</v>
      </c>
      <c r="H94" s="130">
        <v>0</v>
      </c>
    </row>
    <row r="95" spans="1:8" ht="13.5">
      <c r="A95" s="234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34"/>
      <c r="B97" s="211"/>
      <c r="C97" s="211"/>
      <c r="D97" s="75" t="s">
        <v>159</v>
      </c>
      <c r="E97" s="131">
        <f t="shared" si="8"/>
        <v>565</v>
      </c>
      <c r="F97" s="129">
        <v>0</v>
      </c>
      <c r="G97" s="129">
        <v>555</v>
      </c>
      <c r="H97" s="130">
        <v>10</v>
      </c>
    </row>
    <row r="98" spans="1:8" ht="13.5">
      <c r="A98" s="234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70</v>
      </c>
      <c r="F99" s="127">
        <f>SUM(F100:F102)</f>
        <v>0</v>
      </c>
      <c r="G99" s="127">
        <f>SUM(G100:G102)</f>
        <v>69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34"/>
      <c r="B101" s="211"/>
      <c r="C101" s="211"/>
      <c r="D101" s="75" t="s">
        <v>163</v>
      </c>
      <c r="E101" s="127">
        <f t="shared" si="9"/>
        <v>66</v>
      </c>
      <c r="F101" s="129">
        <v>0</v>
      </c>
      <c r="G101" s="129">
        <v>66</v>
      </c>
      <c r="H101" s="130">
        <v>0</v>
      </c>
    </row>
    <row r="102" spans="1:8" ht="13.5">
      <c r="A102" s="234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34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219</v>
      </c>
      <c r="F108" s="127">
        <f>SUM(F109:F113)</f>
        <v>8</v>
      </c>
      <c r="G108" s="127">
        <f>SUM(G109:G113)</f>
        <v>111</v>
      </c>
      <c r="H108" s="128">
        <f>SUM(H109:H113)</f>
        <v>100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9</v>
      </c>
      <c r="F110" s="129">
        <v>1</v>
      </c>
      <c r="G110" s="129">
        <v>4</v>
      </c>
      <c r="H110" s="130">
        <v>4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66</v>
      </c>
      <c r="F111" s="129">
        <v>0</v>
      </c>
      <c r="G111" s="129">
        <v>9</v>
      </c>
      <c r="H111" s="130">
        <v>57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14</v>
      </c>
      <c r="F112" s="129">
        <v>0</v>
      </c>
      <c r="G112" s="129">
        <v>8</v>
      </c>
      <c r="H112" s="130">
        <v>6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120</v>
      </c>
      <c r="F113" s="129">
        <v>7</v>
      </c>
      <c r="G113" s="129">
        <v>83</v>
      </c>
      <c r="H113" s="130">
        <v>30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981</v>
      </c>
      <c r="F114" s="151">
        <v>13</v>
      </c>
      <c r="G114" s="151">
        <v>833</v>
      </c>
      <c r="H114" s="152">
        <v>135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277</v>
      </c>
      <c r="F115" s="123">
        <f>F116+F119+F123</f>
        <v>16</v>
      </c>
      <c r="G115" s="123">
        <f>G116+G119+G123</f>
        <v>83</v>
      </c>
      <c r="H115" s="124">
        <f>H116+H119+H123</f>
        <v>178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62</v>
      </c>
      <c r="F116" s="135">
        <f>SUM(F117:F117)</f>
        <v>0</v>
      </c>
      <c r="G116" s="135">
        <f>SUM(G117:G118)</f>
        <v>36</v>
      </c>
      <c r="H116" s="135">
        <f>SUM(H117:H118)</f>
        <v>26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61</v>
      </c>
      <c r="F117" s="129">
        <v>0</v>
      </c>
      <c r="G117" s="129">
        <v>36</v>
      </c>
      <c r="H117" s="130">
        <v>25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96</v>
      </c>
      <c r="F119" s="135">
        <f>SUM(F120:F122)</f>
        <v>2</v>
      </c>
      <c r="G119" s="135">
        <f>SUM(G120:G122)</f>
        <v>8</v>
      </c>
      <c r="H119" s="136">
        <f>SUM(H120:H122)</f>
        <v>86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31"/>
      <c r="B121" s="211"/>
      <c r="C121" s="211"/>
      <c r="D121" s="75" t="s">
        <v>173</v>
      </c>
      <c r="E121" s="129">
        <f t="shared" si="10"/>
        <v>1</v>
      </c>
      <c r="F121" s="129">
        <v>0</v>
      </c>
      <c r="G121" s="129">
        <v>1</v>
      </c>
      <c r="H121" s="130">
        <v>0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94</v>
      </c>
      <c r="F122" s="129">
        <v>2</v>
      </c>
      <c r="G122" s="129">
        <v>6</v>
      </c>
      <c r="H122" s="130">
        <v>86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119</v>
      </c>
      <c r="F123" s="135">
        <f>SUM(F124:F127)</f>
        <v>14</v>
      </c>
      <c r="G123" s="135">
        <f>SUM(G124:G127)</f>
        <v>39</v>
      </c>
      <c r="H123" s="136">
        <f>SUM(H124:H127)</f>
        <v>66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60</v>
      </c>
      <c r="F124" s="129">
        <v>0</v>
      </c>
      <c r="G124" s="129">
        <v>23</v>
      </c>
      <c r="H124" s="130">
        <v>37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47</v>
      </c>
      <c r="F127" s="137">
        <v>5</v>
      </c>
      <c r="G127" s="137">
        <v>13</v>
      </c>
      <c r="H127" s="138">
        <v>29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241541</v>
      </c>
      <c r="D27" s="139">
        <f>SUM(D28:D30)</f>
        <v>120280</v>
      </c>
      <c r="E27" s="141">
        <f>SUM(E28:E30)</f>
        <v>121261</v>
      </c>
      <c r="G27" s="247" t="s">
        <v>175</v>
      </c>
      <c r="H27" s="47" t="s">
        <v>207</v>
      </c>
      <c r="I27" s="158">
        <f>I31+I35+I39+I43</f>
        <v>240919</v>
      </c>
      <c r="J27" s="149">
        <f>SUM(J28:J30)</f>
        <v>241541</v>
      </c>
      <c r="K27" s="153">
        <f>J27-I27</f>
        <v>622</v>
      </c>
      <c r="M27" s="13"/>
    </row>
    <row r="28" spans="1:11" ht="19.5" customHeight="1">
      <c r="A28" s="245"/>
      <c r="B28" s="48" t="s">
        <v>0</v>
      </c>
      <c r="C28" s="142">
        <f>D28+E28</f>
        <v>644</v>
      </c>
      <c r="D28" s="143">
        <f aca="true" t="shared" si="6" ref="D28:E30">SUM(D32+D36+D40+D44)</f>
        <v>337</v>
      </c>
      <c r="E28" s="144">
        <f t="shared" si="6"/>
        <v>307</v>
      </c>
      <c r="G28" s="248"/>
      <c r="H28" s="48" t="s">
        <v>208</v>
      </c>
      <c r="I28" s="159">
        <f>I32+I36+I40+I44</f>
        <v>643</v>
      </c>
      <c r="J28" s="150">
        <f>C28</f>
        <v>644</v>
      </c>
      <c r="K28" s="154">
        <f aca="true" t="shared" si="7" ref="K28:K46">J28-I28</f>
        <v>1</v>
      </c>
    </row>
    <row r="29" spans="1:11" ht="19.5" customHeight="1">
      <c r="A29" s="245"/>
      <c r="B29" s="48" t="s">
        <v>1</v>
      </c>
      <c r="C29" s="142">
        <f>D29+E29</f>
        <v>228021</v>
      </c>
      <c r="D29" s="143">
        <f t="shared" si="6"/>
        <v>110993</v>
      </c>
      <c r="E29" s="144">
        <f t="shared" si="6"/>
        <v>117028</v>
      </c>
      <c r="G29" s="248"/>
      <c r="H29" s="48" t="s">
        <v>209</v>
      </c>
      <c r="I29" s="159">
        <f>I33+I37+I41+I45</f>
        <v>227432</v>
      </c>
      <c r="J29" s="150">
        <f>C29</f>
        <v>228021</v>
      </c>
      <c r="K29" s="154">
        <f t="shared" si="7"/>
        <v>589</v>
      </c>
    </row>
    <row r="30" spans="1:11" ht="19.5" customHeight="1">
      <c r="A30" s="246"/>
      <c r="B30" s="48" t="s">
        <v>2</v>
      </c>
      <c r="C30" s="142">
        <f>D30+E30</f>
        <v>12876</v>
      </c>
      <c r="D30" s="143">
        <f t="shared" si="6"/>
        <v>8950</v>
      </c>
      <c r="E30" s="144">
        <f t="shared" si="6"/>
        <v>3926</v>
      </c>
      <c r="G30" s="249"/>
      <c r="H30" s="48" t="s">
        <v>210</v>
      </c>
      <c r="I30" s="159">
        <f>I34+I38+I42+I46</f>
        <v>12844</v>
      </c>
      <c r="J30" s="150">
        <f>C30</f>
        <v>12876</v>
      </c>
      <c r="K30" s="154">
        <f t="shared" si="7"/>
        <v>32</v>
      </c>
    </row>
    <row r="31" spans="1:11" ht="19.5" customHeight="1">
      <c r="A31" s="244" t="s">
        <v>180</v>
      </c>
      <c r="B31" s="47" t="s">
        <v>206</v>
      </c>
      <c r="C31" s="140">
        <f>SUM(C32:C34)</f>
        <v>190938</v>
      </c>
      <c r="D31" s="139">
        <f>SUM(D32:D34)</f>
        <v>91865</v>
      </c>
      <c r="E31" s="141">
        <f>SUM(E32:E34)</f>
        <v>99073</v>
      </c>
      <c r="G31" s="247" t="s">
        <v>176</v>
      </c>
      <c r="H31" s="47" t="s">
        <v>207</v>
      </c>
      <c r="I31" s="158">
        <f>SUM(I32:I34)</f>
        <v>190434</v>
      </c>
      <c r="J31" s="149">
        <f>SUM(J32:J34)</f>
        <v>190938</v>
      </c>
      <c r="K31" s="153">
        <f t="shared" si="7"/>
        <v>504</v>
      </c>
    </row>
    <row r="32" spans="1:11" ht="19.5" customHeight="1">
      <c r="A32" s="245"/>
      <c r="B32" s="48" t="s">
        <v>0</v>
      </c>
      <c r="C32" s="142">
        <f>D32+E32</f>
        <v>230</v>
      </c>
      <c r="D32" s="143">
        <v>111</v>
      </c>
      <c r="E32" s="144">
        <v>119</v>
      </c>
      <c r="G32" s="248"/>
      <c r="H32" s="48" t="s">
        <v>208</v>
      </c>
      <c r="I32" s="32">
        <v>229</v>
      </c>
      <c r="J32" s="150">
        <f>C32</f>
        <v>230</v>
      </c>
      <c r="K32" s="154">
        <f t="shared" si="7"/>
        <v>1</v>
      </c>
    </row>
    <row r="33" spans="1:11" ht="19.5" customHeight="1">
      <c r="A33" s="245"/>
      <c r="B33" s="48" t="s">
        <v>1</v>
      </c>
      <c r="C33" s="142">
        <f>D33+E33</f>
        <v>186591</v>
      </c>
      <c r="D33" s="143">
        <v>90159</v>
      </c>
      <c r="E33" s="144">
        <v>96432</v>
      </c>
      <c r="G33" s="248"/>
      <c r="H33" s="48" t="s">
        <v>209</v>
      </c>
      <c r="I33" s="32">
        <v>186088</v>
      </c>
      <c r="J33" s="150">
        <f>C33</f>
        <v>186591</v>
      </c>
      <c r="K33" s="154">
        <f t="shared" si="7"/>
        <v>503</v>
      </c>
    </row>
    <row r="34" spans="1:11" ht="19.5" customHeight="1">
      <c r="A34" s="246"/>
      <c r="B34" s="48" t="s">
        <v>2</v>
      </c>
      <c r="C34" s="142">
        <f>D34+E34</f>
        <v>4117</v>
      </c>
      <c r="D34" s="143">
        <v>1595</v>
      </c>
      <c r="E34" s="144">
        <v>2522</v>
      </c>
      <c r="G34" s="249"/>
      <c r="H34" s="48" t="s">
        <v>210</v>
      </c>
      <c r="I34" s="32">
        <v>4117</v>
      </c>
      <c r="J34" s="150">
        <f>C34</f>
        <v>4117</v>
      </c>
      <c r="K34" s="154">
        <f t="shared" si="7"/>
        <v>0</v>
      </c>
    </row>
    <row r="35" spans="1:11" ht="19.5" customHeight="1">
      <c r="A35" s="244" t="s">
        <v>181</v>
      </c>
      <c r="B35" s="47" t="s">
        <v>206</v>
      </c>
      <c r="C35" s="140">
        <f>SUM(C36:C38)</f>
        <v>9582</v>
      </c>
      <c r="D35" s="139">
        <f>SUM(D36:D38)</f>
        <v>5044</v>
      </c>
      <c r="E35" s="139">
        <f>SUM(E36:E38)</f>
        <v>4538</v>
      </c>
      <c r="G35" s="247" t="s">
        <v>177</v>
      </c>
      <c r="H35" s="47" t="s">
        <v>207</v>
      </c>
      <c r="I35" s="158">
        <f>SUM(I36:I38)</f>
        <v>9614</v>
      </c>
      <c r="J35" s="149">
        <f>SUM(J36:J38)</f>
        <v>9582</v>
      </c>
      <c r="K35" s="153">
        <f t="shared" si="7"/>
        <v>-32</v>
      </c>
    </row>
    <row r="36" spans="1:11" ht="19.5" customHeight="1">
      <c r="A36" s="245"/>
      <c r="B36" s="48" t="s">
        <v>0</v>
      </c>
      <c r="C36" s="142">
        <f>D36+E36</f>
        <v>129</v>
      </c>
      <c r="D36" s="142">
        <v>53</v>
      </c>
      <c r="E36" s="144">
        <v>76</v>
      </c>
      <c r="G36" s="248"/>
      <c r="H36" s="48" t="s">
        <v>208</v>
      </c>
      <c r="I36" s="32">
        <v>130</v>
      </c>
      <c r="J36" s="150">
        <f>C36</f>
        <v>129</v>
      </c>
      <c r="K36" s="154">
        <f t="shared" si="7"/>
        <v>-1</v>
      </c>
    </row>
    <row r="37" spans="1:11" ht="19.5" customHeight="1">
      <c r="A37" s="245"/>
      <c r="B37" s="48" t="s">
        <v>1</v>
      </c>
      <c r="C37" s="142">
        <f>D37+E37</f>
        <v>8169</v>
      </c>
      <c r="D37" s="142">
        <v>4121</v>
      </c>
      <c r="E37" s="144">
        <v>4048</v>
      </c>
      <c r="G37" s="248"/>
      <c r="H37" s="48" t="s">
        <v>209</v>
      </c>
      <c r="I37" s="32">
        <v>8200</v>
      </c>
      <c r="J37" s="150">
        <f>C37</f>
        <v>8169</v>
      </c>
      <c r="K37" s="154">
        <f t="shared" si="7"/>
        <v>-31</v>
      </c>
    </row>
    <row r="38" spans="1:11" ht="19.5" customHeight="1">
      <c r="A38" s="246"/>
      <c r="B38" s="48" t="s">
        <v>2</v>
      </c>
      <c r="C38" s="142">
        <f>D38+E38</f>
        <v>1284</v>
      </c>
      <c r="D38" s="142">
        <v>870</v>
      </c>
      <c r="E38" s="144">
        <v>414</v>
      </c>
      <c r="G38" s="249"/>
      <c r="H38" s="48" t="s">
        <v>210</v>
      </c>
      <c r="I38" s="32">
        <v>1284</v>
      </c>
      <c r="J38" s="150">
        <f>C38</f>
        <v>1284</v>
      </c>
      <c r="K38" s="154">
        <f t="shared" si="7"/>
        <v>0</v>
      </c>
    </row>
    <row r="39" spans="1:11" ht="19.5" customHeight="1">
      <c r="A39" s="258" t="s">
        <v>182</v>
      </c>
      <c r="B39" s="47" t="s">
        <v>206</v>
      </c>
      <c r="C39" s="140">
        <f>SUM(C40:C42)</f>
        <v>38792</v>
      </c>
      <c r="D39" s="140">
        <f>SUM(D40:D42)</f>
        <v>21419</v>
      </c>
      <c r="E39" s="145">
        <f>SUM(E40:E42)</f>
        <v>17373</v>
      </c>
      <c r="G39" s="256" t="s">
        <v>178</v>
      </c>
      <c r="H39" s="47" t="s">
        <v>207</v>
      </c>
      <c r="I39" s="158">
        <f>SUM(I40:I42)</f>
        <v>38676</v>
      </c>
      <c r="J39" s="149">
        <f>SUM(J40:J42)</f>
        <v>38792</v>
      </c>
      <c r="K39" s="153">
        <f t="shared" si="7"/>
        <v>116</v>
      </c>
    </row>
    <row r="40" spans="1:11" ht="19.5" customHeight="1">
      <c r="A40" s="258"/>
      <c r="B40" s="48" t="s">
        <v>0</v>
      </c>
      <c r="C40" s="142">
        <f>D40+E40</f>
        <v>263</v>
      </c>
      <c r="D40" s="142">
        <v>167</v>
      </c>
      <c r="E40" s="146">
        <v>96</v>
      </c>
      <c r="G40" s="256"/>
      <c r="H40" s="48" t="s">
        <v>208</v>
      </c>
      <c r="I40" s="34">
        <v>262</v>
      </c>
      <c r="J40" s="150">
        <f>C40</f>
        <v>263</v>
      </c>
      <c r="K40" s="154">
        <f t="shared" si="7"/>
        <v>1</v>
      </c>
    </row>
    <row r="41" spans="1:11" ht="19.5" customHeight="1">
      <c r="A41" s="258"/>
      <c r="B41" s="48" t="s">
        <v>1</v>
      </c>
      <c r="C41" s="142">
        <f>D41+E41</f>
        <v>33010</v>
      </c>
      <c r="D41" s="142">
        <v>16545</v>
      </c>
      <c r="E41" s="146">
        <v>16465</v>
      </c>
      <c r="F41" s="16"/>
      <c r="G41" s="256"/>
      <c r="H41" s="48" t="s">
        <v>209</v>
      </c>
      <c r="I41" s="34">
        <v>32902</v>
      </c>
      <c r="J41" s="150">
        <f>C41</f>
        <v>33010</v>
      </c>
      <c r="K41" s="154">
        <f t="shared" si="7"/>
        <v>108</v>
      </c>
    </row>
    <row r="42" spans="1:11" ht="19.5" customHeight="1">
      <c r="A42" s="258"/>
      <c r="B42" s="48" t="s">
        <v>2</v>
      </c>
      <c r="C42" s="142">
        <f>D42+E42</f>
        <v>5519</v>
      </c>
      <c r="D42" s="142">
        <v>4707</v>
      </c>
      <c r="E42" s="146">
        <v>812</v>
      </c>
      <c r="G42" s="256"/>
      <c r="H42" s="48" t="s">
        <v>210</v>
      </c>
      <c r="I42" s="34">
        <v>5512</v>
      </c>
      <c r="J42" s="150">
        <f>C42</f>
        <v>5519</v>
      </c>
      <c r="K42" s="154">
        <f t="shared" si="7"/>
        <v>7</v>
      </c>
    </row>
    <row r="43" spans="1:11" ht="19.5" customHeight="1">
      <c r="A43" s="253" t="s">
        <v>111</v>
      </c>
      <c r="B43" s="47" t="s">
        <v>206</v>
      </c>
      <c r="C43" s="140">
        <f>SUM(C44:C46)</f>
        <v>2229</v>
      </c>
      <c r="D43" s="140">
        <f>SUM(D44:D46)</f>
        <v>1952</v>
      </c>
      <c r="E43" s="145">
        <f>SUM(E44:E46)</f>
        <v>277</v>
      </c>
      <c r="G43" s="256" t="s">
        <v>111</v>
      </c>
      <c r="H43" s="47" t="s">
        <v>207</v>
      </c>
      <c r="I43" s="158">
        <f>SUM(I44:I46)</f>
        <v>2195</v>
      </c>
      <c r="J43" s="149">
        <f>SUM(J44:J46)</f>
        <v>2229</v>
      </c>
      <c r="K43" s="153">
        <f t="shared" si="7"/>
        <v>34</v>
      </c>
    </row>
    <row r="44" spans="1:11" ht="19.5" customHeight="1">
      <c r="A44" s="254"/>
      <c r="B44" s="48" t="s">
        <v>0</v>
      </c>
      <c r="C44" s="142">
        <f>D44+E44</f>
        <v>22</v>
      </c>
      <c r="D44" s="142">
        <v>6</v>
      </c>
      <c r="E44" s="146">
        <v>16</v>
      </c>
      <c r="G44" s="25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54"/>
      <c r="B45" s="48" t="s">
        <v>1</v>
      </c>
      <c r="C45" s="142">
        <f>D45+E45</f>
        <v>251</v>
      </c>
      <c r="D45" s="142">
        <v>168</v>
      </c>
      <c r="E45" s="146">
        <v>83</v>
      </c>
      <c r="G45" s="256"/>
      <c r="H45" s="48" t="s">
        <v>209</v>
      </c>
      <c r="I45" s="34">
        <v>242</v>
      </c>
      <c r="J45" s="150">
        <f>C45</f>
        <v>251</v>
      </c>
      <c r="K45" s="154">
        <f t="shared" si="7"/>
        <v>9</v>
      </c>
    </row>
    <row r="46" spans="1:11" ht="19.5" customHeight="1" thickBot="1">
      <c r="A46" s="255"/>
      <c r="B46" s="49" t="s">
        <v>2</v>
      </c>
      <c r="C46" s="142">
        <f>D46+E46</f>
        <v>1956</v>
      </c>
      <c r="D46" s="147">
        <v>1778</v>
      </c>
      <c r="E46" s="148">
        <v>178</v>
      </c>
      <c r="G46" s="257"/>
      <c r="H46" s="49" t="s">
        <v>210</v>
      </c>
      <c r="I46" s="37">
        <v>1931</v>
      </c>
      <c r="J46" s="49">
        <f>C46</f>
        <v>1956</v>
      </c>
      <c r="K46" s="155">
        <f t="shared" si="7"/>
        <v>25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378079</v>
      </c>
      <c r="C4" s="39">
        <f aca="true" t="shared" si="0" ref="C4:M4">SUM(C5:C16)</f>
        <v>10760</v>
      </c>
      <c r="D4" s="39">
        <f t="shared" si="0"/>
        <v>24997</v>
      </c>
      <c r="E4" s="39">
        <f t="shared" si="0"/>
        <v>4964</v>
      </c>
      <c r="F4" s="39">
        <f t="shared" si="0"/>
        <v>1461</v>
      </c>
      <c r="G4" s="89">
        <f t="shared" si="0"/>
        <v>5050</v>
      </c>
      <c r="H4" s="39">
        <f t="shared" si="0"/>
        <v>19610</v>
      </c>
      <c r="I4" s="39">
        <f t="shared" si="0"/>
        <v>151716</v>
      </c>
      <c r="J4" s="39">
        <f t="shared" si="0"/>
        <v>734</v>
      </c>
      <c r="K4" s="39">
        <f t="shared" si="0"/>
        <v>48825</v>
      </c>
      <c r="L4" s="39">
        <f t="shared" si="0"/>
        <v>73219</v>
      </c>
      <c r="M4" s="40">
        <f t="shared" si="0"/>
        <v>36743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298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7209</v>
      </c>
      <c r="I4" s="312"/>
      <c r="J4" s="312"/>
      <c r="K4" s="312"/>
      <c r="L4" s="312">
        <f>SUM(L5:O7)</f>
        <v>2183</v>
      </c>
      <c r="M4" s="312"/>
      <c r="N4" s="312"/>
      <c r="O4" s="312"/>
      <c r="P4" s="312">
        <f>P5+P6+P7</f>
        <v>410</v>
      </c>
      <c r="Q4" s="312"/>
      <c r="R4" s="312"/>
      <c r="S4" s="312"/>
      <c r="T4" s="312">
        <f>T5+T6+T7</f>
        <v>2302</v>
      </c>
      <c r="U4" s="312"/>
      <c r="V4" s="312"/>
      <c r="W4" s="312"/>
      <c r="X4" s="312">
        <f>X5+X6+X7</f>
        <v>1305</v>
      </c>
      <c r="Y4" s="312"/>
      <c r="Z4" s="312"/>
      <c r="AA4" s="312"/>
      <c r="AB4" s="312">
        <f>AB5+AB6+AB7</f>
        <v>258</v>
      </c>
      <c r="AC4" s="312"/>
      <c r="AD4" s="312"/>
      <c r="AE4" s="312"/>
      <c r="AF4" s="312">
        <f>AF5+AF6+AF7</f>
        <v>369</v>
      </c>
      <c r="AG4" s="312"/>
      <c r="AH4" s="312"/>
      <c r="AI4" s="312"/>
      <c r="AJ4" s="312">
        <f>SUM(AJ5:AM7)</f>
        <v>382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28</v>
      </c>
      <c r="I5" s="312"/>
      <c r="J5" s="312"/>
      <c r="K5" s="312"/>
      <c r="L5" s="321">
        <v>10</v>
      </c>
      <c r="M5" s="321"/>
      <c r="N5" s="321"/>
      <c r="O5" s="321"/>
      <c r="P5" s="321">
        <v>2</v>
      </c>
      <c r="Q5" s="321"/>
      <c r="R5" s="321"/>
      <c r="S5" s="321"/>
      <c r="T5" s="321">
        <v>7</v>
      </c>
      <c r="U5" s="321"/>
      <c r="V5" s="321"/>
      <c r="W5" s="321"/>
      <c r="X5" s="315">
        <v>6</v>
      </c>
      <c r="Y5" s="315"/>
      <c r="Z5" s="315"/>
      <c r="AA5" s="315"/>
      <c r="AB5" s="315">
        <v>1</v>
      </c>
      <c r="AC5" s="315"/>
      <c r="AD5" s="315"/>
      <c r="AE5" s="315"/>
      <c r="AF5" s="315">
        <v>0</v>
      </c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2529</v>
      </c>
      <c r="I6" s="312"/>
      <c r="J6" s="312"/>
      <c r="K6" s="312"/>
      <c r="L6" s="321">
        <v>655</v>
      </c>
      <c r="M6" s="321"/>
      <c r="N6" s="321"/>
      <c r="O6" s="321"/>
      <c r="P6" s="321">
        <v>232</v>
      </c>
      <c r="Q6" s="321"/>
      <c r="R6" s="321"/>
      <c r="S6" s="321"/>
      <c r="T6" s="321">
        <v>1390</v>
      </c>
      <c r="U6" s="321"/>
      <c r="V6" s="321"/>
      <c r="W6" s="321"/>
      <c r="X6" s="315">
        <v>83</v>
      </c>
      <c r="Y6" s="315"/>
      <c r="Z6" s="315"/>
      <c r="AA6" s="315"/>
      <c r="AB6" s="315">
        <v>45</v>
      </c>
      <c r="AC6" s="315"/>
      <c r="AD6" s="315"/>
      <c r="AE6" s="315"/>
      <c r="AF6" s="315">
        <v>45</v>
      </c>
      <c r="AG6" s="315"/>
      <c r="AH6" s="315"/>
      <c r="AI6" s="315"/>
      <c r="AJ6" s="315">
        <v>79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4652</v>
      </c>
      <c r="I7" s="288"/>
      <c r="J7" s="288"/>
      <c r="K7" s="288"/>
      <c r="L7" s="289">
        <v>1518</v>
      </c>
      <c r="M7" s="289"/>
      <c r="N7" s="289"/>
      <c r="O7" s="289"/>
      <c r="P7" s="289">
        <v>176</v>
      </c>
      <c r="Q7" s="289"/>
      <c r="R7" s="289"/>
      <c r="S7" s="289"/>
      <c r="T7" s="289">
        <v>905</v>
      </c>
      <c r="U7" s="289"/>
      <c r="V7" s="289"/>
      <c r="W7" s="289"/>
      <c r="X7" s="284">
        <v>1216</v>
      </c>
      <c r="Y7" s="284"/>
      <c r="Z7" s="284"/>
      <c r="AA7" s="284"/>
      <c r="AB7" s="284">
        <v>212</v>
      </c>
      <c r="AC7" s="284"/>
      <c r="AD7" s="284"/>
      <c r="AE7" s="284"/>
      <c r="AF7" s="284">
        <v>324</v>
      </c>
      <c r="AG7" s="284"/>
      <c r="AH7" s="284"/>
      <c r="AI7" s="284"/>
      <c r="AJ7" s="284">
        <v>301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299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265</v>
      </c>
      <c r="E10" s="309"/>
      <c r="F10" s="309"/>
      <c r="G10" s="309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267</v>
      </c>
      <c r="Y10" s="320"/>
      <c r="Z10" s="320"/>
      <c r="AA10" s="320"/>
      <c r="AB10" s="295" t="s">
        <v>268</v>
      </c>
      <c r="AC10" s="296"/>
      <c r="AD10" s="296"/>
      <c r="AE10" s="296"/>
      <c r="AF10" s="297"/>
      <c r="AG10" s="297"/>
      <c r="AH10" s="297"/>
      <c r="AI10" s="298"/>
      <c r="AJ10" s="295" t="s">
        <v>269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19504</v>
      </c>
      <c r="E11" s="293"/>
      <c r="F11" s="293"/>
      <c r="G11" s="293"/>
      <c r="H11" s="288">
        <v>304</v>
      </c>
      <c r="I11" s="288"/>
      <c r="J11" s="288"/>
      <c r="K11" s="288"/>
      <c r="L11" s="288">
        <v>6171</v>
      </c>
      <c r="M11" s="288"/>
      <c r="N11" s="288"/>
      <c r="O11" s="288"/>
      <c r="P11" s="288">
        <v>2032</v>
      </c>
      <c r="Q11" s="288"/>
      <c r="R11" s="288"/>
      <c r="S11" s="288"/>
      <c r="T11" s="288">
        <v>8938</v>
      </c>
      <c r="U11" s="288"/>
      <c r="V11" s="288"/>
      <c r="W11" s="288"/>
      <c r="X11" s="288">
        <v>1791</v>
      </c>
      <c r="Y11" s="288"/>
      <c r="Z11" s="288"/>
      <c r="AA11" s="288"/>
      <c r="AB11" s="299">
        <v>268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301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289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302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300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25120</v>
      </c>
      <c r="O19" s="265"/>
      <c r="P19" s="276"/>
      <c r="Q19" s="277">
        <v>25111</v>
      </c>
      <c r="R19" s="278"/>
      <c r="S19" s="278"/>
      <c r="T19" s="279"/>
      <c r="U19" s="264">
        <v>9</v>
      </c>
      <c r="V19" s="265"/>
      <c r="W19" s="276"/>
      <c r="X19" s="270">
        <f>SUM(AA19:AL19)</f>
        <v>7988</v>
      </c>
      <c r="Y19" s="271"/>
      <c r="Z19" s="272"/>
      <c r="AA19" s="270">
        <f>3651+3113</f>
        <v>6764</v>
      </c>
      <c r="AB19" s="271"/>
      <c r="AC19" s="272"/>
      <c r="AD19" s="264">
        <f>16+21</f>
        <v>37</v>
      </c>
      <c r="AE19" s="265"/>
      <c r="AF19" s="276"/>
      <c r="AG19" s="264">
        <f>56+147</f>
        <v>203</v>
      </c>
      <c r="AH19" s="265"/>
      <c r="AI19" s="276"/>
      <c r="AJ19" s="264">
        <f>60+924</f>
        <v>984</v>
      </c>
      <c r="AK19" s="265"/>
      <c r="AL19" s="276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2015-08-06T02:28:34Z</cp:lastPrinted>
  <dcterms:created xsi:type="dcterms:W3CDTF">2001-05-02T02:04:31Z</dcterms:created>
  <dcterms:modified xsi:type="dcterms:W3CDTF">2015-08-06T02:49:28Z</dcterms:modified>
  <cp:category/>
  <cp:version/>
  <cp:contentType/>
  <cp:contentStatus/>
</cp:coreProperties>
</file>