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0" windowWidth="9480" windowHeight="11940" tabRatio="665" activeTab="0"/>
  </bookViews>
  <sheets>
    <sheet name="표지" sheetId="1" r:id="rId1"/>
    <sheet name="예산총칙" sheetId="2" r:id="rId2"/>
    <sheet name="2013년도 예산총괄서" sheetId="3" r:id="rId3"/>
    <sheet name="2013년 세입예산서" sheetId="4" r:id="rId4"/>
    <sheet name="2013년 세출예산서" sheetId="5" r:id="rId5"/>
    <sheet name="임직원보수일람표" sheetId="6" r:id="rId6"/>
  </sheets>
  <definedNames>
    <definedName name="_xlnm.Print_Area" localSheetId="4">'2013년 세출예산서'!$A$1:$P$77</definedName>
    <definedName name="_xlnm.Print_Area" localSheetId="2">'2013년도 예산총괄서'!$A$1:$H$12</definedName>
  </definedNames>
  <calcPr fullCalcOnLoad="1"/>
</workbook>
</file>

<file path=xl/sharedStrings.xml><?xml version="1.0" encoding="utf-8"?>
<sst xmlns="http://schemas.openxmlformats.org/spreadsheetml/2006/main" count="353" uniqueCount="152">
  <si>
    <t>(단위 : 원)</t>
  </si>
  <si>
    <t>세   입</t>
  </si>
  <si>
    <t>세   출</t>
  </si>
  <si>
    <t>관</t>
  </si>
  <si>
    <t>증감(B-A)</t>
  </si>
  <si>
    <t>총          계</t>
  </si>
  <si>
    <t>전년도
예산(A)</t>
  </si>
  <si>
    <t>당해
예산(B)</t>
  </si>
  <si>
    <t>합     계</t>
  </si>
  <si>
    <t>예     산     과     목</t>
  </si>
  <si>
    <t>산  출  내  역</t>
  </si>
  <si>
    <t>항</t>
  </si>
  <si>
    <t>목</t>
  </si>
  <si>
    <t>세목</t>
  </si>
  <si>
    <t>총        계</t>
  </si>
  <si>
    <t>01  사무비</t>
  </si>
  <si>
    <t>11  인건비</t>
  </si>
  <si>
    <t>111  급여</t>
  </si>
  <si>
    <t>기본급</t>
  </si>
  <si>
    <t>가족수당</t>
  </si>
  <si>
    <t>퇴직적립금</t>
  </si>
  <si>
    <t>국민건강보험</t>
  </si>
  <si>
    <t>국민연금보험</t>
  </si>
  <si>
    <t>고용보험</t>
  </si>
  <si>
    <t>산재보험</t>
  </si>
  <si>
    <t>효도휴가비</t>
  </si>
  <si>
    <t>122 직책보조비</t>
  </si>
  <si>
    <t>131 여비</t>
  </si>
  <si>
    <t>133  공공요금</t>
  </si>
  <si>
    <t>134  제세공과금</t>
  </si>
  <si>
    <t>합     계</t>
  </si>
  <si>
    <t>07 이월금</t>
  </si>
  <si>
    <t>71 이월금</t>
  </si>
  <si>
    <t>711  전년도이월금</t>
  </si>
  <si>
    <t>경북장애인심부름센터</t>
  </si>
  <si>
    <t>장려수당</t>
  </si>
  <si>
    <t>자격수당</t>
  </si>
  <si>
    <t>08  잡수입</t>
  </si>
  <si>
    <t>81  잡수입</t>
  </si>
  <si>
    <t>812  기타예금이자수입</t>
  </si>
  <si>
    <t>813  기타잡수입</t>
  </si>
  <si>
    <t>1   /   2</t>
  </si>
  <si>
    <t>13 운영비</t>
  </si>
  <si>
    <t>2010년도 세입 예산서</t>
  </si>
  <si>
    <t>01  사업수입</t>
  </si>
  <si>
    <t>11  사업수입</t>
  </si>
  <si>
    <t>111  차량운행사업수입</t>
  </si>
  <si>
    <t>03  보조금수입</t>
  </si>
  <si>
    <t>31  보조금수입</t>
  </si>
  <si>
    <t>114 제수당</t>
  </si>
  <si>
    <t>117 기타후생경비</t>
  </si>
  <si>
    <t>12 업무추진비</t>
  </si>
  <si>
    <t>01 사무비</t>
  </si>
  <si>
    <t>312 시·도보조금</t>
  </si>
  <si>
    <t>313 시·군·구보조금</t>
  </si>
  <si>
    <t>06 전입금</t>
  </si>
  <si>
    <t>61 전입금</t>
  </si>
  <si>
    <t>611 법인전입금</t>
  </si>
  <si>
    <t>03 사업비</t>
  </si>
  <si>
    <r>
      <t xml:space="preserve"> </t>
    </r>
    <r>
      <rPr>
        <sz val="11"/>
        <rFont val="돋움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</si>
  <si>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116 사회보험부담금</t>
  </si>
  <si>
    <t>132 수용비 및 수수료</t>
  </si>
  <si>
    <t>115 퇴직금 및 퇴직적립금</t>
  </si>
  <si>
    <t>11 인건비</t>
  </si>
  <si>
    <t>3/3</t>
  </si>
  <si>
    <t>1/3</t>
  </si>
  <si>
    <t>전년도 예산(A)</t>
  </si>
  <si>
    <t>당해 예산(B)</t>
  </si>
  <si>
    <t>사단법인 경북시각장애인연합회</t>
  </si>
  <si>
    <t>보조금</t>
  </si>
  <si>
    <t>자부담</t>
  </si>
  <si>
    <t>135 차량비</t>
  </si>
  <si>
    <t>31 사업비</t>
  </si>
  <si>
    <t>311 교육사업비</t>
  </si>
  <si>
    <t>312 센터활성화사업비</t>
  </si>
  <si>
    <t>「경북장애인심부름센터」</t>
  </si>
  <si>
    <t xml:space="preserve"> 【 세입 ㆍ 세출 예산총괄 】</t>
  </si>
  <si>
    <t>×</t>
  </si>
  <si>
    <t>12개월</t>
  </si>
  <si>
    <t>3개월</t>
  </si>
  <si>
    <t>9개월</t>
  </si>
  <si>
    <t>(기능직2종 12호봉)</t>
  </si>
  <si>
    <t>=</t>
  </si>
  <si>
    <t>1/12</t>
  </si>
  <si>
    <t>＝</t>
  </si>
  <si>
    <t>2대</t>
  </si>
  <si>
    <t>01 사   무   비</t>
  </si>
  <si>
    <t>03 보조금수입</t>
  </si>
  <si>
    <t>03 사   업   비</t>
  </si>
  <si>
    <t>06 전   입   금</t>
  </si>
  <si>
    <t>06 잡   지  출</t>
  </si>
  <si>
    <t>07 이   월   금</t>
  </si>
  <si>
    <t>08 잡   수   입</t>
  </si>
  <si>
    <t>보조금</t>
  </si>
  <si>
    <t>자부담</t>
  </si>
  <si>
    <t>＝</t>
  </si>
  <si>
    <t xml:space="preserve">예  산  총  칙  </t>
  </si>
  <si>
    <t xml:space="preserve">제 1 조   본 총칙은 경북장애인심부름센터의 투명한 관리 운영을 기하는 것을 목적으로 한다. </t>
  </si>
  <si>
    <t>제 2 조   예산의 모든 세입과 세출은 사회복지법인 재무회계규칙 제8조 예산총계주의 원칙에 의하여 계상함을 원칙으로 한다.</t>
  </si>
  <si>
    <t>제 3 조   본 예산은 사회복지법인 재무회계규칙 제6조 회계의 구분에 의하여 시설회계로 구분한다.</t>
  </si>
  <si>
    <t>제 5 조   세입 · 세출의 상세한 내용은 세입 · 세출 예산 명세서와 같다.</t>
  </si>
  <si>
    <t>제 6 조   본 예산은 사회복지법인 재무회계규칙 제16조 예산의 전용에 의하여 필요시 전용할 수 있다.</t>
  </si>
  <si>
    <t>제 8 조   본 예산의 관리운영과 재무 · 회계에 관하여는 사회복지법인 재무회계규칙 제10조, 제11조에 의거한다.</t>
  </si>
  <si>
    <t xml:space="preserve">제 7 조   본 예산이 집행 도중 불가피한 사유로 인한 변동이 필요한 경우 사회복지법인 재무회계규칙 제 13조에 의거 </t>
  </si>
  <si>
    <t xml:space="preserve">            추가경정예산을 편성 할 수 있다.</t>
  </si>
  <si>
    <t>임직원보수일람표</t>
  </si>
  <si>
    <t/>
  </si>
  <si>
    <t>순위</t>
  </si>
  <si>
    <t>계</t>
  </si>
  <si>
    <t>공제액</t>
  </si>
  <si>
    <t>차감지급액</t>
  </si>
  <si>
    <t>사무처장</t>
  </si>
  <si>
    <t>운전원</t>
  </si>
  <si>
    <t>기타후생경비</t>
  </si>
  <si>
    <t>수    당</t>
  </si>
  <si>
    <t>본    봉</t>
  </si>
  <si>
    <t>성    명</t>
  </si>
  <si>
    <t>직종 또는
직급(위)</t>
  </si>
  <si>
    <t>2013년도 세입 · 세출예산서</t>
  </si>
  <si>
    <t>제 4 조   2013년도 세입 · 세출 예산총액은 197,409,727원으로 한다.</t>
  </si>
  <si>
    <t>07 예비비 및 기타</t>
  </si>
  <si>
    <t>2013년도 예산 총괄서</t>
  </si>
  <si>
    <t>2013년도 세입 예산서</t>
  </si>
  <si>
    <t xml:space="preserve">2013년도 세출 예산서  </t>
  </si>
  <si>
    <t>직책수당</t>
  </si>
  <si>
    <t>(관장 19호봉)</t>
  </si>
  <si>
    <t>(관장 20호봉)</t>
  </si>
  <si>
    <t>(기능직2종 13호봉)</t>
  </si>
  <si>
    <t>(기능직3종 6호봉)</t>
  </si>
  <si>
    <t>(4급4호봉)</t>
  </si>
  <si>
    <t>(4급2호봉)</t>
  </si>
  <si>
    <t>3개월</t>
  </si>
  <si>
    <t>* (보수총액×2.9%) +(국민건강보험 × 6.55%)</t>
  </si>
  <si>
    <t>* (보수총액 × 4.5%)</t>
  </si>
  <si>
    <t>* 보수총액 × 0.8%</t>
  </si>
  <si>
    <t>* 보수총액 × 0.64%</t>
  </si>
  <si>
    <t>(4급 2호봉)</t>
  </si>
  <si>
    <t>(4급 4호봉)</t>
  </si>
  <si>
    <t>5인</t>
  </si>
  <si>
    <t>06 잡지출</t>
  </si>
  <si>
    <t>07 예비비 및
기타</t>
  </si>
  <si>
    <t>71 예비비 및
기타</t>
  </si>
  <si>
    <t>712 반환금</t>
  </si>
  <si>
    <t>61 잡지출</t>
  </si>
  <si>
    <t>611 잡지출</t>
  </si>
  <si>
    <t>***</t>
  </si>
  <si>
    <t>사무원</t>
  </si>
  <si>
    <t>×</t>
  </si>
  <si>
    <t>종사자 5인 × 80,000</t>
  </si>
  <si>
    <t>종사자 2인 × 40,000</t>
  </si>
  <si>
    <t>***</t>
  </si>
  <si>
    <t>2/3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</si>
</sst>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,##0_ "/>
    <numFmt numFmtId="179" formatCode="[$-412]yyyy&quot;년&quot;\ m&quot;월&quot;\ d&quot;일&quot;\ dddd"/>
    <numFmt numFmtId="180" formatCode="[$-412]AM/PM\ h:mm:ss"/>
    <numFmt numFmtId="181" formatCode="0.0"/>
    <numFmt numFmtId="182" formatCode="mm&quot;월&quot;\ dd&quot;일&quot;"/>
    <numFmt numFmtId="183" formatCode="\-###,###;&quot;△&quot;###,###"/>
    <numFmt numFmtId="184" formatCode="\-###,###;\ &quot;△&quot;###,###"/>
    <numFmt numFmtId="185" formatCode="0_);[Red]\(0\)"/>
    <numFmt numFmtId="186" formatCode="[$-412]yyyy&quot;년 &quot;m&quot;월 &quot;d&quot;일 &quot;dddd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;&quot;△&quot;#,##0;0;[Red]General"/>
    <numFmt numFmtId="192" formatCode="0.0%"/>
  </numFmts>
  <fonts count="57">
    <font>
      <sz val="11"/>
      <name val="돋움"/>
      <family val="3"/>
    </font>
    <font>
      <b/>
      <sz val="20"/>
      <name val="돋움"/>
      <family val="3"/>
    </font>
    <font>
      <sz val="8"/>
      <name val="돋움"/>
      <family val="3"/>
    </font>
    <font>
      <b/>
      <sz val="13"/>
      <name val="돋움"/>
      <family val="3"/>
    </font>
    <font>
      <b/>
      <sz val="14"/>
      <name val="돋움"/>
      <family val="3"/>
    </font>
    <font>
      <b/>
      <sz val="9"/>
      <name val="돋움"/>
      <family val="3"/>
    </font>
    <font>
      <sz val="9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18"/>
      <name val="돋움"/>
      <family val="3"/>
    </font>
    <font>
      <b/>
      <sz val="35"/>
      <name val="돋움"/>
      <family val="3"/>
    </font>
    <font>
      <sz val="18"/>
      <name val="돋움"/>
      <family val="3"/>
    </font>
    <font>
      <b/>
      <sz val="15"/>
      <name val="돋움"/>
      <family val="3"/>
    </font>
    <font>
      <sz val="8.5"/>
      <name val="돋움"/>
      <family val="3"/>
    </font>
    <font>
      <sz val="11"/>
      <name val="한컴바탕"/>
      <family val="1"/>
    </font>
    <font>
      <b/>
      <sz val="25"/>
      <name val="한컴바탕"/>
      <family val="1"/>
    </font>
    <font>
      <b/>
      <sz val="12"/>
      <name val="한컴바탕"/>
      <family val="1"/>
    </font>
    <font>
      <b/>
      <sz val="16"/>
      <name val="돋움"/>
      <family val="3"/>
    </font>
    <font>
      <b/>
      <sz val="25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9"/>
      <color indexed="17"/>
      <name val="돋움"/>
      <family val="3"/>
    </font>
    <font>
      <sz val="9"/>
      <color indexed="17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9"/>
      <color rgb="FF008000"/>
      <name val="돋움"/>
      <family val="3"/>
    </font>
    <font>
      <sz val="9"/>
      <color rgb="FF00800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dashed"/>
      <bottom style="dotted"/>
    </border>
    <border>
      <left>
        <color indexed="63"/>
      </left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3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41" fontId="6" fillId="0" borderId="0" xfId="48" applyFont="1" applyBorder="1" applyAlignment="1">
      <alignment vertical="center"/>
    </xf>
    <xf numFmtId="41" fontId="6" fillId="0" borderId="0" xfId="48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91" fontId="6" fillId="0" borderId="0" xfId="48" applyNumberFormat="1" applyFont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left" vertical="center" wrapText="1"/>
    </xf>
    <xf numFmtId="41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176" fontId="5" fillId="16" borderId="12" xfId="0" applyNumberFormat="1" applyFont="1" applyFill="1" applyBorder="1" applyAlignment="1">
      <alignment vertical="center"/>
    </xf>
    <xf numFmtId="178" fontId="6" fillId="10" borderId="11" xfId="0" applyNumberFormat="1" applyFont="1" applyFill="1" applyBorder="1" applyAlignment="1">
      <alignment vertical="center"/>
    </xf>
    <xf numFmtId="178" fontId="6" fillId="10" borderId="11" xfId="0" applyNumberFormat="1" applyFont="1" applyFill="1" applyBorder="1" applyAlignment="1">
      <alignment horizontal="right" vertical="center"/>
    </xf>
    <xf numFmtId="178" fontId="6" fillId="4" borderId="11" xfId="0" applyNumberFormat="1" applyFont="1" applyFill="1" applyBorder="1" applyAlignment="1">
      <alignment vertical="center"/>
    </xf>
    <xf numFmtId="191" fontId="6" fillId="4" borderId="11" xfId="48" applyNumberFormat="1" applyFont="1" applyFill="1" applyBorder="1" applyAlignment="1">
      <alignment horizontal="right" vertical="center"/>
    </xf>
    <xf numFmtId="178" fontId="6" fillId="4" borderId="11" xfId="0" applyNumberFormat="1" applyFont="1" applyFill="1" applyBorder="1" applyAlignment="1">
      <alignment horizontal="right" vertical="center"/>
    </xf>
    <xf numFmtId="191" fontId="6" fillId="4" borderId="1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41" fontId="5" fillId="0" borderId="0" xfId="0" applyNumberFormat="1" applyFont="1" applyFill="1" applyBorder="1" applyAlignment="1">
      <alignment vertical="center"/>
    </xf>
    <xf numFmtId="191" fontId="5" fillId="16" borderId="12" xfId="0" applyNumberFormat="1" applyFont="1" applyFill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176" fontId="8" fillId="0" borderId="11" xfId="0" applyNumberFormat="1" applyFont="1" applyBorder="1" applyAlignment="1">
      <alignment horizontal="right" vertical="center"/>
    </xf>
    <xf numFmtId="185" fontId="8" fillId="0" borderId="11" xfId="0" applyNumberFormat="1" applyFont="1" applyBorder="1" applyAlignment="1">
      <alignment horizontal="right" vertical="center"/>
    </xf>
    <xf numFmtId="176" fontId="8" fillId="33" borderId="11" xfId="0" applyNumberFormat="1" applyFont="1" applyFill="1" applyBorder="1" applyAlignment="1">
      <alignment horizontal="right" vertical="center"/>
    </xf>
    <xf numFmtId="185" fontId="8" fillId="33" borderId="1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41" fontId="6" fillId="0" borderId="0" xfId="0" applyNumberFormat="1" applyFont="1" applyAlignment="1">
      <alignment horizontal="right" vertical="center"/>
    </xf>
    <xf numFmtId="178" fontId="6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191" fontId="6" fillId="0" borderId="14" xfId="0" applyNumberFormat="1" applyFont="1" applyFill="1" applyBorder="1" applyAlignment="1">
      <alignment horizontal="right" vertical="center"/>
    </xf>
    <xf numFmtId="178" fontId="13" fillId="0" borderId="15" xfId="0" applyNumberFormat="1" applyFont="1" applyFill="1" applyBorder="1" applyAlignment="1">
      <alignment vertical="center" wrapText="1"/>
    </xf>
    <xf numFmtId="178" fontId="13" fillId="0" borderId="16" xfId="0" applyNumberFormat="1" applyFont="1" applyFill="1" applyBorder="1" applyAlignment="1">
      <alignment vertical="center" wrapText="1"/>
    </xf>
    <xf numFmtId="178" fontId="13" fillId="0" borderId="17" xfId="0" applyNumberFormat="1" applyFont="1" applyFill="1" applyBorder="1" applyAlignment="1">
      <alignment horizontal="center" vertical="center" wrapText="1"/>
    </xf>
    <xf numFmtId="178" fontId="13" fillId="0" borderId="18" xfId="0" applyNumberFormat="1" applyFont="1" applyFill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178" fontId="13" fillId="0" borderId="18" xfId="0" applyNumberFormat="1" applyFont="1" applyFill="1" applyBorder="1" applyAlignment="1">
      <alignment vertical="center" wrapText="1"/>
    </xf>
    <xf numFmtId="178" fontId="13" fillId="0" borderId="17" xfId="0" applyNumberFormat="1" applyFont="1" applyFill="1" applyBorder="1" applyAlignment="1">
      <alignment vertical="center" wrapText="1"/>
    </xf>
    <xf numFmtId="178" fontId="13" fillId="0" borderId="10" xfId="0" applyNumberFormat="1" applyFont="1" applyFill="1" applyBorder="1" applyAlignment="1">
      <alignment vertical="center" wrapText="1"/>
    </xf>
    <xf numFmtId="178" fontId="13" fillId="0" borderId="0" xfId="0" applyNumberFormat="1" applyFont="1" applyFill="1" applyBorder="1" applyAlignment="1">
      <alignment vertical="center" wrapText="1"/>
    </xf>
    <xf numFmtId="178" fontId="1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8" fontId="13" fillId="0" borderId="19" xfId="0" applyNumberFormat="1" applyFont="1" applyFill="1" applyBorder="1" applyAlignment="1">
      <alignment horizontal="center" vertical="center"/>
    </xf>
    <xf numFmtId="0" fontId="13" fillId="0" borderId="17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8" fontId="13" fillId="0" borderId="20" xfId="0" applyNumberFormat="1" applyFont="1" applyFill="1" applyBorder="1" applyAlignment="1">
      <alignment vertical="center" wrapText="1"/>
    </xf>
    <xf numFmtId="178" fontId="13" fillId="0" borderId="20" xfId="0" applyNumberFormat="1" applyFont="1" applyFill="1" applyBorder="1" applyAlignment="1">
      <alignment horizontal="center" vertical="center" wrapText="1"/>
    </xf>
    <xf numFmtId="9" fontId="13" fillId="0" borderId="20" xfId="0" applyNumberFormat="1" applyFont="1" applyFill="1" applyBorder="1" applyAlignment="1">
      <alignment horizontal="center" vertical="center" wrapText="1"/>
    </xf>
    <xf numFmtId="9" fontId="13" fillId="0" borderId="18" xfId="0" applyNumberFormat="1" applyFont="1" applyFill="1" applyBorder="1" applyAlignment="1">
      <alignment horizontal="center" vertical="center" wrapText="1"/>
    </xf>
    <xf numFmtId="41" fontId="6" fillId="0" borderId="21" xfId="48" applyNumberFormat="1" applyFont="1" applyFill="1" applyBorder="1" applyAlignment="1">
      <alignment vertical="center" wrapText="1"/>
    </xf>
    <xf numFmtId="41" fontId="6" fillId="0" borderId="22" xfId="48" applyNumberFormat="1" applyFont="1" applyFill="1" applyBorder="1" applyAlignment="1">
      <alignment vertical="center" wrapText="1"/>
    </xf>
    <xf numFmtId="41" fontId="6" fillId="0" borderId="23" xfId="48" applyNumberFormat="1" applyFont="1" applyFill="1" applyBorder="1" applyAlignment="1">
      <alignment vertical="center" wrapText="1"/>
    </xf>
    <xf numFmtId="41" fontId="6" fillId="0" borderId="24" xfId="48" applyNumberFormat="1" applyFont="1" applyFill="1" applyBorder="1" applyAlignment="1">
      <alignment vertical="center" wrapText="1"/>
    </xf>
    <xf numFmtId="41" fontId="6" fillId="0" borderId="25" xfId="0" applyNumberFormat="1" applyFont="1" applyFill="1" applyBorder="1" applyAlignment="1">
      <alignment vertical="center"/>
    </xf>
    <xf numFmtId="178" fontId="6" fillId="4" borderId="25" xfId="0" applyNumberFormat="1" applyFont="1" applyFill="1" applyBorder="1" applyAlignment="1">
      <alignment horizontal="center" vertical="center"/>
    </xf>
    <xf numFmtId="41" fontId="6" fillId="0" borderId="23" xfId="0" applyNumberFormat="1" applyFont="1" applyBorder="1" applyAlignment="1">
      <alignment vertical="center"/>
    </xf>
    <xf numFmtId="41" fontId="6" fillId="0" borderId="25" xfId="0" applyNumberFormat="1" applyFont="1" applyBorder="1" applyAlignment="1">
      <alignment vertical="center"/>
    </xf>
    <xf numFmtId="41" fontId="6" fillId="0" borderId="26" xfId="0" applyNumberFormat="1" applyFont="1" applyFill="1" applyBorder="1" applyAlignment="1">
      <alignment vertical="center"/>
    </xf>
    <xf numFmtId="41" fontId="6" fillId="0" borderId="24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0" fontId="6" fillId="4" borderId="19" xfId="0" applyFont="1" applyFill="1" applyBorder="1" applyAlignment="1">
      <alignment horizontal="right" vertical="center"/>
    </xf>
    <xf numFmtId="0" fontId="13" fillId="0" borderId="19" xfId="0" applyFont="1" applyBorder="1" applyAlignment="1">
      <alignment horizontal="center" vertical="center"/>
    </xf>
    <xf numFmtId="178" fontId="13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6" fillId="4" borderId="19" xfId="0" applyNumberFormat="1" applyFont="1" applyFill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 wrapText="1"/>
    </xf>
    <xf numFmtId="49" fontId="13" fillId="0" borderId="19" xfId="0" applyNumberFormat="1" applyFont="1" applyFill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10" fontId="13" fillId="0" borderId="10" xfId="0" applyNumberFormat="1" applyFont="1" applyFill="1" applyBorder="1" applyAlignment="1">
      <alignment horizontal="center" vertical="center"/>
    </xf>
    <xf numFmtId="41" fontId="6" fillId="0" borderId="26" xfId="48" applyNumberFormat="1" applyFont="1" applyFill="1" applyBorder="1" applyAlignment="1">
      <alignment vertical="center" wrapText="1"/>
    </xf>
    <xf numFmtId="178" fontId="13" fillId="0" borderId="13" xfId="0" applyNumberFormat="1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191" fontId="6" fillId="0" borderId="28" xfId="0" applyNumberFormat="1" applyFont="1" applyFill="1" applyBorder="1" applyAlignment="1">
      <alignment horizontal="right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/>
    </xf>
    <xf numFmtId="41" fontId="6" fillId="0" borderId="30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vertical="center"/>
    </xf>
    <xf numFmtId="176" fontId="6" fillId="0" borderId="28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178" fontId="13" fillId="0" borderId="17" xfId="0" applyNumberFormat="1" applyFont="1" applyFill="1" applyBorder="1" applyAlignment="1">
      <alignment horizontal="center" vertical="center"/>
    </xf>
    <xf numFmtId="192" fontId="13" fillId="0" borderId="17" xfId="0" applyNumberFormat="1" applyFont="1" applyFill="1" applyBorder="1" applyAlignment="1">
      <alignment horizontal="center" vertical="center"/>
    </xf>
    <xf numFmtId="178" fontId="13" fillId="0" borderId="0" xfId="0" applyNumberFormat="1" applyFont="1" applyFill="1" applyBorder="1" applyAlignment="1">
      <alignment horizontal="right" vertical="center"/>
    </xf>
    <xf numFmtId="185" fontId="13" fillId="0" borderId="10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191" fontId="6" fillId="0" borderId="28" xfId="0" applyNumberFormat="1" applyFont="1" applyFill="1" applyBorder="1" applyAlignment="1">
      <alignment vertical="center"/>
    </xf>
    <xf numFmtId="191" fontId="6" fillId="0" borderId="14" xfId="0" applyNumberFormat="1" applyFont="1" applyFill="1" applyBorder="1" applyAlignment="1">
      <alignment vertical="center"/>
    </xf>
    <xf numFmtId="185" fontId="13" fillId="0" borderId="13" xfId="0" applyNumberFormat="1" applyFont="1" applyFill="1" applyBorder="1" applyAlignment="1">
      <alignment horizontal="center" vertical="center" wrapText="1"/>
    </xf>
    <xf numFmtId="191" fontId="6" fillId="4" borderId="11" xfId="48" applyNumberFormat="1" applyFont="1" applyFill="1" applyBorder="1" applyAlignment="1">
      <alignment vertical="center"/>
    </xf>
    <xf numFmtId="191" fontId="6" fillId="10" borderId="11" xfId="48" applyNumberFormat="1" applyFont="1" applyFill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91" fontId="6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left" vertical="center"/>
    </xf>
    <xf numFmtId="178" fontId="13" fillId="0" borderId="0" xfId="0" applyNumberFormat="1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178" fontId="6" fillId="0" borderId="25" xfId="0" applyNumberFormat="1" applyFont="1" applyBorder="1" applyAlignment="1">
      <alignment horizontal="right" vertical="center"/>
    </xf>
    <xf numFmtId="0" fontId="6" fillId="10" borderId="19" xfId="0" applyFont="1" applyFill="1" applyBorder="1" applyAlignment="1">
      <alignment horizontal="right" vertical="center"/>
    </xf>
    <xf numFmtId="0" fontId="6" fillId="10" borderId="19" xfId="0" applyNumberFormat="1" applyFont="1" applyFill="1" applyBorder="1" applyAlignment="1">
      <alignment horizontal="center" vertical="center"/>
    </xf>
    <xf numFmtId="178" fontId="6" fillId="10" borderId="25" xfId="0" applyNumberFormat="1" applyFont="1" applyFill="1" applyBorder="1" applyAlignment="1">
      <alignment horizontal="center" vertical="center"/>
    </xf>
    <xf numFmtId="178" fontId="6" fillId="0" borderId="25" xfId="0" applyNumberFormat="1" applyFont="1" applyBorder="1" applyAlignment="1">
      <alignment vertical="center"/>
    </xf>
    <xf numFmtId="0" fontId="6" fillId="10" borderId="19" xfId="0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horizontal="right" vertical="center"/>
    </xf>
    <xf numFmtId="0" fontId="5" fillId="10" borderId="11" xfId="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176" fontId="55" fillId="0" borderId="23" xfId="0" applyNumberFormat="1" applyFont="1" applyFill="1" applyBorder="1" applyAlignment="1">
      <alignment vertical="center"/>
    </xf>
    <xf numFmtId="0" fontId="56" fillId="0" borderId="0" xfId="0" applyFont="1" applyFill="1" applyAlignment="1">
      <alignment horizontal="right" vertical="center"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5" fillId="0" borderId="19" xfId="0" applyNumberFormat="1" applyFont="1" applyFill="1" applyBorder="1" applyAlignment="1">
      <alignment horizontal="center" vertical="center" wrapText="1"/>
    </xf>
    <xf numFmtId="41" fontId="56" fillId="0" borderId="0" xfId="48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right" vertical="center"/>
    </xf>
    <xf numFmtId="185" fontId="8" fillId="0" borderId="14" xfId="0" applyNumberFormat="1" applyFont="1" applyBorder="1" applyAlignment="1">
      <alignment horizontal="right" vertical="center"/>
    </xf>
    <xf numFmtId="176" fontId="7" fillId="10" borderId="11" xfId="0" applyNumberFormat="1" applyFont="1" applyFill="1" applyBorder="1" applyAlignment="1">
      <alignment vertical="center"/>
    </xf>
    <xf numFmtId="191" fontId="7" fillId="10" borderId="11" xfId="48" applyNumberFormat="1" applyFont="1" applyFill="1" applyBorder="1" applyAlignment="1">
      <alignment horizontal="right" vertical="center"/>
    </xf>
    <xf numFmtId="41" fontId="6" fillId="0" borderId="32" xfId="48" applyFont="1" applyBorder="1" applyAlignment="1">
      <alignment horizontal="center" vertical="center"/>
    </xf>
    <xf numFmtId="41" fontId="6" fillId="0" borderId="11" xfId="48" applyFont="1" applyBorder="1" applyAlignment="1">
      <alignment horizontal="center" vertical="center"/>
    </xf>
    <xf numFmtId="41" fontId="6" fillId="0" borderId="11" xfId="48" applyFont="1" applyBorder="1" applyAlignment="1">
      <alignment horizontal="right" vertical="center"/>
    </xf>
    <xf numFmtId="191" fontId="6" fillId="0" borderId="11" xfId="48" applyNumberFormat="1" applyFont="1" applyBorder="1" applyAlignment="1">
      <alignment horizontal="right" vertical="center"/>
    </xf>
    <xf numFmtId="41" fontId="6" fillId="0" borderId="11" xfId="48" applyFont="1" applyBorder="1" applyAlignment="1">
      <alignment vertical="center"/>
    </xf>
    <xf numFmtId="41" fontId="6" fillId="4" borderId="11" xfId="48" applyFont="1" applyFill="1" applyBorder="1" applyAlignment="1">
      <alignment horizontal="right" vertical="center"/>
    </xf>
    <xf numFmtId="41" fontId="6" fillId="0" borderId="11" xfId="48" applyFont="1" applyFill="1" applyBorder="1" applyAlignment="1">
      <alignment horizontal="right" vertical="center"/>
    </xf>
    <xf numFmtId="191" fontId="6" fillId="0" borderId="11" xfId="48" applyNumberFormat="1" applyFont="1" applyFill="1" applyBorder="1" applyAlignment="1">
      <alignment horizontal="right" vertical="center"/>
    </xf>
    <xf numFmtId="178" fontId="6" fillId="4" borderId="11" xfId="48" applyNumberFormat="1" applyFont="1" applyFill="1" applyBorder="1" applyAlignment="1">
      <alignment horizontal="right" vertical="center"/>
    </xf>
    <xf numFmtId="41" fontId="6" fillId="0" borderId="32" xfId="48" applyFont="1" applyBorder="1" applyAlignment="1">
      <alignment vertical="center"/>
    </xf>
    <xf numFmtId="191" fontId="6" fillId="0" borderId="11" xfId="48" applyNumberFormat="1" applyFont="1" applyBorder="1" applyAlignment="1">
      <alignment vertical="center"/>
    </xf>
    <xf numFmtId="41" fontId="5" fillId="0" borderId="11" xfId="48" applyFont="1" applyBorder="1" applyAlignment="1">
      <alignment horizontal="center" vertical="center"/>
    </xf>
    <xf numFmtId="41" fontId="6" fillId="0" borderId="11" xfId="48" applyFont="1" applyBorder="1" applyAlignment="1">
      <alignment horizontal="center"/>
    </xf>
    <xf numFmtId="41" fontId="6" fillId="0" borderId="11" xfId="48" applyFont="1" applyBorder="1" applyAlignment="1">
      <alignment vertical="center"/>
    </xf>
    <xf numFmtId="41" fontId="6" fillId="0" borderId="11" xfId="48" applyFont="1" applyBorder="1" applyAlignment="1">
      <alignment horizontal="left" vertical="center"/>
    </xf>
    <xf numFmtId="41" fontId="6" fillId="0" borderId="32" xfId="48" applyFont="1" applyBorder="1" applyAlignment="1">
      <alignment vertical="center"/>
    </xf>
    <xf numFmtId="41" fontId="6" fillId="0" borderId="34" xfId="48" applyFont="1" applyBorder="1" applyAlignment="1">
      <alignment vertical="center"/>
    </xf>
    <xf numFmtId="41" fontId="5" fillId="0" borderId="32" xfId="48" applyFont="1" applyBorder="1" applyAlignment="1">
      <alignment horizontal="center" vertical="center"/>
    </xf>
    <xf numFmtId="41" fontId="6" fillId="4" borderId="35" xfId="48" applyFont="1" applyFill="1" applyBorder="1" applyAlignment="1">
      <alignment horizontal="right" vertical="center"/>
    </xf>
    <xf numFmtId="178" fontId="6" fillId="0" borderId="11" xfId="48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41" fontId="5" fillId="10" borderId="11" xfId="48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41" fontId="6" fillId="0" borderId="0" xfId="48" applyFont="1" applyAlignment="1">
      <alignment horizontal="left" vertical="center"/>
    </xf>
    <xf numFmtId="41" fontId="6" fillId="0" borderId="0" xfId="48" applyFont="1" applyAlignment="1">
      <alignment horizontal="right" vertical="center"/>
    </xf>
    <xf numFmtId="191" fontId="6" fillId="4" borderId="35" xfId="48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right" vertical="center"/>
    </xf>
    <xf numFmtId="0" fontId="55" fillId="0" borderId="19" xfId="0" applyFont="1" applyFill="1" applyBorder="1" applyAlignment="1">
      <alignment horizontal="center" vertical="center"/>
    </xf>
    <xf numFmtId="176" fontId="55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78" fontId="55" fillId="0" borderId="19" xfId="0" applyNumberFormat="1" applyFont="1" applyFill="1" applyBorder="1" applyAlignment="1">
      <alignment horizontal="center" vertical="center" wrapText="1"/>
    </xf>
    <xf numFmtId="178" fontId="56" fillId="0" borderId="19" xfId="0" applyNumberFormat="1" applyFont="1" applyFill="1" applyBorder="1" applyAlignment="1">
      <alignment horizontal="center" vertical="center" wrapText="1"/>
    </xf>
    <xf numFmtId="191" fontId="5" fillId="10" borderId="11" xfId="48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14" xfId="48" applyFont="1" applyFill="1" applyBorder="1" applyAlignment="1">
      <alignment vertical="center"/>
    </xf>
    <xf numFmtId="41" fontId="6" fillId="0" borderId="28" xfId="48" applyFont="1" applyFill="1" applyBorder="1" applyAlignment="1">
      <alignment vertical="center"/>
    </xf>
    <xf numFmtId="41" fontId="6" fillId="0" borderId="28" xfId="48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 quotePrefix="1">
      <alignment vertical="center"/>
    </xf>
    <xf numFmtId="0" fontId="8" fillId="0" borderId="0" xfId="0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1" fontId="8" fillId="0" borderId="11" xfId="48" applyFont="1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41" fontId="8" fillId="0" borderId="34" xfId="48" applyFont="1" applyBorder="1" applyAlignment="1">
      <alignment vertical="center"/>
    </xf>
    <xf numFmtId="0" fontId="8" fillId="0" borderId="36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1" fontId="8" fillId="0" borderId="35" xfId="48" applyFont="1" applyBorder="1" applyAlignment="1">
      <alignment vertical="center"/>
    </xf>
    <xf numFmtId="41" fontId="8" fillId="0" borderId="37" xfId="48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1" fontId="8" fillId="0" borderId="14" xfId="48" applyFont="1" applyBorder="1" applyAlignment="1">
      <alignment vertical="center"/>
    </xf>
    <xf numFmtId="41" fontId="8" fillId="0" borderId="38" xfId="48" applyFont="1" applyBorder="1" applyAlignment="1">
      <alignment vertical="center"/>
    </xf>
    <xf numFmtId="185" fontId="8" fillId="0" borderId="11" xfId="48" applyNumberFormat="1" applyFont="1" applyBorder="1" applyAlignment="1">
      <alignment vertical="center"/>
    </xf>
    <xf numFmtId="185" fontId="8" fillId="0" borderId="35" xfId="48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41" fontId="8" fillId="0" borderId="0" xfId="48" applyFont="1" applyBorder="1" applyAlignment="1">
      <alignment vertical="center"/>
    </xf>
    <xf numFmtId="185" fontId="8" fillId="0" borderId="0" xfId="48" applyNumberFormat="1" applyFont="1" applyBorder="1" applyAlignment="1">
      <alignment vertical="center"/>
    </xf>
    <xf numFmtId="0" fontId="7" fillId="16" borderId="35" xfId="0" applyFont="1" applyFill="1" applyBorder="1" applyAlignment="1">
      <alignment horizontal="center" vertical="center"/>
    </xf>
    <xf numFmtId="0" fontId="7" fillId="16" borderId="35" xfId="0" applyFont="1" applyFill="1" applyBorder="1" applyAlignment="1">
      <alignment vertical="center"/>
    </xf>
    <xf numFmtId="176" fontId="55" fillId="0" borderId="19" xfId="0" applyNumberFormat="1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right" vertical="center"/>
    </xf>
    <xf numFmtId="176" fontId="6" fillId="0" borderId="39" xfId="0" applyNumberFormat="1" applyFont="1" applyFill="1" applyBorder="1" applyAlignment="1">
      <alignment vertical="center"/>
    </xf>
    <xf numFmtId="41" fontId="6" fillId="0" borderId="39" xfId="48" applyFont="1" applyFill="1" applyBorder="1" applyAlignment="1">
      <alignment vertical="center"/>
    </xf>
    <xf numFmtId="41" fontId="6" fillId="0" borderId="39" xfId="48" applyFont="1" applyFill="1" applyBorder="1" applyAlignment="1">
      <alignment vertical="center" wrapText="1"/>
    </xf>
    <xf numFmtId="191" fontId="6" fillId="0" borderId="39" xfId="0" applyNumberFormat="1" applyFont="1" applyFill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178" fontId="6" fillId="0" borderId="39" xfId="0" applyNumberFormat="1" applyFont="1" applyBorder="1" applyAlignment="1">
      <alignment vertical="center"/>
    </xf>
    <xf numFmtId="191" fontId="6" fillId="0" borderId="39" xfId="0" applyNumberFormat="1" applyFont="1" applyBorder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7" fillId="16" borderId="35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vertical="center"/>
    </xf>
    <xf numFmtId="0" fontId="6" fillId="0" borderId="40" xfId="0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vertical="center"/>
    </xf>
    <xf numFmtId="41" fontId="6" fillId="0" borderId="40" xfId="48" applyFont="1" applyFill="1" applyBorder="1" applyAlignment="1">
      <alignment vertical="center"/>
    </xf>
    <xf numFmtId="191" fontId="6" fillId="0" borderId="40" xfId="0" applyNumberFormat="1" applyFont="1" applyFill="1" applyBorder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vertical="center"/>
    </xf>
    <xf numFmtId="41" fontId="6" fillId="0" borderId="41" xfId="48" applyFont="1" applyFill="1" applyBorder="1" applyAlignment="1">
      <alignment vertical="center"/>
    </xf>
    <xf numFmtId="191" fontId="6" fillId="0" borderId="41" xfId="0" applyNumberFormat="1" applyFont="1" applyFill="1" applyBorder="1" applyAlignment="1">
      <alignment vertical="center"/>
    </xf>
    <xf numFmtId="178" fontId="13" fillId="0" borderId="42" xfId="0" applyNumberFormat="1" applyFont="1" applyFill="1" applyBorder="1" applyAlignment="1">
      <alignment vertical="center" wrapText="1"/>
    </xf>
    <xf numFmtId="178" fontId="13" fillId="0" borderId="31" xfId="0" applyNumberFormat="1" applyFont="1" applyFill="1" applyBorder="1" applyAlignment="1">
      <alignment vertical="center" wrapText="1"/>
    </xf>
    <xf numFmtId="178" fontId="13" fillId="0" borderId="43" xfId="0" applyNumberFormat="1" applyFont="1" applyFill="1" applyBorder="1" applyAlignment="1">
      <alignment vertical="center" wrapText="1"/>
    </xf>
    <xf numFmtId="178" fontId="13" fillId="0" borderId="44" xfId="0" applyNumberFormat="1" applyFont="1" applyFill="1" applyBorder="1" applyAlignment="1">
      <alignment vertical="center" wrapText="1"/>
    </xf>
    <xf numFmtId="178" fontId="13" fillId="0" borderId="44" xfId="0" applyNumberFormat="1" applyFont="1" applyFill="1" applyBorder="1" applyAlignment="1">
      <alignment horizontal="center" vertical="center" wrapText="1"/>
    </xf>
    <xf numFmtId="0" fontId="13" fillId="0" borderId="44" xfId="0" applyNumberFormat="1" applyFont="1" applyFill="1" applyBorder="1" applyAlignment="1">
      <alignment horizontal="center" vertical="center" wrapText="1"/>
    </xf>
    <xf numFmtId="41" fontId="6" fillId="0" borderId="45" xfId="48" applyNumberFormat="1" applyFont="1" applyFill="1" applyBorder="1" applyAlignment="1">
      <alignment vertical="center" wrapText="1"/>
    </xf>
    <xf numFmtId="178" fontId="13" fillId="0" borderId="46" xfId="0" applyNumberFormat="1" applyFont="1" applyFill="1" applyBorder="1" applyAlignment="1">
      <alignment vertical="center" wrapText="1"/>
    </xf>
    <xf numFmtId="178" fontId="13" fillId="0" borderId="47" xfId="0" applyNumberFormat="1" applyFont="1" applyFill="1" applyBorder="1" applyAlignment="1">
      <alignment vertical="center" wrapText="1"/>
    </xf>
    <xf numFmtId="178" fontId="13" fillId="0" borderId="47" xfId="0" applyNumberFormat="1" applyFont="1" applyFill="1" applyBorder="1" applyAlignment="1">
      <alignment horizontal="center" vertical="center" wrapText="1"/>
    </xf>
    <xf numFmtId="0" fontId="13" fillId="0" borderId="47" xfId="0" applyNumberFormat="1" applyFont="1" applyFill="1" applyBorder="1" applyAlignment="1">
      <alignment horizontal="center" vertical="center" wrapText="1"/>
    </xf>
    <xf numFmtId="41" fontId="6" fillId="0" borderId="48" xfId="48" applyNumberFormat="1" applyFont="1" applyFill="1" applyBorder="1" applyAlignment="1">
      <alignment vertical="center" wrapText="1"/>
    </xf>
    <xf numFmtId="178" fontId="13" fillId="0" borderId="49" xfId="0" applyNumberFormat="1" applyFont="1" applyFill="1" applyBorder="1" applyAlignment="1">
      <alignment vertical="center" wrapText="1"/>
    </xf>
    <xf numFmtId="178" fontId="13" fillId="0" borderId="50" xfId="0" applyNumberFormat="1" applyFont="1" applyFill="1" applyBorder="1" applyAlignment="1">
      <alignment vertical="center" wrapText="1"/>
    </xf>
    <xf numFmtId="178" fontId="13" fillId="0" borderId="50" xfId="0" applyNumberFormat="1" applyFont="1" applyFill="1" applyBorder="1" applyAlignment="1">
      <alignment horizontal="center" vertical="center" wrapText="1"/>
    </xf>
    <xf numFmtId="0" fontId="13" fillId="0" borderId="50" xfId="0" applyNumberFormat="1" applyFont="1" applyFill="1" applyBorder="1" applyAlignment="1">
      <alignment horizontal="center" vertical="center" wrapText="1"/>
    </xf>
    <xf numFmtId="41" fontId="6" fillId="0" borderId="51" xfId="48" applyNumberFormat="1" applyFont="1" applyFill="1" applyBorder="1" applyAlignment="1">
      <alignment vertical="center" wrapText="1"/>
    </xf>
    <xf numFmtId="178" fontId="13" fillId="0" borderId="52" xfId="0" applyNumberFormat="1" applyFont="1" applyFill="1" applyBorder="1" applyAlignment="1">
      <alignment horizontal="center" vertical="center"/>
    </xf>
    <xf numFmtId="178" fontId="13" fillId="0" borderId="53" xfId="0" applyNumberFormat="1" applyFont="1" applyFill="1" applyBorder="1" applyAlignment="1">
      <alignment vertical="center" wrapText="1"/>
    </xf>
    <xf numFmtId="178" fontId="13" fillId="0" borderId="54" xfId="0" applyNumberFormat="1" applyFont="1" applyFill="1" applyBorder="1" applyAlignment="1">
      <alignment vertical="center" wrapText="1"/>
    </xf>
    <xf numFmtId="178" fontId="13" fillId="0" borderId="54" xfId="0" applyNumberFormat="1" applyFont="1" applyFill="1" applyBorder="1" applyAlignment="1">
      <alignment horizontal="center" vertical="center" wrapText="1"/>
    </xf>
    <xf numFmtId="0" fontId="13" fillId="0" borderId="54" xfId="0" applyNumberFormat="1" applyFont="1" applyFill="1" applyBorder="1" applyAlignment="1">
      <alignment horizontal="center" vertical="center" wrapText="1"/>
    </xf>
    <xf numFmtId="41" fontId="6" fillId="0" borderId="55" xfId="48" applyNumberFormat="1" applyFont="1" applyFill="1" applyBorder="1" applyAlignment="1">
      <alignment vertical="center" wrapText="1"/>
    </xf>
    <xf numFmtId="178" fontId="13" fillId="0" borderId="53" xfId="0" applyNumberFormat="1" applyFont="1" applyFill="1" applyBorder="1" applyAlignment="1">
      <alignment horizontal="left" vertical="center"/>
    </xf>
    <xf numFmtId="178" fontId="13" fillId="0" borderId="54" xfId="0" applyNumberFormat="1" applyFont="1" applyFill="1" applyBorder="1" applyAlignment="1">
      <alignment horizontal="left" vertical="center"/>
    </xf>
    <xf numFmtId="178" fontId="13" fillId="0" borderId="54" xfId="0" applyNumberFormat="1" applyFont="1" applyFill="1" applyBorder="1" applyAlignment="1">
      <alignment horizontal="center" vertical="center"/>
    </xf>
    <xf numFmtId="10" fontId="13" fillId="0" borderId="54" xfId="0" applyNumberFormat="1" applyFont="1" applyFill="1" applyBorder="1" applyAlignment="1">
      <alignment horizontal="center" vertical="center"/>
    </xf>
    <xf numFmtId="192" fontId="13" fillId="0" borderId="52" xfId="0" applyNumberFormat="1" applyFont="1" applyFill="1" applyBorder="1" applyAlignment="1">
      <alignment horizontal="center" vertical="center"/>
    </xf>
    <xf numFmtId="41" fontId="6" fillId="0" borderId="55" xfId="0" applyNumberFormat="1" applyFont="1" applyFill="1" applyBorder="1" applyAlignment="1">
      <alignment vertical="center"/>
    </xf>
    <xf numFmtId="178" fontId="13" fillId="0" borderId="47" xfId="0" applyNumberFormat="1" applyFont="1" applyFill="1" applyBorder="1" applyAlignment="1">
      <alignment horizontal="center" vertical="center"/>
    </xf>
    <xf numFmtId="41" fontId="6" fillId="0" borderId="48" xfId="0" applyNumberFormat="1" applyFont="1" applyFill="1" applyBorder="1" applyAlignment="1">
      <alignment vertical="center"/>
    </xf>
    <xf numFmtId="191" fontId="6" fillId="0" borderId="56" xfId="0" applyNumberFormat="1" applyFont="1" applyFill="1" applyBorder="1" applyAlignment="1">
      <alignment vertical="center"/>
    </xf>
    <xf numFmtId="0" fontId="6" fillId="0" borderId="40" xfId="0" applyFont="1" applyFill="1" applyBorder="1" applyAlignment="1">
      <alignment vertical="center"/>
    </xf>
    <xf numFmtId="41" fontId="6" fillId="0" borderId="40" xfId="48" applyFont="1" applyFill="1" applyBorder="1" applyAlignment="1">
      <alignment vertical="center" wrapText="1"/>
    </xf>
    <xf numFmtId="9" fontId="13" fillId="0" borderId="0" xfId="0" applyNumberFormat="1" applyFont="1" applyFill="1" applyBorder="1" applyAlignment="1">
      <alignment horizontal="center" vertical="center" wrapText="1"/>
    </xf>
    <xf numFmtId="178" fontId="13" fillId="0" borderId="57" xfId="0" applyNumberFormat="1" applyFont="1" applyFill="1" applyBorder="1" applyAlignment="1">
      <alignment vertical="center" wrapText="1"/>
    </xf>
    <xf numFmtId="178" fontId="13" fillId="0" borderId="52" xfId="0" applyNumberFormat="1" applyFont="1" applyFill="1" applyBorder="1" applyAlignment="1">
      <alignment vertical="center" wrapText="1"/>
    </xf>
    <xf numFmtId="178" fontId="13" fillId="0" borderId="52" xfId="0" applyNumberFormat="1" applyFont="1" applyFill="1" applyBorder="1" applyAlignment="1">
      <alignment horizontal="center" vertical="center" wrapText="1"/>
    </xf>
    <xf numFmtId="9" fontId="13" fillId="0" borderId="52" xfId="0" applyNumberFormat="1" applyFont="1" applyFill="1" applyBorder="1" applyAlignment="1">
      <alignment horizontal="center" vertical="center" wrapText="1"/>
    </xf>
    <xf numFmtId="41" fontId="6" fillId="0" borderId="58" xfId="0" applyNumberFormat="1" applyFont="1" applyFill="1" applyBorder="1" applyAlignment="1">
      <alignment vertical="center"/>
    </xf>
    <xf numFmtId="178" fontId="13" fillId="0" borderId="59" xfId="0" applyNumberFormat="1" applyFont="1" applyFill="1" applyBorder="1" applyAlignment="1">
      <alignment vertical="center" wrapText="1"/>
    </xf>
    <xf numFmtId="178" fontId="13" fillId="0" borderId="60" xfId="0" applyNumberFormat="1" applyFont="1" applyFill="1" applyBorder="1" applyAlignment="1">
      <alignment vertical="center" wrapText="1"/>
    </xf>
    <xf numFmtId="178" fontId="13" fillId="0" borderId="60" xfId="0" applyNumberFormat="1" applyFont="1" applyFill="1" applyBorder="1" applyAlignment="1">
      <alignment horizontal="center" vertical="center" wrapText="1"/>
    </xf>
    <xf numFmtId="9" fontId="13" fillId="0" borderId="60" xfId="0" applyNumberFormat="1" applyFont="1" applyFill="1" applyBorder="1" applyAlignment="1">
      <alignment horizontal="center" vertical="center" wrapText="1"/>
    </xf>
    <xf numFmtId="41" fontId="6" fillId="0" borderId="61" xfId="0" applyNumberFormat="1" applyFont="1" applyFill="1" applyBorder="1" applyAlignment="1">
      <alignment vertical="center"/>
    </xf>
    <xf numFmtId="183" fontId="6" fillId="10" borderId="11" xfId="0" applyNumberFormat="1" applyFont="1" applyFill="1" applyBorder="1" applyAlignment="1">
      <alignment vertical="center"/>
    </xf>
    <xf numFmtId="41" fontId="6" fillId="0" borderId="39" xfId="48" applyFont="1" applyFill="1" applyBorder="1" applyAlignment="1">
      <alignment horizontal="center" vertical="center"/>
    </xf>
    <xf numFmtId="41" fontId="6" fillId="0" borderId="62" xfId="48" applyFont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176" fontId="55" fillId="0" borderId="19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76" fontId="7" fillId="0" borderId="66" xfId="0" applyNumberFormat="1" applyFont="1" applyBorder="1" applyAlignment="1">
      <alignment horizontal="center" vertical="center" wrapText="1"/>
    </xf>
    <xf numFmtId="176" fontId="7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7" fillId="10" borderId="32" xfId="0" applyFont="1" applyFill="1" applyBorder="1" applyAlignment="1">
      <alignment horizontal="center" vertical="center"/>
    </xf>
    <xf numFmtId="0" fontId="7" fillId="10" borderId="11" xfId="0" applyFont="1" applyFill="1" applyBorder="1" applyAlignment="1">
      <alignment horizontal="center" vertical="center"/>
    </xf>
    <xf numFmtId="0" fontId="7" fillId="10" borderId="11" xfId="0" applyNumberFormat="1" applyFont="1" applyFill="1" applyBorder="1" applyAlignment="1">
      <alignment horizontal="left" vertical="center" wrapText="1"/>
    </xf>
    <xf numFmtId="0" fontId="8" fillId="10" borderId="11" xfId="0" applyFont="1" applyFill="1" applyBorder="1" applyAlignment="1">
      <alignment vertical="center"/>
    </xf>
    <xf numFmtId="0" fontId="8" fillId="10" borderId="34" xfId="0" applyFont="1" applyFill="1" applyBorder="1" applyAlignment="1">
      <alignment vertical="center"/>
    </xf>
    <xf numFmtId="0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left" vertical="center"/>
    </xf>
    <xf numFmtId="0" fontId="8" fillId="33" borderId="11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41" fontId="6" fillId="0" borderId="32" xfId="48" applyFont="1" applyBorder="1" applyAlignment="1">
      <alignment horizontal="center" vertical="center"/>
    </xf>
    <xf numFmtId="41" fontId="6" fillId="0" borderId="11" xfId="48" applyFont="1" applyBorder="1" applyAlignment="1">
      <alignment horizontal="center" vertical="center"/>
    </xf>
    <xf numFmtId="41" fontId="6" fillId="0" borderId="11" xfId="48" applyFont="1" applyBorder="1" applyAlignment="1">
      <alignment horizontal="left" vertical="center" wrapText="1"/>
    </xf>
    <xf numFmtId="41" fontId="6" fillId="0" borderId="11" xfId="48" applyFont="1" applyBorder="1" applyAlignment="1">
      <alignment vertical="center"/>
    </xf>
    <xf numFmtId="41" fontId="6" fillId="0" borderId="34" xfId="48" applyFont="1" applyBorder="1" applyAlignment="1">
      <alignment vertical="center"/>
    </xf>
    <xf numFmtId="41" fontId="5" fillId="4" borderId="32" xfId="48" applyFont="1" applyFill="1" applyBorder="1" applyAlignment="1">
      <alignment horizontal="center" vertical="center"/>
    </xf>
    <xf numFmtId="41" fontId="5" fillId="4" borderId="11" xfId="48" applyFont="1" applyFill="1" applyBorder="1" applyAlignment="1">
      <alignment horizontal="center" vertical="center"/>
    </xf>
    <xf numFmtId="41" fontId="6" fillId="4" borderId="11" xfId="48" applyFont="1" applyFill="1" applyBorder="1" applyAlignment="1">
      <alignment horizontal="left" vertical="center"/>
    </xf>
    <xf numFmtId="41" fontId="6" fillId="4" borderId="11" xfId="48" applyFont="1" applyFill="1" applyBorder="1" applyAlignment="1">
      <alignment vertical="center"/>
    </xf>
    <xf numFmtId="41" fontId="6" fillId="4" borderId="34" xfId="48" applyFont="1" applyFill="1" applyBorder="1" applyAlignment="1">
      <alignment vertical="center"/>
    </xf>
    <xf numFmtId="41" fontId="6" fillId="0" borderId="11" xfId="48" applyFont="1" applyFill="1" applyBorder="1" applyAlignment="1">
      <alignment horizontal="center" vertical="center"/>
    </xf>
    <xf numFmtId="41" fontId="6" fillId="0" borderId="34" xfId="48" applyFont="1" applyFill="1" applyBorder="1" applyAlignment="1">
      <alignment horizontal="center" vertical="center"/>
    </xf>
    <xf numFmtId="41" fontId="6" fillId="4" borderId="11" xfId="48" applyFont="1" applyFill="1" applyBorder="1" applyAlignment="1">
      <alignment horizontal="center" vertical="center"/>
    </xf>
    <xf numFmtId="41" fontId="6" fillId="4" borderId="34" xfId="48" applyFont="1" applyFill="1" applyBorder="1" applyAlignment="1">
      <alignment horizontal="center" vertical="center"/>
    </xf>
    <xf numFmtId="41" fontId="6" fillId="0" borderId="14" xfId="48" applyFont="1" applyFill="1" applyBorder="1" applyAlignment="1">
      <alignment horizontal="center" vertical="center"/>
    </xf>
    <xf numFmtId="41" fontId="5" fillId="0" borderId="11" xfId="48" applyFont="1" applyBorder="1" applyAlignment="1">
      <alignment horizontal="right" vertical="center"/>
    </xf>
    <xf numFmtId="41" fontId="5" fillId="0" borderId="34" xfId="48" applyFont="1" applyBorder="1" applyAlignment="1">
      <alignment horizontal="right" vertical="center"/>
    </xf>
    <xf numFmtId="41" fontId="5" fillId="0" borderId="32" xfId="48" applyFont="1" applyBorder="1" applyAlignment="1">
      <alignment horizontal="center"/>
    </xf>
    <xf numFmtId="41" fontId="6" fillId="0" borderId="11" xfId="48" applyFont="1" applyBorder="1" applyAlignment="1">
      <alignment horizontal="center"/>
    </xf>
    <xf numFmtId="41" fontId="6" fillId="0" borderId="11" xfId="48" applyFont="1" applyBorder="1" applyAlignment="1">
      <alignment/>
    </xf>
    <xf numFmtId="41" fontId="6" fillId="0" borderId="34" xfId="48" applyFont="1" applyBorder="1" applyAlignment="1">
      <alignment/>
    </xf>
    <xf numFmtId="41" fontId="6" fillId="0" borderId="11" xfId="48" applyFont="1" applyBorder="1" applyAlignment="1">
      <alignment horizontal="right" vertical="center"/>
    </xf>
    <xf numFmtId="41" fontId="5" fillId="0" borderId="32" xfId="48" applyFont="1" applyBorder="1" applyAlignment="1">
      <alignment horizontal="center" vertical="center"/>
    </xf>
    <xf numFmtId="41" fontId="5" fillId="0" borderId="11" xfId="48" applyFont="1" applyBorder="1" applyAlignment="1">
      <alignment horizontal="center" vertical="center"/>
    </xf>
    <xf numFmtId="41" fontId="5" fillId="0" borderId="11" xfId="48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/>
    </xf>
    <xf numFmtId="41" fontId="5" fillId="4" borderId="36" xfId="48" applyFont="1" applyFill="1" applyBorder="1" applyAlignment="1">
      <alignment horizontal="center" vertical="center"/>
    </xf>
    <xf numFmtId="41" fontId="5" fillId="4" borderId="35" xfId="48" applyFont="1" applyFill="1" applyBorder="1" applyAlignment="1">
      <alignment horizontal="center" vertical="center"/>
    </xf>
    <xf numFmtId="41" fontId="6" fillId="4" borderId="35" xfId="48" applyFont="1" applyFill="1" applyBorder="1" applyAlignment="1">
      <alignment horizontal="left" vertical="center"/>
    </xf>
    <xf numFmtId="41" fontId="6" fillId="4" borderId="35" xfId="48" applyFont="1" applyFill="1" applyBorder="1" applyAlignment="1">
      <alignment vertical="center"/>
    </xf>
    <xf numFmtId="41" fontId="6" fillId="4" borderId="37" xfId="48" applyFon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1" fontId="6" fillId="0" borderId="63" xfId="48" applyFont="1" applyBorder="1" applyAlignment="1">
      <alignment horizontal="center" vertical="center"/>
    </xf>
    <xf numFmtId="41" fontId="6" fillId="0" borderId="25" xfId="48" applyFont="1" applyBorder="1" applyAlignment="1">
      <alignment horizontal="center" vertical="center"/>
    </xf>
    <xf numFmtId="41" fontId="6" fillId="0" borderId="11" xfId="48" applyFont="1" applyBorder="1" applyAlignment="1">
      <alignment horizontal="left" vertical="center"/>
    </xf>
    <xf numFmtId="0" fontId="5" fillId="10" borderId="11" xfId="0" applyFont="1" applyFill="1" applyBorder="1" applyAlignment="1">
      <alignment horizontal="center" vertical="center"/>
    </xf>
    <xf numFmtId="178" fontId="6" fillId="10" borderId="63" xfId="0" applyNumberFormat="1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vertical="center"/>
    </xf>
    <xf numFmtId="0" fontId="6" fillId="10" borderId="19" xfId="0" applyFont="1" applyFill="1" applyBorder="1" applyAlignment="1">
      <alignment horizontal="center" vertical="center"/>
    </xf>
    <xf numFmtId="191" fontId="6" fillId="0" borderId="39" xfId="0" applyNumberFormat="1" applyFont="1" applyFill="1" applyBorder="1" applyAlignment="1">
      <alignment vertical="center"/>
    </xf>
    <xf numFmtId="191" fontId="6" fillId="0" borderId="14" xfId="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176" fontId="55" fillId="0" borderId="10" xfId="0" applyNumberFormat="1" applyFont="1" applyFill="1" applyBorder="1" applyAlignment="1">
      <alignment horizontal="right" vertical="center"/>
    </xf>
    <xf numFmtId="0" fontId="6" fillId="0" borderId="63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vertical="center"/>
    </xf>
    <xf numFmtId="178" fontId="6" fillId="4" borderId="63" xfId="0" applyNumberFormat="1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76" fontId="6" fillId="0" borderId="39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6" fontId="5" fillId="0" borderId="39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16" borderId="12" xfId="0" applyFont="1" applyFill="1" applyBorder="1" applyAlignment="1">
      <alignment horizontal="center" vertical="center"/>
    </xf>
    <xf numFmtId="0" fontId="5" fillId="16" borderId="12" xfId="0" applyNumberFormat="1" applyFont="1" applyFill="1" applyBorder="1" applyAlignment="1">
      <alignment horizontal="left" vertical="center" wrapText="1"/>
    </xf>
    <xf numFmtId="0" fontId="5" fillId="16" borderId="12" xfId="0" applyFont="1" applyFill="1" applyBorder="1" applyAlignment="1">
      <alignment/>
    </xf>
    <xf numFmtId="0" fontId="13" fillId="0" borderId="31" xfId="0" applyFont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176" fontId="6" fillId="0" borderId="69" xfId="0" applyNumberFormat="1" applyFont="1" applyFill="1" applyBorder="1" applyAlignment="1">
      <alignment vertical="center"/>
    </xf>
    <xf numFmtId="176" fontId="6" fillId="0" borderId="68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41" fontId="6" fillId="0" borderId="69" xfId="48" applyFont="1" applyFill="1" applyBorder="1" applyAlignment="1">
      <alignment vertical="center"/>
    </xf>
    <xf numFmtId="41" fontId="6" fillId="0" borderId="68" xfId="48" applyFont="1" applyFill="1" applyBorder="1" applyAlignment="1">
      <alignment vertical="center"/>
    </xf>
    <xf numFmtId="41" fontId="6" fillId="0" borderId="14" xfId="48" applyFont="1" applyFill="1" applyBorder="1" applyAlignment="1">
      <alignment vertical="center"/>
    </xf>
    <xf numFmtId="191" fontId="6" fillId="0" borderId="68" xfId="0" applyNumberFormat="1" applyFont="1" applyFill="1" applyBorder="1" applyAlignment="1">
      <alignment vertical="center"/>
    </xf>
    <xf numFmtId="178" fontId="13" fillId="0" borderId="13" xfId="0" applyNumberFormat="1" applyFont="1" applyFill="1" applyBorder="1" applyAlignment="1">
      <alignment horizontal="right" vertical="center"/>
    </xf>
    <xf numFmtId="178" fontId="13" fillId="0" borderId="17" xfId="0" applyNumberFormat="1" applyFont="1" applyFill="1" applyBorder="1" applyAlignment="1">
      <alignment horizontal="right" vertical="center"/>
    </xf>
    <xf numFmtId="178" fontId="13" fillId="0" borderId="18" xfId="0" applyNumberFormat="1" applyFont="1" applyFill="1" applyBorder="1" applyAlignment="1">
      <alignment horizontal="right" vertical="center"/>
    </xf>
    <xf numFmtId="178" fontId="13" fillId="0" borderId="44" xfId="0" applyNumberFormat="1" applyFont="1" applyFill="1" applyBorder="1" applyAlignment="1">
      <alignment horizontal="right" vertical="center"/>
    </xf>
    <xf numFmtId="178" fontId="13" fillId="0" borderId="50" xfId="0" applyNumberFormat="1" applyFont="1" applyFill="1" applyBorder="1" applyAlignment="1">
      <alignment horizontal="right" vertical="center"/>
    </xf>
    <xf numFmtId="178" fontId="13" fillId="0" borderId="52" xfId="0" applyNumberFormat="1" applyFont="1" applyFill="1" applyBorder="1" applyAlignment="1">
      <alignment horizontal="right" vertical="center"/>
    </xf>
    <xf numFmtId="178" fontId="13" fillId="0" borderId="10" xfId="0" applyNumberFormat="1" applyFont="1" applyFill="1" applyBorder="1" applyAlignment="1">
      <alignment horizontal="right" vertical="center"/>
    </xf>
    <xf numFmtId="0" fontId="13" fillId="0" borderId="39" xfId="0" applyFont="1" applyFill="1" applyBorder="1" applyAlignment="1">
      <alignment horizontal="center" vertical="center"/>
    </xf>
    <xf numFmtId="178" fontId="55" fillId="0" borderId="19" xfId="0" applyNumberFormat="1" applyFont="1" applyFill="1" applyBorder="1" applyAlignment="1">
      <alignment horizontal="center" vertical="center" wrapText="1"/>
    </xf>
    <xf numFmtId="176" fontId="55" fillId="0" borderId="19" xfId="0" applyNumberFormat="1" applyFont="1" applyFill="1" applyBorder="1" applyAlignment="1">
      <alignment horizontal="right" vertical="center" wrapText="1"/>
    </xf>
    <xf numFmtId="178" fontId="13" fillId="0" borderId="54" xfId="0" applyNumberFormat="1" applyFont="1" applyFill="1" applyBorder="1" applyAlignment="1">
      <alignment horizontal="right" vertical="center"/>
    </xf>
    <xf numFmtId="178" fontId="13" fillId="0" borderId="47" xfId="0" applyNumberFormat="1" applyFont="1" applyFill="1" applyBorder="1" applyAlignment="1">
      <alignment horizontal="right" vertical="center"/>
    </xf>
    <xf numFmtId="176" fontId="13" fillId="0" borderId="1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vertical="center"/>
    </xf>
    <xf numFmtId="41" fontId="6" fillId="0" borderId="39" xfId="48" applyFont="1" applyFill="1" applyBorder="1" applyAlignment="1">
      <alignment vertical="center"/>
    </xf>
    <xf numFmtId="178" fontId="13" fillId="0" borderId="25" xfId="0" applyNumberFormat="1" applyFont="1" applyFill="1" applyBorder="1" applyAlignment="1">
      <alignment horizontal="left" vertical="center"/>
    </xf>
    <xf numFmtId="178" fontId="13" fillId="0" borderId="63" xfId="0" applyNumberFormat="1" applyFont="1" applyFill="1" applyBorder="1" applyAlignment="1">
      <alignment horizontal="left" vertical="center"/>
    </xf>
    <xf numFmtId="178" fontId="13" fillId="0" borderId="19" xfId="0" applyNumberFormat="1" applyFont="1" applyFill="1" applyBorder="1" applyAlignment="1">
      <alignment horizontal="right" vertical="center"/>
    </xf>
    <xf numFmtId="0" fontId="55" fillId="0" borderId="19" xfId="0" applyFont="1" applyFill="1" applyBorder="1" applyAlignment="1">
      <alignment horizontal="center" vertical="center"/>
    </xf>
    <xf numFmtId="176" fontId="55" fillId="0" borderId="19" xfId="0" applyNumberFormat="1" applyFont="1" applyFill="1" applyBorder="1" applyAlignment="1">
      <alignment horizontal="right" vertical="center"/>
    </xf>
    <xf numFmtId="178" fontId="13" fillId="0" borderId="57" xfId="0" applyNumberFormat="1" applyFont="1" applyFill="1" applyBorder="1" applyAlignment="1">
      <alignment horizontal="left" vertical="center"/>
    </xf>
    <xf numFmtId="178" fontId="13" fillId="0" borderId="52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178" fontId="13" fillId="0" borderId="15" xfId="0" applyNumberFormat="1" applyFont="1" applyFill="1" applyBorder="1" applyAlignment="1">
      <alignment horizontal="left" vertical="center"/>
    </xf>
    <xf numFmtId="178" fontId="13" fillId="0" borderId="17" xfId="0" applyNumberFormat="1" applyFont="1" applyFill="1" applyBorder="1" applyAlignment="1">
      <alignment horizontal="left" vertical="center"/>
    </xf>
    <xf numFmtId="178" fontId="13" fillId="0" borderId="70" xfId="0" applyNumberFormat="1" applyFont="1" applyFill="1" applyBorder="1" applyAlignment="1">
      <alignment horizontal="left" vertical="center"/>
    </xf>
    <xf numFmtId="178" fontId="13" fillId="0" borderId="10" xfId="0" applyNumberFormat="1" applyFont="1" applyFill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176" fontId="6" fillId="0" borderId="39" xfId="0" applyNumberFormat="1" applyFont="1" applyFill="1" applyBorder="1" applyAlignment="1">
      <alignment vertical="center"/>
    </xf>
    <xf numFmtId="178" fontId="13" fillId="0" borderId="60" xfId="0" applyNumberFormat="1" applyFont="1" applyFill="1" applyBorder="1" applyAlignment="1">
      <alignment horizontal="right" vertical="center"/>
    </xf>
    <xf numFmtId="178" fontId="13" fillId="0" borderId="2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63" xfId="0" applyFont="1" applyFill="1" applyBorder="1" applyAlignment="1">
      <alignment horizontal="center" vertical="center"/>
    </xf>
    <xf numFmtId="178" fontId="6" fillId="34" borderId="39" xfId="0" applyNumberFormat="1" applyFont="1" applyFill="1" applyBorder="1" applyAlignment="1">
      <alignment vertical="center"/>
    </xf>
    <xf numFmtId="178" fontId="6" fillId="34" borderId="14" xfId="0" applyNumberFormat="1" applyFont="1" applyFill="1" applyBorder="1" applyAlignment="1">
      <alignment vertical="center"/>
    </xf>
    <xf numFmtId="191" fontId="6" fillId="0" borderId="39" xfId="48" applyNumberFormat="1" applyFont="1" applyBorder="1" applyAlignment="1">
      <alignment vertical="center"/>
    </xf>
    <xf numFmtId="191" fontId="6" fillId="0" borderId="14" xfId="48" applyNumberFormat="1" applyFont="1" applyBorder="1" applyAlignment="1">
      <alignment vertical="center"/>
    </xf>
    <xf numFmtId="178" fontId="13" fillId="0" borderId="11" xfId="0" applyNumberFormat="1" applyFont="1" applyBorder="1" applyAlignment="1">
      <alignment horizontal="left" vertical="center" wrapText="1"/>
    </xf>
    <xf numFmtId="0" fontId="13" fillId="0" borderId="63" xfId="0" applyFont="1" applyBorder="1" applyAlignment="1">
      <alignment vertical="center"/>
    </xf>
    <xf numFmtId="0" fontId="13" fillId="0" borderId="19" xfId="0" applyFont="1" applyBorder="1" applyAlignment="1">
      <alignment horizontal="right" vertical="center"/>
    </xf>
    <xf numFmtId="178" fontId="6" fillId="0" borderId="68" xfId="0" applyNumberFormat="1" applyFont="1" applyBorder="1" applyAlignment="1">
      <alignment vertical="center"/>
    </xf>
    <xf numFmtId="191" fontId="6" fillId="0" borderId="68" xfId="48" applyNumberFormat="1" applyFont="1" applyBorder="1" applyAlignment="1">
      <alignment vertical="center"/>
    </xf>
    <xf numFmtId="0" fontId="6" fillId="0" borderId="4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horizontal="right" vertical="center"/>
    </xf>
    <xf numFmtId="178" fontId="13" fillId="0" borderId="14" xfId="0" applyNumberFormat="1" applyFont="1" applyBorder="1" applyAlignment="1">
      <alignment horizontal="left" vertical="center" wrapText="1"/>
    </xf>
    <xf numFmtId="0" fontId="13" fillId="0" borderId="70" xfId="0" applyFont="1" applyBorder="1" applyAlignment="1">
      <alignment vertical="center"/>
    </xf>
    <xf numFmtId="176" fontId="13" fillId="0" borderId="10" xfId="0" applyNumberFormat="1" applyFont="1" applyBorder="1" applyAlignment="1">
      <alignment horizontal="right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178" fontId="6" fillId="0" borderId="39" xfId="0" applyNumberFormat="1" applyFont="1" applyFill="1" applyBorder="1" applyAlignment="1">
      <alignment vertical="center"/>
    </xf>
    <xf numFmtId="178" fontId="6" fillId="0" borderId="68" xfId="0" applyNumberFormat="1" applyFont="1" applyFill="1" applyBorder="1" applyAlignment="1">
      <alignment vertical="center"/>
    </xf>
    <xf numFmtId="191" fontId="6" fillId="0" borderId="39" xfId="48" applyNumberFormat="1" applyFont="1" applyFill="1" applyBorder="1" applyAlignment="1">
      <alignment vertical="center"/>
    </xf>
    <xf numFmtId="191" fontId="6" fillId="0" borderId="68" xfId="48" applyNumberFormat="1" applyFont="1" applyFill="1" applyBorder="1" applyAlignment="1">
      <alignment vertical="center"/>
    </xf>
    <xf numFmtId="178" fontId="6" fillId="0" borderId="14" xfId="0" applyNumberFormat="1" applyFont="1" applyFill="1" applyBorder="1" applyAlignment="1">
      <alignment vertical="center"/>
    </xf>
    <xf numFmtId="191" fontId="6" fillId="0" borderId="14" xfId="48" applyNumberFormat="1" applyFont="1" applyFill="1" applyBorder="1" applyAlignment="1">
      <alignment vertical="center"/>
    </xf>
    <xf numFmtId="178" fontId="13" fillId="0" borderId="39" xfId="0" applyNumberFormat="1" applyFont="1" applyFill="1" applyBorder="1" applyAlignment="1">
      <alignment horizontal="left" vertical="center" wrapText="1"/>
    </xf>
    <xf numFmtId="178" fontId="13" fillId="0" borderId="42" xfId="0" applyNumberFormat="1" applyFont="1" applyFill="1" applyBorder="1" applyAlignment="1">
      <alignment horizontal="left" vertical="center" wrapText="1"/>
    </xf>
    <xf numFmtId="176" fontId="13" fillId="0" borderId="13" xfId="0" applyNumberFormat="1" applyFont="1" applyFill="1" applyBorder="1" applyAlignment="1">
      <alignment horizontal="right" vertical="center"/>
    </xf>
    <xf numFmtId="178" fontId="13" fillId="0" borderId="68" xfId="0" applyNumberFormat="1" applyFont="1" applyFill="1" applyBorder="1" applyAlignment="1">
      <alignment horizontal="left" vertical="center" wrapText="1"/>
    </xf>
    <xf numFmtId="178" fontId="13" fillId="0" borderId="31" xfId="0" applyNumberFormat="1" applyFont="1" applyFill="1" applyBorder="1" applyAlignment="1">
      <alignment horizontal="left" vertical="center" wrapText="1"/>
    </xf>
    <xf numFmtId="176" fontId="13" fillId="0" borderId="0" xfId="0" applyNumberFormat="1" applyFont="1" applyFill="1" applyBorder="1" applyAlignment="1">
      <alignment horizontal="right" vertical="center"/>
    </xf>
    <xf numFmtId="0" fontId="13" fillId="0" borderId="31" xfId="0" applyFont="1" applyFill="1" applyBorder="1" applyAlignment="1">
      <alignment vertical="center"/>
    </xf>
    <xf numFmtId="178" fontId="13" fillId="0" borderId="13" xfId="0" applyNumberFormat="1" applyFont="1" applyFill="1" applyBorder="1" applyAlignment="1">
      <alignment horizontal="left" vertical="center" wrapText="1"/>
    </xf>
    <xf numFmtId="178" fontId="13" fillId="0" borderId="14" xfId="0" applyNumberFormat="1" applyFont="1" applyFill="1" applyBorder="1" applyAlignment="1">
      <alignment horizontal="left" vertical="center" wrapText="1"/>
    </xf>
    <xf numFmtId="0" fontId="13" fillId="0" borderId="70" xfId="0" applyFont="1" applyFill="1" applyBorder="1" applyAlignment="1">
      <alignment vertical="center"/>
    </xf>
    <xf numFmtId="178" fontId="13" fillId="0" borderId="39" xfId="0" applyNumberFormat="1" applyFont="1" applyFill="1" applyBorder="1" applyAlignment="1">
      <alignment horizontal="center" vertical="center"/>
    </xf>
    <xf numFmtId="178" fontId="13" fillId="0" borderId="68" xfId="0" applyNumberFormat="1" applyFont="1" applyFill="1" applyBorder="1" applyAlignment="1">
      <alignment horizontal="center" vertical="center"/>
    </xf>
    <xf numFmtId="178" fontId="13" fillId="0" borderId="14" xfId="0" applyNumberFormat="1" applyFont="1" applyFill="1" applyBorder="1" applyAlignment="1">
      <alignment horizontal="center" vertical="center"/>
    </xf>
    <xf numFmtId="185" fontId="13" fillId="0" borderId="42" xfId="0" applyNumberFormat="1" applyFont="1" applyFill="1" applyBorder="1" applyAlignment="1">
      <alignment horizontal="left" vertical="center" wrapText="1"/>
    </xf>
    <xf numFmtId="185" fontId="13" fillId="0" borderId="13" xfId="0" applyNumberFormat="1" applyFont="1" applyFill="1" applyBorder="1" applyAlignment="1">
      <alignment horizontal="left" vertical="center" wrapText="1"/>
    </xf>
    <xf numFmtId="176" fontId="13" fillId="0" borderId="13" xfId="0" applyNumberFormat="1" applyFont="1" applyFill="1" applyBorder="1" applyAlignment="1">
      <alignment horizontal="right" vertical="center" wrapText="1"/>
    </xf>
    <xf numFmtId="185" fontId="13" fillId="0" borderId="70" xfId="0" applyNumberFormat="1" applyFont="1" applyFill="1" applyBorder="1" applyAlignment="1">
      <alignment horizontal="left" vertical="center" wrapText="1"/>
    </xf>
    <xf numFmtId="185" fontId="13" fillId="0" borderId="10" xfId="0" applyNumberFormat="1" applyFont="1" applyFill="1" applyBorder="1" applyAlignment="1">
      <alignment horizontal="left" vertical="center" wrapText="1"/>
    </xf>
    <xf numFmtId="176" fontId="13" fillId="0" borderId="10" xfId="0" applyNumberFormat="1" applyFont="1" applyFill="1" applyBorder="1" applyAlignment="1">
      <alignment horizontal="right" vertical="center" wrapText="1"/>
    </xf>
    <xf numFmtId="178" fontId="13" fillId="0" borderId="63" xfId="0" applyNumberFormat="1" applyFont="1" applyBorder="1" applyAlignment="1">
      <alignment horizontal="left" vertical="center"/>
    </xf>
    <xf numFmtId="178" fontId="13" fillId="0" borderId="19" xfId="0" applyNumberFormat="1" applyFont="1" applyBorder="1" applyAlignment="1">
      <alignment horizontal="left" vertical="center"/>
    </xf>
    <xf numFmtId="185" fontId="55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/>
    </xf>
    <xf numFmtId="178" fontId="13" fillId="0" borderId="63" xfId="0" applyNumberFormat="1" applyFont="1" applyFill="1" applyBorder="1" applyAlignment="1">
      <alignment horizontal="left" vertical="center" wrapText="1"/>
    </xf>
    <xf numFmtId="178" fontId="13" fillId="0" borderId="19" xfId="0" applyNumberFormat="1" applyFont="1" applyFill="1" applyBorder="1" applyAlignment="1">
      <alignment horizontal="left" vertical="center" wrapText="1"/>
    </xf>
    <xf numFmtId="0" fontId="7" fillId="16" borderId="67" xfId="0" applyFont="1" applyFill="1" applyBorder="1" applyAlignment="1">
      <alignment horizontal="center" vertical="center"/>
    </xf>
    <xf numFmtId="0" fontId="7" fillId="16" borderId="37" xfId="0" applyFont="1" applyFill="1" applyBorder="1" applyAlignment="1">
      <alignment horizontal="center" vertical="center"/>
    </xf>
    <xf numFmtId="0" fontId="7" fillId="16" borderId="65" xfId="0" applyFont="1" applyFill="1" applyBorder="1" applyAlignment="1">
      <alignment horizontal="center" vertical="center"/>
    </xf>
    <xf numFmtId="0" fontId="7" fillId="16" borderId="35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16" borderId="65" xfId="0" applyFont="1" applyFill="1" applyBorder="1" applyAlignment="1">
      <alignment horizontal="center" vertical="center" wrapText="1"/>
    </xf>
    <xf numFmtId="0" fontId="7" fillId="16" borderId="35" xfId="0" applyFont="1" applyFill="1" applyBorder="1" applyAlignment="1">
      <alignment horizontal="center" vertical="center" wrapText="1"/>
    </xf>
    <xf numFmtId="0" fontId="7" fillId="16" borderId="64" xfId="0" applyFont="1" applyFill="1" applyBorder="1" applyAlignment="1">
      <alignment horizontal="center" vertical="center"/>
    </xf>
    <xf numFmtId="0" fontId="7" fillId="16" borderId="36" xfId="0" applyFont="1" applyFill="1" applyBorder="1" applyAlignment="1">
      <alignment horizontal="center" vertical="center"/>
    </xf>
    <xf numFmtId="41" fontId="6" fillId="0" borderId="11" xfId="48" applyNumberFormat="1" applyFont="1" applyBorder="1" applyAlignment="1">
      <alignment vertical="center"/>
    </xf>
    <xf numFmtId="178" fontId="6" fillId="0" borderId="11" xfId="48" applyNumberFormat="1" applyFont="1" applyFill="1" applyBorder="1" applyAlignment="1">
      <alignment horizontal="right" vertical="center"/>
    </xf>
    <xf numFmtId="0" fontId="13" fillId="0" borderId="71" xfId="0" applyFont="1" applyFill="1" applyBorder="1" applyAlignment="1">
      <alignment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3" fillId="0" borderId="72" xfId="0" applyFont="1" applyFill="1" applyBorder="1" applyAlignment="1">
      <alignment vertical="center" wrapText="1"/>
    </xf>
    <xf numFmtId="176" fontId="13" fillId="0" borderId="73" xfId="0" applyNumberFormat="1" applyFont="1" applyFill="1" applyBorder="1" applyAlignment="1">
      <alignment horizontal="right" vertical="center"/>
    </xf>
    <xf numFmtId="0" fontId="55" fillId="0" borderId="63" xfId="0" applyNumberFormat="1" applyFont="1" applyFill="1" applyBorder="1" applyAlignment="1">
      <alignment horizontal="center" vertical="center" wrapText="1"/>
    </xf>
    <xf numFmtId="176" fontId="55" fillId="0" borderId="25" xfId="0" applyNumberFormat="1" applyFont="1" applyFill="1" applyBorder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tabSelected="1" zoomScalePageLayoutView="0" workbookViewId="0" topLeftCell="A1">
      <selection activeCell="D12" sqref="D12"/>
    </sheetView>
  </sheetViews>
  <sheetFormatPr defaultColWidth="8.88671875" defaultRowHeight="13.5"/>
  <cols>
    <col min="2" max="4" width="14.4453125" style="0" customWidth="1"/>
    <col min="6" max="8" width="14.4453125" style="0" customWidth="1"/>
  </cols>
  <sheetData>
    <row r="2" spans="1:9" ht="13.5">
      <c r="A2" s="165"/>
      <c r="B2" s="165"/>
      <c r="C2" s="165"/>
      <c r="D2" s="165"/>
      <c r="E2" s="165"/>
      <c r="F2" s="165"/>
      <c r="G2" s="165"/>
      <c r="H2" s="165"/>
      <c r="I2" s="165"/>
    </row>
    <row r="3" spans="1:9" ht="13.5">
      <c r="A3" s="165"/>
      <c r="B3" s="165"/>
      <c r="C3" s="165"/>
      <c r="D3" s="165"/>
      <c r="E3" s="165"/>
      <c r="F3" s="165"/>
      <c r="G3" s="165"/>
      <c r="H3" s="165"/>
      <c r="I3" s="165"/>
    </row>
    <row r="4" spans="1:9" ht="13.5">
      <c r="A4" s="165"/>
      <c r="B4" s="165"/>
      <c r="C4" s="165"/>
      <c r="D4" s="165"/>
      <c r="E4" s="165"/>
      <c r="F4" s="165"/>
      <c r="G4" s="165"/>
      <c r="H4" s="165"/>
      <c r="I4" s="165"/>
    </row>
    <row r="5" spans="1:12" ht="48" customHeight="1">
      <c r="A5" s="319" t="s">
        <v>118</v>
      </c>
      <c r="B5" s="319"/>
      <c r="C5" s="319"/>
      <c r="D5" s="319"/>
      <c r="E5" s="319"/>
      <c r="F5" s="319"/>
      <c r="G5" s="319"/>
      <c r="H5" s="319"/>
      <c r="I5" s="319"/>
      <c r="J5" s="50"/>
      <c r="K5" s="50"/>
      <c r="L5" s="50"/>
    </row>
    <row r="6" spans="1:12" ht="13.5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9" ht="13.5">
      <c r="A7" s="165"/>
      <c r="B7" s="165"/>
      <c r="C7" s="165"/>
      <c r="D7" s="165"/>
      <c r="E7" s="165"/>
      <c r="F7" s="165"/>
      <c r="G7" s="165"/>
      <c r="H7" s="165"/>
      <c r="I7" s="165"/>
    </row>
    <row r="8" spans="1:9" ht="13.5">
      <c r="A8" s="165"/>
      <c r="B8" s="165"/>
      <c r="C8" s="165"/>
      <c r="D8" s="165"/>
      <c r="E8" s="165"/>
      <c r="F8" s="165"/>
      <c r="G8" s="165"/>
      <c r="H8" s="165"/>
      <c r="I8" s="165"/>
    </row>
    <row r="9" spans="1:9" ht="13.5">
      <c r="A9" s="165"/>
      <c r="B9" s="165"/>
      <c r="C9" s="165"/>
      <c r="D9" s="165"/>
      <c r="E9" s="165"/>
      <c r="F9" s="165"/>
      <c r="G9" s="165"/>
      <c r="H9" s="165"/>
      <c r="I9" s="165"/>
    </row>
    <row r="10" spans="1:9" ht="13.5">
      <c r="A10" s="165"/>
      <c r="B10" s="165"/>
      <c r="C10" s="165"/>
      <c r="D10" s="165"/>
      <c r="E10" s="165"/>
      <c r="F10" s="165"/>
      <c r="G10" s="165"/>
      <c r="H10" s="165"/>
      <c r="I10" s="165"/>
    </row>
    <row r="11" spans="1:9" ht="13.5">
      <c r="A11" s="165"/>
      <c r="B11" s="165"/>
      <c r="C11" s="165"/>
      <c r="D11" s="165"/>
      <c r="E11" s="165"/>
      <c r="F11" s="165"/>
      <c r="G11" s="165"/>
      <c r="H11" s="165"/>
      <c r="I11" s="165"/>
    </row>
    <row r="12" spans="1:9" ht="13.5">
      <c r="A12" s="165"/>
      <c r="B12" s="165"/>
      <c r="C12" s="165"/>
      <c r="D12" s="165"/>
      <c r="E12" s="165"/>
      <c r="F12" s="165"/>
      <c r="G12" s="165"/>
      <c r="H12" s="165"/>
      <c r="I12" s="165"/>
    </row>
    <row r="13" spans="1:9" ht="13.5">
      <c r="A13" s="165"/>
      <c r="B13" s="165"/>
      <c r="C13" s="165"/>
      <c r="D13" s="165"/>
      <c r="E13" s="165"/>
      <c r="F13" s="165"/>
      <c r="G13" s="165"/>
      <c r="H13" s="165"/>
      <c r="I13" s="165"/>
    </row>
    <row r="14" spans="1:9" ht="13.5">
      <c r="A14" s="165"/>
      <c r="B14" s="165"/>
      <c r="C14" s="165"/>
      <c r="D14" s="165"/>
      <c r="E14" s="165"/>
      <c r="F14" s="165"/>
      <c r="G14" s="165"/>
      <c r="H14" s="165"/>
      <c r="I14" s="165"/>
    </row>
    <row r="15" spans="1:9" ht="13.5">
      <c r="A15" s="165"/>
      <c r="B15" s="165"/>
      <c r="C15" s="165"/>
      <c r="D15" s="165"/>
      <c r="E15" s="165"/>
      <c r="F15" s="165"/>
      <c r="G15" s="165"/>
      <c r="H15" s="165"/>
      <c r="I15" s="165"/>
    </row>
    <row r="16" spans="1:9" ht="13.5">
      <c r="A16" s="165"/>
      <c r="B16" s="165"/>
      <c r="C16" s="165"/>
      <c r="D16" s="165"/>
      <c r="E16" s="165"/>
      <c r="F16" s="165"/>
      <c r="G16" s="165"/>
      <c r="H16" s="165"/>
      <c r="I16" s="165"/>
    </row>
    <row r="17" spans="1:9" ht="13.5">
      <c r="A17" s="165"/>
      <c r="B17" s="165"/>
      <c r="C17" s="165"/>
      <c r="D17" s="165"/>
      <c r="E17" s="165"/>
      <c r="F17" s="165"/>
      <c r="G17" s="165"/>
      <c r="H17" s="165"/>
      <c r="I17" s="165"/>
    </row>
    <row r="18" spans="1:9" ht="13.5">
      <c r="A18" s="165"/>
      <c r="B18" s="165"/>
      <c r="C18" s="165"/>
      <c r="D18" s="165"/>
      <c r="E18" s="165"/>
      <c r="F18" s="165"/>
      <c r="G18" s="165"/>
      <c r="H18" s="165"/>
      <c r="I18" s="165"/>
    </row>
    <row r="19" spans="1:9" ht="13.5">
      <c r="A19" s="165"/>
      <c r="B19" s="165"/>
      <c r="C19" s="165"/>
      <c r="D19" s="165"/>
      <c r="E19" s="165"/>
      <c r="F19" s="165"/>
      <c r="G19" s="165"/>
      <c r="H19" s="165"/>
      <c r="I19" s="165"/>
    </row>
    <row r="20" spans="1:9" ht="13.5">
      <c r="A20" s="165"/>
      <c r="B20" s="165"/>
      <c r="C20" s="165"/>
      <c r="D20" s="165"/>
      <c r="E20" s="165"/>
      <c r="F20" s="165"/>
      <c r="G20" s="165"/>
      <c r="H20" s="165"/>
      <c r="I20" s="165"/>
    </row>
    <row r="21" spans="1:9" ht="13.5">
      <c r="A21" s="165"/>
      <c r="B21" s="165"/>
      <c r="C21" s="165"/>
      <c r="D21" s="165"/>
      <c r="E21" s="165"/>
      <c r="F21" s="165"/>
      <c r="G21" s="165"/>
      <c r="H21" s="165"/>
      <c r="I21" s="165"/>
    </row>
    <row r="22" spans="1:9" ht="13.5">
      <c r="A22" s="165"/>
      <c r="B22" s="165"/>
      <c r="C22" s="165"/>
      <c r="D22" s="165"/>
      <c r="E22" s="165"/>
      <c r="F22" s="165"/>
      <c r="G22" s="165"/>
      <c r="H22" s="165"/>
      <c r="I22" s="165"/>
    </row>
    <row r="23" spans="1:9" ht="13.5">
      <c r="A23" s="165"/>
      <c r="B23" s="165"/>
      <c r="C23" s="165"/>
      <c r="D23" s="165"/>
      <c r="E23" s="165"/>
      <c r="F23" s="165"/>
      <c r="G23" s="165"/>
      <c r="H23" s="165"/>
      <c r="I23" s="165"/>
    </row>
    <row r="24" spans="1:9" ht="13.5">
      <c r="A24" s="165"/>
      <c r="B24" s="165"/>
      <c r="C24" s="165"/>
      <c r="D24" s="165"/>
      <c r="E24" s="165"/>
      <c r="F24" s="165"/>
      <c r="G24" s="165"/>
      <c r="H24" s="165"/>
      <c r="I24" s="165"/>
    </row>
    <row r="25" spans="1:9" ht="22.5">
      <c r="A25" s="321" t="s">
        <v>68</v>
      </c>
      <c r="B25" s="321"/>
      <c r="C25" s="321"/>
      <c r="D25" s="321"/>
      <c r="E25" s="321"/>
      <c r="F25" s="321"/>
      <c r="G25" s="321"/>
      <c r="H25" s="321"/>
      <c r="I25" s="321"/>
    </row>
    <row r="26" spans="1:9" ht="6" customHeight="1">
      <c r="A26" s="165"/>
      <c r="B26" s="165"/>
      <c r="C26" s="165"/>
      <c r="D26" s="165"/>
      <c r="E26" s="165"/>
      <c r="F26" s="165"/>
      <c r="G26" s="165"/>
      <c r="H26" s="165"/>
      <c r="I26" s="165"/>
    </row>
    <row r="27" spans="1:12" ht="19.5">
      <c r="A27" s="320" t="s">
        <v>75</v>
      </c>
      <c r="B27" s="320"/>
      <c r="C27" s="320"/>
      <c r="D27" s="320"/>
      <c r="E27" s="320"/>
      <c r="F27" s="320"/>
      <c r="G27" s="320"/>
      <c r="H27" s="320"/>
      <c r="I27" s="320"/>
      <c r="J27" s="51"/>
      <c r="K27" s="51"/>
      <c r="L27" s="51"/>
    </row>
    <row r="28" spans="1:12" ht="22.5">
      <c r="A28" s="165"/>
      <c r="B28" s="165"/>
      <c r="C28" s="165"/>
      <c r="D28" s="165"/>
      <c r="E28" s="165"/>
      <c r="F28" s="165"/>
      <c r="G28" s="165"/>
      <c r="H28" s="165"/>
      <c r="I28" s="165"/>
      <c r="J28" s="52"/>
      <c r="K28" s="52"/>
      <c r="L28" s="52"/>
    </row>
    <row r="29" spans="1:12" ht="7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9" ht="13.5">
      <c r="A30" s="165"/>
      <c r="B30" s="165"/>
      <c r="C30" s="165"/>
      <c r="D30" s="165"/>
      <c r="E30" s="165"/>
      <c r="F30" s="165"/>
      <c r="G30" s="165"/>
      <c r="H30" s="165"/>
      <c r="I30" s="165"/>
    </row>
    <row r="31" spans="1:9" ht="13.5">
      <c r="A31" s="165"/>
      <c r="B31" s="165"/>
      <c r="C31" s="165"/>
      <c r="D31" s="165"/>
      <c r="E31" s="165"/>
      <c r="F31" s="165"/>
      <c r="G31" s="165"/>
      <c r="H31" s="165"/>
      <c r="I31" s="165"/>
    </row>
    <row r="32" spans="1:9" ht="13.5">
      <c r="A32" s="165"/>
      <c r="B32" s="165"/>
      <c r="C32" s="165"/>
      <c r="D32" s="165"/>
      <c r="E32" s="165"/>
      <c r="F32" s="165"/>
      <c r="G32" s="165"/>
      <c r="H32" s="165"/>
      <c r="I32" s="165"/>
    </row>
  </sheetData>
  <sheetProtection/>
  <mergeCells count="3">
    <mergeCell ref="A5:I5"/>
    <mergeCell ref="A27:I27"/>
    <mergeCell ref="A25:I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J25" sqref="J25"/>
    </sheetView>
  </sheetViews>
  <sheetFormatPr defaultColWidth="8.88671875" defaultRowHeight="13.5"/>
  <sheetData>
    <row r="1" spans="1:12" ht="32.25">
      <c r="A1" s="322" t="s">
        <v>96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11.25" customHeight="1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7.25" customHeight="1">
      <c r="A3" s="323" t="s">
        <v>34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ht="18.75" customHeight="1"/>
    <row r="5" s="219" customFormat="1" ht="24.75" customHeight="1">
      <c r="A5" s="219" t="s">
        <v>97</v>
      </c>
    </row>
    <row r="6" s="219" customFormat="1" ht="18.75" customHeight="1"/>
    <row r="7" s="219" customFormat="1" ht="24.75" customHeight="1">
      <c r="A7" s="219" t="s">
        <v>98</v>
      </c>
    </row>
    <row r="8" spans="1:12" s="219" customFormat="1" ht="18.75" customHeight="1">
      <c r="A8" s="220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="219" customFormat="1" ht="24.75" customHeight="1">
      <c r="A9" s="219" t="s">
        <v>99</v>
      </c>
    </row>
    <row r="10" s="219" customFormat="1" ht="18.75" customHeight="1"/>
    <row r="11" s="219" customFormat="1" ht="24.75" customHeight="1">
      <c r="A11" s="219" t="s">
        <v>119</v>
      </c>
    </row>
    <row r="12" s="219" customFormat="1" ht="18.75" customHeight="1"/>
    <row r="13" s="219" customFormat="1" ht="24.75" customHeight="1">
      <c r="A13" s="219" t="s">
        <v>100</v>
      </c>
    </row>
    <row r="14" s="219" customFormat="1" ht="18.75" customHeight="1"/>
    <row r="15" s="219" customFormat="1" ht="24.75" customHeight="1">
      <c r="A15" s="219" t="s">
        <v>101</v>
      </c>
    </row>
    <row r="16" s="219" customFormat="1" ht="18.75" customHeight="1"/>
    <row r="17" spans="1:12" s="219" customFormat="1" ht="24.75" customHeight="1">
      <c r="A17" s="324" t="s">
        <v>103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</row>
    <row r="18" spans="1:12" s="219" customFormat="1" ht="24.75" customHeight="1">
      <c r="A18" s="324" t="s">
        <v>104</v>
      </c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</row>
    <row r="19" s="219" customFormat="1" ht="18.75" customHeight="1"/>
    <row r="20" s="219" customFormat="1" ht="24.75" customHeight="1">
      <c r="A20" s="219" t="s">
        <v>102</v>
      </c>
    </row>
    <row r="21" s="165" customFormat="1" ht="13.5"/>
    <row r="22" s="165" customFormat="1" ht="13.5"/>
    <row r="23" s="165" customFormat="1" ht="13.5"/>
  </sheetData>
  <sheetProtection/>
  <mergeCells count="4">
    <mergeCell ref="A1:L1"/>
    <mergeCell ref="A3:L3"/>
    <mergeCell ref="A17:L17"/>
    <mergeCell ref="A18:L18"/>
  </mergeCells>
  <printOptions/>
  <pageMargins left="0.94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18" sqref="E18"/>
    </sheetView>
  </sheetViews>
  <sheetFormatPr defaultColWidth="8.88671875" defaultRowHeight="13.5"/>
  <cols>
    <col min="1" max="3" width="14.99609375" style="10" customWidth="1"/>
    <col min="4" max="4" width="14.4453125" style="10" customWidth="1"/>
    <col min="5" max="7" width="14.99609375" style="10" customWidth="1"/>
    <col min="8" max="8" width="14.4453125" style="10" customWidth="1"/>
    <col min="9" max="9" width="8.88671875" style="10" customWidth="1"/>
    <col min="10" max="16384" width="8.88671875" style="10" customWidth="1"/>
  </cols>
  <sheetData>
    <row r="1" spans="1:8" ht="30" customHeight="1">
      <c r="A1" s="325" t="s">
        <v>121</v>
      </c>
      <c r="B1" s="325"/>
      <c r="C1" s="325"/>
      <c r="D1" s="325"/>
      <c r="E1" s="325"/>
      <c r="F1" s="325"/>
      <c r="G1" s="325"/>
      <c r="H1" s="325"/>
    </row>
    <row r="2" spans="1:8" ht="10.5" customHeight="1">
      <c r="A2" s="11"/>
      <c r="B2" s="11"/>
      <c r="C2" s="11"/>
      <c r="D2" s="11"/>
      <c r="E2" s="11"/>
      <c r="F2" s="11"/>
      <c r="G2" s="11"/>
      <c r="H2" s="11"/>
    </row>
    <row r="3" spans="1:8" ht="30" customHeight="1">
      <c r="A3" s="329" t="s">
        <v>76</v>
      </c>
      <c r="B3" s="329"/>
      <c r="C3" s="329"/>
      <c r="D3" s="329"/>
      <c r="E3" s="329"/>
      <c r="F3" s="329"/>
      <c r="G3" s="329"/>
      <c r="H3" s="329"/>
    </row>
    <row r="4" spans="1:8" ht="15.75" customHeight="1">
      <c r="A4" s="12"/>
      <c r="B4" s="12"/>
      <c r="C4" s="12"/>
      <c r="D4" s="12"/>
      <c r="E4" s="12"/>
      <c r="F4" s="12"/>
      <c r="G4" s="1"/>
      <c r="H4" s="14" t="s">
        <v>0</v>
      </c>
    </row>
    <row r="5" spans="1:8" ht="30" customHeight="1">
      <c r="A5" s="326" t="s">
        <v>1</v>
      </c>
      <c r="B5" s="327"/>
      <c r="C5" s="327"/>
      <c r="D5" s="328"/>
      <c r="E5" s="326" t="s">
        <v>2</v>
      </c>
      <c r="F5" s="327"/>
      <c r="G5" s="327"/>
      <c r="H5" s="328"/>
    </row>
    <row r="6" spans="1:8" ht="30" customHeight="1">
      <c r="A6" s="198" t="s">
        <v>3</v>
      </c>
      <c r="B6" s="198" t="s">
        <v>66</v>
      </c>
      <c r="C6" s="198" t="s">
        <v>67</v>
      </c>
      <c r="D6" s="198" t="s">
        <v>4</v>
      </c>
      <c r="E6" s="198" t="s">
        <v>3</v>
      </c>
      <c r="F6" s="198" t="s">
        <v>66</v>
      </c>
      <c r="G6" s="198" t="s">
        <v>67</v>
      </c>
      <c r="H6" s="198" t="s">
        <v>4</v>
      </c>
    </row>
    <row r="7" spans="1:8" ht="30" customHeight="1">
      <c r="A7" s="157" t="s">
        <v>5</v>
      </c>
      <c r="B7" s="197">
        <f>SUM(B8:B11)</f>
        <v>200227464</v>
      </c>
      <c r="C7" s="197">
        <f>SUM(C8:C11)</f>
        <v>197409727</v>
      </c>
      <c r="D7" s="213">
        <f>C7-B7</f>
        <v>-2817737</v>
      </c>
      <c r="E7" s="157" t="s">
        <v>5</v>
      </c>
      <c r="F7" s="197">
        <f>SUM(F8:F11)</f>
        <v>200227464</v>
      </c>
      <c r="G7" s="197">
        <f>SUM(G8:G11)</f>
        <v>197409727</v>
      </c>
      <c r="H7" s="213">
        <f>SUM(H8:H11)</f>
        <v>-2817737</v>
      </c>
    </row>
    <row r="8" spans="1:8" ht="30" customHeight="1">
      <c r="A8" s="196" t="s">
        <v>87</v>
      </c>
      <c r="B8" s="180">
        <v>189808000</v>
      </c>
      <c r="C8" s="182">
        <v>190240000</v>
      </c>
      <c r="D8" s="179">
        <f>C8-B8</f>
        <v>432000</v>
      </c>
      <c r="E8" s="177" t="s">
        <v>86</v>
      </c>
      <c r="F8" s="177">
        <v>192430310</v>
      </c>
      <c r="G8" s="177">
        <v>189481226</v>
      </c>
      <c r="H8" s="178">
        <f>G8-F8</f>
        <v>-2949084</v>
      </c>
    </row>
    <row r="9" spans="1:8" ht="30" customHeight="1">
      <c r="A9" s="196" t="s">
        <v>89</v>
      </c>
      <c r="B9" s="195">
        <v>4000000</v>
      </c>
      <c r="C9" s="195">
        <v>0</v>
      </c>
      <c r="D9" s="186">
        <f>C9-B9</f>
        <v>-4000000</v>
      </c>
      <c r="E9" s="177" t="s">
        <v>88</v>
      </c>
      <c r="F9" s="180">
        <v>6153590</v>
      </c>
      <c r="G9" s="180">
        <v>6650000</v>
      </c>
      <c r="H9" s="179">
        <f>G9-F9</f>
        <v>496410</v>
      </c>
    </row>
    <row r="10" spans="1:8" ht="30" customHeight="1">
      <c r="A10" s="196" t="s">
        <v>91</v>
      </c>
      <c r="B10" s="177">
        <v>802126</v>
      </c>
      <c r="C10" s="177">
        <v>1389727</v>
      </c>
      <c r="D10" s="186">
        <f>C10-B10</f>
        <v>587601</v>
      </c>
      <c r="E10" s="177" t="s">
        <v>90</v>
      </c>
      <c r="F10" s="195">
        <v>1389727</v>
      </c>
      <c r="G10" s="195">
        <v>1248501</v>
      </c>
      <c r="H10" s="179">
        <f>G10-F10</f>
        <v>-141226</v>
      </c>
    </row>
    <row r="11" spans="1:8" ht="30" customHeight="1">
      <c r="A11" s="196" t="s">
        <v>92</v>
      </c>
      <c r="B11" s="178">
        <v>5617338</v>
      </c>
      <c r="C11" s="178">
        <v>5780000</v>
      </c>
      <c r="D11" s="179">
        <f>C11-B11</f>
        <v>162662</v>
      </c>
      <c r="E11" s="177" t="s">
        <v>120</v>
      </c>
      <c r="F11" s="195">
        <v>253837</v>
      </c>
      <c r="G11" s="195">
        <v>30000</v>
      </c>
      <c r="H11" s="179">
        <f>G11-F11</f>
        <v>-223837</v>
      </c>
    </row>
    <row r="12" spans="1:8" ht="15.75" customHeight="1">
      <c r="A12" s="46"/>
      <c r="B12" s="46"/>
      <c r="C12" s="46"/>
      <c r="D12" s="331"/>
      <c r="E12" s="331"/>
      <c r="F12" s="46"/>
      <c r="G12" s="330" t="s">
        <v>34</v>
      </c>
      <c r="H12" s="330"/>
    </row>
    <row r="13" ht="13.5">
      <c r="F13" s="19" t="s">
        <v>59</v>
      </c>
    </row>
    <row r="17" ht="13.5">
      <c r="F17" s="13"/>
    </row>
  </sheetData>
  <sheetProtection/>
  <mergeCells count="6">
    <mergeCell ref="A1:H1"/>
    <mergeCell ref="A5:D5"/>
    <mergeCell ref="E5:H5"/>
    <mergeCell ref="A3:H3"/>
    <mergeCell ref="G12:H12"/>
    <mergeCell ref="D12:E12"/>
  </mergeCells>
  <printOptions/>
  <pageMargins left="0.59" right="0.32" top="1" bottom="0.83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32" sqref="I32"/>
    </sheetView>
  </sheetViews>
  <sheetFormatPr defaultColWidth="8.88671875" defaultRowHeight="13.5"/>
  <cols>
    <col min="1" max="2" width="10.5546875" style="5" customWidth="1"/>
    <col min="3" max="4" width="8.88671875" style="5" customWidth="1"/>
    <col min="5" max="7" width="13.5546875" style="5" customWidth="1"/>
    <col min="8" max="10" width="11.6640625" style="5" customWidth="1"/>
    <col min="11" max="11" width="10.5546875" style="5" bestFit="1" customWidth="1"/>
    <col min="12" max="16384" width="8.88671875" style="5" customWidth="1"/>
  </cols>
  <sheetData>
    <row r="1" spans="1:10" ht="24.75" customHeight="1">
      <c r="A1" s="332" t="s">
        <v>122</v>
      </c>
      <c r="B1" s="333"/>
      <c r="C1" s="333"/>
      <c r="D1" s="333"/>
      <c r="E1" s="333"/>
      <c r="F1" s="333"/>
      <c r="G1" s="333"/>
      <c r="H1" s="333"/>
      <c r="I1" s="334"/>
      <c r="J1" s="334"/>
    </row>
    <row r="2" spans="1:10" ht="24.75" customHeight="1">
      <c r="A2" s="208"/>
      <c r="B2" s="209"/>
      <c r="C2" s="209"/>
      <c r="D2" s="209"/>
      <c r="E2" s="209"/>
      <c r="F2" s="209"/>
      <c r="G2" s="209"/>
      <c r="H2" s="209"/>
      <c r="I2" s="210"/>
      <c r="J2" s="210"/>
    </row>
    <row r="3" spans="1:10" ht="14.25" customHeight="1" thickBot="1">
      <c r="A3" s="4"/>
      <c r="B3" s="4"/>
      <c r="C3" s="4"/>
      <c r="D3" s="4"/>
      <c r="E3" s="7"/>
      <c r="F3" s="8"/>
      <c r="G3" s="6"/>
      <c r="H3" s="335" t="s">
        <v>0</v>
      </c>
      <c r="I3" s="336"/>
      <c r="J3" s="336"/>
    </row>
    <row r="4" spans="1:10" ht="18.75" customHeight="1">
      <c r="A4" s="337" t="s">
        <v>9</v>
      </c>
      <c r="B4" s="338"/>
      <c r="C4" s="338"/>
      <c r="D4" s="338"/>
      <c r="E4" s="339" t="s">
        <v>6</v>
      </c>
      <c r="F4" s="341" t="s">
        <v>7</v>
      </c>
      <c r="G4" s="338" t="s">
        <v>4</v>
      </c>
      <c r="H4" s="338" t="s">
        <v>10</v>
      </c>
      <c r="I4" s="344"/>
      <c r="J4" s="345"/>
    </row>
    <row r="5" spans="1:10" ht="18.75" customHeight="1">
      <c r="A5" s="166" t="s">
        <v>3</v>
      </c>
      <c r="B5" s="39" t="s">
        <v>11</v>
      </c>
      <c r="C5" s="39" t="s">
        <v>12</v>
      </c>
      <c r="D5" s="39" t="s">
        <v>13</v>
      </c>
      <c r="E5" s="340"/>
      <c r="F5" s="342"/>
      <c r="G5" s="343"/>
      <c r="H5" s="343"/>
      <c r="I5" s="346"/>
      <c r="J5" s="347"/>
    </row>
    <row r="6" spans="1:10" ht="26.25" customHeight="1">
      <c r="A6" s="348" t="s">
        <v>14</v>
      </c>
      <c r="B6" s="349"/>
      <c r="C6" s="349"/>
      <c r="D6" s="349"/>
      <c r="E6" s="174">
        <f>SUM(E12,E14,E16,E25)</f>
        <v>200227464</v>
      </c>
      <c r="F6" s="174">
        <f>SUM(F12,F14,F16,F25)</f>
        <v>197409727</v>
      </c>
      <c r="G6" s="175">
        <f>F6-E6</f>
        <v>-2817737</v>
      </c>
      <c r="H6" s="350"/>
      <c r="I6" s="351"/>
      <c r="J6" s="352"/>
    </row>
    <row r="7" spans="1:10" ht="24.75" customHeight="1" hidden="1" thickTop="1">
      <c r="A7" s="168" t="s">
        <v>44</v>
      </c>
      <c r="B7" s="169" t="s">
        <v>45</v>
      </c>
      <c r="C7" s="170" t="s">
        <v>46</v>
      </c>
      <c r="D7" s="171"/>
      <c r="E7" s="172">
        <v>0</v>
      </c>
      <c r="F7" s="172">
        <v>0</v>
      </c>
      <c r="G7" s="173">
        <v>0</v>
      </c>
      <c r="H7" s="353"/>
      <c r="I7" s="354"/>
      <c r="J7" s="355"/>
    </row>
    <row r="8" spans="1:10" ht="24.75" customHeight="1" hidden="1">
      <c r="A8" s="167"/>
      <c r="B8" s="40"/>
      <c r="C8" s="356" t="s">
        <v>8</v>
      </c>
      <c r="D8" s="356"/>
      <c r="E8" s="41">
        <f aca="true" t="shared" si="0" ref="E8:G9">E7</f>
        <v>0</v>
      </c>
      <c r="F8" s="41">
        <f t="shared" si="0"/>
        <v>0</v>
      </c>
      <c r="G8" s="42">
        <f t="shared" si="0"/>
        <v>0</v>
      </c>
      <c r="H8" s="357"/>
      <c r="I8" s="346"/>
      <c r="J8" s="347"/>
    </row>
    <row r="9" spans="1:10" ht="24.75" customHeight="1" hidden="1">
      <c r="A9" s="167"/>
      <c r="B9" s="358" t="s">
        <v>8</v>
      </c>
      <c r="C9" s="358"/>
      <c r="D9" s="358"/>
      <c r="E9" s="43">
        <f t="shared" si="0"/>
        <v>0</v>
      </c>
      <c r="F9" s="43">
        <f t="shared" si="0"/>
        <v>0</v>
      </c>
      <c r="G9" s="44">
        <f t="shared" si="0"/>
        <v>0</v>
      </c>
      <c r="H9" s="359"/>
      <c r="I9" s="360"/>
      <c r="J9" s="361"/>
    </row>
    <row r="10" spans="1:10" ht="26.25" customHeight="1">
      <c r="A10" s="362" t="s">
        <v>47</v>
      </c>
      <c r="B10" s="363" t="s">
        <v>48</v>
      </c>
      <c r="C10" s="363" t="s">
        <v>53</v>
      </c>
      <c r="D10" s="363"/>
      <c r="E10" s="178">
        <v>37961600</v>
      </c>
      <c r="F10" s="178">
        <v>38048000</v>
      </c>
      <c r="G10" s="179">
        <f aca="true" t="shared" si="1" ref="G10:G15">F10-E10</f>
        <v>86400</v>
      </c>
      <c r="H10" s="364"/>
      <c r="I10" s="365"/>
      <c r="J10" s="366"/>
    </row>
    <row r="11" spans="1:10" ht="26.25" customHeight="1">
      <c r="A11" s="362"/>
      <c r="B11" s="363"/>
      <c r="C11" s="363" t="s">
        <v>54</v>
      </c>
      <c r="D11" s="363"/>
      <c r="E11" s="178">
        <v>151846400</v>
      </c>
      <c r="F11" s="178">
        <v>152192000</v>
      </c>
      <c r="G11" s="179">
        <f>F11-E11</f>
        <v>345600</v>
      </c>
      <c r="H11" s="364"/>
      <c r="I11" s="365"/>
      <c r="J11" s="366"/>
    </row>
    <row r="12" spans="1:10" ht="26.25" customHeight="1">
      <c r="A12" s="367" t="s">
        <v>8</v>
      </c>
      <c r="B12" s="368"/>
      <c r="C12" s="368"/>
      <c r="D12" s="368"/>
      <c r="E12" s="181">
        <f>SUM(E7:E11)</f>
        <v>189808000</v>
      </c>
      <c r="F12" s="181">
        <f>SUM(F7:F11)</f>
        <v>190240000</v>
      </c>
      <c r="G12" s="32">
        <f>F12-E12</f>
        <v>432000</v>
      </c>
      <c r="H12" s="369"/>
      <c r="I12" s="370"/>
      <c r="J12" s="371"/>
    </row>
    <row r="13" spans="1:10" ht="26.25" customHeight="1">
      <c r="A13" s="316" t="s">
        <v>55</v>
      </c>
      <c r="B13" s="315" t="s">
        <v>56</v>
      </c>
      <c r="C13" s="372" t="s">
        <v>57</v>
      </c>
      <c r="D13" s="372"/>
      <c r="E13" s="182">
        <v>4000000</v>
      </c>
      <c r="F13" s="546">
        <v>0</v>
      </c>
      <c r="G13" s="183">
        <f>F13-E13</f>
        <v>-4000000</v>
      </c>
      <c r="H13" s="372"/>
      <c r="I13" s="372"/>
      <c r="J13" s="373"/>
    </row>
    <row r="14" spans="1:10" ht="26.25" customHeight="1">
      <c r="A14" s="367" t="s">
        <v>8</v>
      </c>
      <c r="B14" s="368"/>
      <c r="C14" s="368"/>
      <c r="D14" s="368"/>
      <c r="E14" s="184">
        <f>SUM(E13)</f>
        <v>4000000</v>
      </c>
      <c r="F14" s="184">
        <f>SUM(F13)</f>
        <v>0</v>
      </c>
      <c r="G14" s="32">
        <f t="shared" si="1"/>
        <v>-4000000</v>
      </c>
      <c r="H14" s="374"/>
      <c r="I14" s="374"/>
      <c r="J14" s="375"/>
    </row>
    <row r="15" spans="1:10" ht="26.25" customHeight="1">
      <c r="A15" s="176" t="s">
        <v>31</v>
      </c>
      <c r="B15" s="177" t="s">
        <v>32</v>
      </c>
      <c r="C15" s="363" t="s">
        <v>33</v>
      </c>
      <c r="D15" s="363"/>
      <c r="E15" s="178">
        <v>802126</v>
      </c>
      <c r="F15" s="178">
        <v>1389727</v>
      </c>
      <c r="G15" s="186">
        <f t="shared" si="1"/>
        <v>587601</v>
      </c>
      <c r="H15" s="364"/>
      <c r="I15" s="365"/>
      <c r="J15" s="366"/>
    </row>
    <row r="16" spans="1:10" ht="26.25" customHeight="1">
      <c r="A16" s="367" t="s">
        <v>8</v>
      </c>
      <c r="B16" s="368"/>
      <c r="C16" s="368"/>
      <c r="D16" s="368"/>
      <c r="E16" s="181">
        <f>SUM(E15)</f>
        <v>802126</v>
      </c>
      <c r="F16" s="181">
        <f>SUM(F15)</f>
        <v>1389727</v>
      </c>
      <c r="G16" s="32">
        <f>F16-E16</f>
        <v>587601</v>
      </c>
      <c r="H16" s="369"/>
      <c r="I16" s="370"/>
      <c r="J16" s="371"/>
    </row>
    <row r="17" spans="1:10" ht="33" customHeight="1" hidden="1">
      <c r="A17" s="185"/>
      <c r="B17" s="187"/>
      <c r="C17" s="177"/>
      <c r="D17" s="177"/>
      <c r="E17" s="188" t="s">
        <v>41</v>
      </c>
      <c r="F17" s="189"/>
      <c r="G17" s="189"/>
      <c r="H17" s="190"/>
      <c r="I17" s="377" t="s">
        <v>34</v>
      </c>
      <c r="J17" s="378"/>
    </row>
    <row r="18" spans="1:10" ht="13.5" hidden="1">
      <c r="A18" s="191"/>
      <c r="B18" s="189"/>
      <c r="C18" s="189"/>
      <c r="D18" s="189"/>
      <c r="E18" s="189"/>
      <c r="F18" s="189"/>
      <c r="G18" s="189"/>
      <c r="H18" s="189"/>
      <c r="I18" s="189"/>
      <c r="J18" s="192"/>
    </row>
    <row r="19" spans="1:10" ht="33" customHeight="1" hidden="1">
      <c r="A19" s="379" t="s">
        <v>43</v>
      </c>
      <c r="B19" s="380"/>
      <c r="C19" s="380"/>
      <c r="D19" s="380"/>
      <c r="E19" s="380"/>
      <c r="F19" s="380"/>
      <c r="G19" s="380"/>
      <c r="H19" s="380"/>
      <c r="I19" s="381"/>
      <c r="J19" s="382"/>
    </row>
    <row r="20" spans="1:10" ht="33" customHeight="1" hidden="1">
      <c r="A20" s="185"/>
      <c r="B20" s="180"/>
      <c r="C20" s="180"/>
      <c r="D20" s="180"/>
      <c r="E20" s="188"/>
      <c r="F20" s="189"/>
      <c r="G20" s="189"/>
      <c r="H20" s="383" t="s">
        <v>0</v>
      </c>
      <c r="I20" s="365"/>
      <c r="J20" s="366"/>
    </row>
    <row r="21" spans="1:10" ht="33" customHeight="1" hidden="1">
      <c r="A21" s="384" t="s">
        <v>9</v>
      </c>
      <c r="B21" s="385"/>
      <c r="C21" s="385"/>
      <c r="D21" s="385"/>
      <c r="E21" s="386" t="s">
        <v>6</v>
      </c>
      <c r="F21" s="386" t="s">
        <v>7</v>
      </c>
      <c r="G21" s="385" t="s">
        <v>4</v>
      </c>
      <c r="H21" s="385" t="s">
        <v>10</v>
      </c>
      <c r="I21" s="365"/>
      <c r="J21" s="366"/>
    </row>
    <row r="22" spans="1:10" ht="33" customHeight="1" hidden="1">
      <c r="A22" s="193" t="s">
        <v>3</v>
      </c>
      <c r="B22" s="187" t="s">
        <v>11</v>
      </c>
      <c r="C22" s="187" t="s">
        <v>12</v>
      </c>
      <c r="D22" s="187" t="s">
        <v>13</v>
      </c>
      <c r="E22" s="387"/>
      <c r="F22" s="387"/>
      <c r="G22" s="387"/>
      <c r="H22" s="387"/>
      <c r="I22" s="365"/>
      <c r="J22" s="366"/>
    </row>
    <row r="23" spans="1:10" ht="26.25" customHeight="1">
      <c r="A23" s="362" t="s">
        <v>37</v>
      </c>
      <c r="B23" s="363" t="s">
        <v>38</v>
      </c>
      <c r="C23" s="395" t="s">
        <v>39</v>
      </c>
      <c r="D23" s="396"/>
      <c r="E23" s="180">
        <v>15378</v>
      </c>
      <c r="F23" s="545">
        <v>30000</v>
      </c>
      <c r="G23" s="186">
        <f>F23-E23</f>
        <v>14622</v>
      </c>
      <c r="H23" s="397"/>
      <c r="I23" s="365"/>
      <c r="J23" s="366"/>
    </row>
    <row r="24" spans="1:10" ht="26.25" customHeight="1">
      <c r="A24" s="362"/>
      <c r="B24" s="363"/>
      <c r="C24" s="363" t="s">
        <v>40</v>
      </c>
      <c r="D24" s="363"/>
      <c r="E24" s="178">
        <v>5601960</v>
      </c>
      <c r="F24" s="178">
        <v>5750000</v>
      </c>
      <c r="G24" s="186">
        <f>F24-E24</f>
        <v>148040</v>
      </c>
      <c r="H24" s="397"/>
      <c r="I24" s="365"/>
      <c r="J24" s="366"/>
    </row>
    <row r="25" spans="1:10" ht="26.25" customHeight="1" thickBot="1">
      <c r="A25" s="388" t="s">
        <v>8</v>
      </c>
      <c r="B25" s="389"/>
      <c r="C25" s="389"/>
      <c r="D25" s="389"/>
      <c r="E25" s="194">
        <f>SUM(E23:E24)</f>
        <v>5617338</v>
      </c>
      <c r="F25" s="194">
        <f>SUM(F23:F24)</f>
        <v>5780000</v>
      </c>
      <c r="G25" s="203">
        <f>F25-E25</f>
        <v>162662</v>
      </c>
      <c r="H25" s="390"/>
      <c r="I25" s="391"/>
      <c r="J25" s="392"/>
    </row>
    <row r="26" spans="5:10" ht="15" customHeight="1">
      <c r="E26" s="393"/>
      <c r="F26" s="393"/>
      <c r="I26" s="394" t="s">
        <v>34</v>
      </c>
      <c r="J26" s="394"/>
    </row>
    <row r="27" ht="13.5">
      <c r="E27" s="3"/>
    </row>
  </sheetData>
  <sheetProtection/>
  <mergeCells count="48">
    <mergeCell ref="A25:D25"/>
    <mergeCell ref="H25:J25"/>
    <mergeCell ref="E26:F26"/>
    <mergeCell ref="I26:J26"/>
    <mergeCell ref="A23:A24"/>
    <mergeCell ref="B23:B24"/>
    <mergeCell ref="C23:D23"/>
    <mergeCell ref="H23:J23"/>
    <mergeCell ref="C24:D24"/>
    <mergeCell ref="H24:J24"/>
    <mergeCell ref="H20:J20"/>
    <mergeCell ref="A21:D21"/>
    <mergeCell ref="E21:E22"/>
    <mergeCell ref="F21:F22"/>
    <mergeCell ref="G21:G22"/>
    <mergeCell ref="H21:J22"/>
    <mergeCell ref="C15:D15"/>
    <mergeCell ref="H15:J15"/>
    <mergeCell ref="A16:D16"/>
    <mergeCell ref="H16:J16"/>
    <mergeCell ref="I17:J17"/>
    <mergeCell ref="A19:J19"/>
    <mergeCell ref="A12:D12"/>
    <mergeCell ref="H12:J12"/>
    <mergeCell ref="C13:D13"/>
    <mergeCell ref="H13:J13"/>
    <mergeCell ref="A14:D14"/>
    <mergeCell ref="H14:J14"/>
    <mergeCell ref="A10:A11"/>
    <mergeCell ref="B10:B11"/>
    <mergeCell ref="C10:D10"/>
    <mergeCell ref="H10:J10"/>
    <mergeCell ref="C11:D11"/>
    <mergeCell ref="H11:J11"/>
    <mergeCell ref="A6:D6"/>
    <mergeCell ref="H6:J6"/>
    <mergeCell ref="H7:J7"/>
    <mergeCell ref="C8:D8"/>
    <mergeCell ref="H8:J8"/>
    <mergeCell ref="B9:D9"/>
    <mergeCell ref="H9:J9"/>
    <mergeCell ref="A1:J1"/>
    <mergeCell ref="H3:J3"/>
    <mergeCell ref="A4:D4"/>
    <mergeCell ref="E4:E5"/>
    <mergeCell ref="F4:F5"/>
    <mergeCell ref="G4:G5"/>
    <mergeCell ref="H4:J5"/>
  </mergeCells>
  <printOptions/>
  <pageMargins left="0.78" right="0.24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3"/>
  <sheetViews>
    <sheetView zoomScalePageLayoutView="0" workbookViewId="0" topLeftCell="A58">
      <selection activeCell="H31" sqref="A31:IV31"/>
    </sheetView>
  </sheetViews>
  <sheetFormatPr defaultColWidth="8.88671875" defaultRowHeight="13.5"/>
  <cols>
    <col min="1" max="2" width="9.21484375" style="5" customWidth="1"/>
    <col min="3" max="3" width="16.10546875" style="5" customWidth="1"/>
    <col min="4" max="4" width="9.3359375" style="5" bestFit="1" customWidth="1"/>
    <col min="5" max="6" width="10.6640625" style="5" customWidth="1"/>
    <col min="7" max="7" width="10.5546875" style="5" customWidth="1"/>
    <col min="8" max="8" width="6.10546875" style="5" customWidth="1"/>
    <col min="9" max="9" width="15.10546875" style="5" customWidth="1"/>
    <col min="10" max="12" width="3.10546875" style="70" customWidth="1"/>
    <col min="13" max="13" width="1.99609375" style="10" customWidth="1"/>
    <col min="14" max="14" width="6.4453125" style="78" customWidth="1"/>
    <col min="15" max="15" width="1.99609375" style="10" bestFit="1" customWidth="1"/>
    <col min="16" max="16" width="9.99609375" style="5" customWidth="1"/>
    <col min="17" max="17" width="13.4453125" style="21" bestFit="1" customWidth="1"/>
    <col min="18" max="16384" width="8.88671875" style="5" customWidth="1"/>
  </cols>
  <sheetData>
    <row r="1" spans="1:17" s="3" customFormat="1" ht="22.5" customHeight="1">
      <c r="A1" s="332" t="s">
        <v>123</v>
      </c>
      <c r="B1" s="423"/>
      <c r="C1" s="423"/>
      <c r="D1" s="423"/>
      <c r="E1" s="423"/>
      <c r="F1" s="423"/>
      <c r="G1" s="423"/>
      <c r="H1" s="423"/>
      <c r="I1" s="424"/>
      <c r="J1" s="424"/>
      <c r="K1" s="424"/>
      <c r="L1" s="424"/>
      <c r="M1" s="424"/>
      <c r="N1" s="424"/>
      <c r="O1" s="424"/>
      <c r="P1" s="424"/>
      <c r="Q1" s="21"/>
    </row>
    <row r="2" spans="1:17" s="3" customFormat="1" ht="17.25" customHeight="1">
      <c r="A2" s="4"/>
      <c r="B2" s="6"/>
      <c r="C2" s="15"/>
      <c r="D2" s="6"/>
      <c r="E2" s="7"/>
      <c r="F2" s="16"/>
      <c r="G2" s="6"/>
      <c r="H2" s="425" t="s">
        <v>0</v>
      </c>
      <c r="I2" s="426"/>
      <c r="J2" s="426"/>
      <c r="K2" s="426"/>
      <c r="L2" s="426"/>
      <c r="M2" s="426"/>
      <c r="N2" s="426"/>
      <c r="O2" s="426"/>
      <c r="P2" s="426"/>
      <c r="Q2" s="21"/>
    </row>
    <row r="3" spans="1:17" s="3" customFormat="1" ht="16.5" customHeight="1">
      <c r="A3" s="427" t="s">
        <v>9</v>
      </c>
      <c r="B3" s="427"/>
      <c r="C3" s="427"/>
      <c r="D3" s="427"/>
      <c r="E3" s="428" t="s">
        <v>6</v>
      </c>
      <c r="F3" s="430" t="s">
        <v>7</v>
      </c>
      <c r="G3" s="427" t="s">
        <v>4</v>
      </c>
      <c r="H3" s="427" t="s">
        <v>10</v>
      </c>
      <c r="I3" s="433"/>
      <c r="J3" s="433"/>
      <c r="K3" s="433"/>
      <c r="L3" s="433"/>
      <c r="M3" s="433"/>
      <c r="N3" s="433"/>
      <c r="O3" s="433"/>
      <c r="P3" s="433"/>
      <c r="Q3" s="21"/>
    </row>
    <row r="4" spans="1:17" s="3" customFormat="1" ht="16.5" customHeight="1">
      <c r="A4" s="2" t="s">
        <v>3</v>
      </c>
      <c r="B4" s="2" t="s">
        <v>11</v>
      </c>
      <c r="C4" s="2" t="s">
        <v>12</v>
      </c>
      <c r="D4" s="2" t="s">
        <v>13</v>
      </c>
      <c r="E4" s="429"/>
      <c r="F4" s="431"/>
      <c r="G4" s="432"/>
      <c r="H4" s="432"/>
      <c r="I4" s="433"/>
      <c r="J4" s="433"/>
      <c r="K4" s="433"/>
      <c r="L4" s="433"/>
      <c r="M4" s="433"/>
      <c r="N4" s="433"/>
      <c r="O4" s="433"/>
      <c r="P4" s="433"/>
      <c r="Q4" s="21"/>
    </row>
    <row r="5" spans="1:17" s="3" customFormat="1" ht="24.75" customHeight="1" thickBot="1">
      <c r="A5" s="434" t="s">
        <v>14</v>
      </c>
      <c r="B5" s="434"/>
      <c r="C5" s="434"/>
      <c r="D5" s="434"/>
      <c r="E5" s="28">
        <f>SUM(E58,E67,E71,E75)</f>
        <v>200227464</v>
      </c>
      <c r="F5" s="28">
        <f>SUM(F58,F67,F71,F75)</f>
        <v>197409727</v>
      </c>
      <c r="G5" s="37">
        <f>F5-E5</f>
        <v>-2817737</v>
      </c>
      <c r="H5" s="435"/>
      <c r="I5" s="436"/>
      <c r="J5" s="436"/>
      <c r="K5" s="436"/>
      <c r="L5" s="436"/>
      <c r="M5" s="436"/>
      <c r="N5" s="436"/>
      <c r="O5" s="436"/>
      <c r="P5" s="436"/>
      <c r="Q5" s="21"/>
    </row>
    <row r="6" spans="1:17" s="161" customFormat="1" ht="20.25" customHeight="1" thickTop="1">
      <c r="A6" s="415" t="s">
        <v>15</v>
      </c>
      <c r="B6" s="415" t="s">
        <v>16</v>
      </c>
      <c r="C6" s="438" t="s">
        <v>17</v>
      </c>
      <c r="D6" s="440" t="s">
        <v>18</v>
      </c>
      <c r="E6" s="441">
        <v>125993530</v>
      </c>
      <c r="F6" s="444">
        <f>SUM(P7:P14)</f>
        <v>127254000</v>
      </c>
      <c r="G6" s="447">
        <f>F6-E6</f>
        <v>1260470</v>
      </c>
      <c r="H6" s="158" t="s">
        <v>69</v>
      </c>
      <c r="I6" s="205">
        <f>SUM(P7:P14)</f>
        <v>127254000</v>
      </c>
      <c r="J6" s="404" t="s">
        <v>70</v>
      </c>
      <c r="K6" s="404"/>
      <c r="L6" s="405">
        <v>0</v>
      </c>
      <c r="M6" s="405"/>
      <c r="N6" s="405"/>
      <c r="O6" s="204" t="s">
        <v>84</v>
      </c>
      <c r="P6" s="159">
        <f>SUM(I6,L6)</f>
        <v>127254000</v>
      </c>
      <c r="Q6" s="160"/>
    </row>
    <row r="7" spans="1:17" s="3" customFormat="1" ht="18.75" customHeight="1">
      <c r="A7" s="415"/>
      <c r="B7" s="415"/>
      <c r="C7" s="438"/>
      <c r="D7" s="440"/>
      <c r="E7" s="442"/>
      <c r="F7" s="445"/>
      <c r="G7" s="447"/>
      <c r="H7" s="269" t="s">
        <v>145</v>
      </c>
      <c r="I7" s="117" t="s">
        <v>125</v>
      </c>
      <c r="J7" s="448">
        <v>3530000</v>
      </c>
      <c r="K7" s="448"/>
      <c r="L7" s="448"/>
      <c r="M7" s="98" t="s">
        <v>77</v>
      </c>
      <c r="N7" s="104" t="s">
        <v>80</v>
      </c>
      <c r="O7" s="98" t="s">
        <v>82</v>
      </c>
      <c r="P7" s="116">
        <v>31770000</v>
      </c>
      <c r="Q7" s="21"/>
    </row>
    <row r="8" spans="1:17" s="3" customFormat="1" ht="18.75" customHeight="1">
      <c r="A8" s="415"/>
      <c r="B8" s="415"/>
      <c r="C8" s="438"/>
      <c r="D8" s="440"/>
      <c r="E8" s="442"/>
      <c r="F8" s="445"/>
      <c r="G8" s="447"/>
      <c r="H8" s="55"/>
      <c r="I8" s="61" t="s">
        <v>126</v>
      </c>
      <c r="J8" s="449">
        <v>3581000</v>
      </c>
      <c r="K8" s="449"/>
      <c r="L8" s="449"/>
      <c r="M8" s="57" t="s">
        <v>77</v>
      </c>
      <c r="N8" s="73" t="s">
        <v>131</v>
      </c>
      <c r="O8" s="57" t="s">
        <v>82</v>
      </c>
      <c r="P8" s="85">
        <v>10743000</v>
      </c>
      <c r="Q8" s="21"/>
    </row>
    <row r="9" spans="1:17" s="3" customFormat="1" ht="18.75" customHeight="1">
      <c r="A9" s="415"/>
      <c r="B9" s="415"/>
      <c r="C9" s="438"/>
      <c r="D9" s="440"/>
      <c r="E9" s="442"/>
      <c r="F9" s="445"/>
      <c r="G9" s="447"/>
      <c r="H9" s="56" t="s">
        <v>145</v>
      </c>
      <c r="I9" s="60" t="s">
        <v>81</v>
      </c>
      <c r="J9" s="450">
        <v>2123000</v>
      </c>
      <c r="K9" s="450"/>
      <c r="L9" s="450"/>
      <c r="M9" s="58" t="s">
        <v>77</v>
      </c>
      <c r="N9" s="74" t="s">
        <v>79</v>
      </c>
      <c r="O9" s="58" t="s">
        <v>82</v>
      </c>
      <c r="P9" s="86">
        <v>6369000</v>
      </c>
      <c r="Q9" s="21"/>
    </row>
    <row r="10" spans="1:17" s="3" customFormat="1" ht="18.75" customHeight="1">
      <c r="A10" s="415"/>
      <c r="B10" s="415"/>
      <c r="C10" s="438"/>
      <c r="D10" s="440"/>
      <c r="E10" s="442"/>
      <c r="F10" s="445"/>
      <c r="G10" s="447"/>
      <c r="H10" s="271"/>
      <c r="I10" s="272" t="s">
        <v>127</v>
      </c>
      <c r="J10" s="451">
        <v>2158000</v>
      </c>
      <c r="K10" s="451"/>
      <c r="L10" s="451"/>
      <c r="M10" s="273" t="s">
        <v>77</v>
      </c>
      <c r="N10" s="274" t="s">
        <v>80</v>
      </c>
      <c r="O10" s="273" t="s">
        <v>82</v>
      </c>
      <c r="P10" s="275">
        <v>19422000</v>
      </c>
      <c r="Q10" s="21"/>
    </row>
    <row r="11" spans="1:17" s="3" customFormat="1" ht="18.75" customHeight="1">
      <c r="A11" s="415"/>
      <c r="B11" s="415"/>
      <c r="C11" s="438"/>
      <c r="D11" s="440"/>
      <c r="E11" s="442"/>
      <c r="F11" s="445"/>
      <c r="G11" s="447"/>
      <c r="H11" s="270" t="s">
        <v>145</v>
      </c>
      <c r="I11" s="63" t="s">
        <v>129</v>
      </c>
      <c r="J11" s="453">
        <v>1671000</v>
      </c>
      <c r="K11" s="453"/>
      <c r="L11" s="453"/>
      <c r="M11" s="64" t="s">
        <v>77</v>
      </c>
      <c r="N11" s="105" t="s">
        <v>78</v>
      </c>
      <c r="O11" s="64" t="s">
        <v>82</v>
      </c>
      <c r="P11" s="88">
        <v>20052000</v>
      </c>
      <c r="Q11" s="21"/>
    </row>
    <row r="12" spans="1:17" s="3" customFormat="1" ht="18.75" customHeight="1">
      <c r="A12" s="415"/>
      <c r="B12" s="415"/>
      <c r="C12" s="438"/>
      <c r="D12" s="440"/>
      <c r="E12" s="442"/>
      <c r="F12" s="445"/>
      <c r="G12" s="447"/>
      <c r="H12" s="281" t="s">
        <v>145</v>
      </c>
      <c r="I12" s="282" t="s">
        <v>130</v>
      </c>
      <c r="J12" s="452">
        <v>1578000</v>
      </c>
      <c r="K12" s="452"/>
      <c r="L12" s="452"/>
      <c r="M12" s="283" t="s">
        <v>77</v>
      </c>
      <c r="N12" s="284" t="s">
        <v>80</v>
      </c>
      <c r="O12" s="283" t="s">
        <v>82</v>
      </c>
      <c r="P12" s="285">
        <v>14202000</v>
      </c>
      <c r="Q12" s="21"/>
    </row>
    <row r="13" spans="1:17" s="3" customFormat="1" ht="18.75" customHeight="1">
      <c r="A13" s="415"/>
      <c r="B13" s="415"/>
      <c r="C13" s="438"/>
      <c r="D13" s="440"/>
      <c r="E13" s="442"/>
      <c r="F13" s="445"/>
      <c r="G13" s="447"/>
      <c r="H13" s="271"/>
      <c r="I13" s="272" t="s">
        <v>130</v>
      </c>
      <c r="J13" s="451">
        <v>1624000</v>
      </c>
      <c r="K13" s="451"/>
      <c r="L13" s="451"/>
      <c r="M13" s="273" t="s">
        <v>77</v>
      </c>
      <c r="N13" s="274" t="s">
        <v>79</v>
      </c>
      <c r="O13" s="273" t="s">
        <v>82</v>
      </c>
      <c r="P13" s="275">
        <v>4872000</v>
      </c>
      <c r="Q13" s="21"/>
    </row>
    <row r="14" spans="1:17" s="3" customFormat="1" ht="18.75" customHeight="1">
      <c r="A14" s="415"/>
      <c r="B14" s="415"/>
      <c r="C14" s="439"/>
      <c r="D14" s="418"/>
      <c r="E14" s="443"/>
      <c r="F14" s="446"/>
      <c r="G14" s="403"/>
      <c r="H14" s="62"/>
      <c r="I14" s="62" t="s">
        <v>128</v>
      </c>
      <c r="J14" s="454">
        <v>1652000</v>
      </c>
      <c r="K14" s="454"/>
      <c r="L14" s="454"/>
      <c r="M14" s="59" t="s">
        <v>77</v>
      </c>
      <c r="N14" s="75" t="s">
        <v>78</v>
      </c>
      <c r="O14" s="59" t="s">
        <v>82</v>
      </c>
      <c r="P14" s="87">
        <v>19824000</v>
      </c>
      <c r="Q14" s="21"/>
    </row>
    <row r="15" spans="1:17" s="162" customFormat="1" ht="20.25" customHeight="1">
      <c r="A15" s="415"/>
      <c r="B15" s="415"/>
      <c r="C15" s="455" t="s">
        <v>49</v>
      </c>
      <c r="D15" s="260"/>
      <c r="E15" s="250">
        <v>9300000</v>
      </c>
      <c r="F15" s="251">
        <f>SUM(F16:F19)</f>
        <v>10080000</v>
      </c>
      <c r="G15" s="264">
        <f>F15-E15</f>
        <v>780000</v>
      </c>
      <c r="H15" s="211" t="s">
        <v>69</v>
      </c>
      <c r="I15" s="247">
        <f>SUM(P16:P19)</f>
        <v>10080000</v>
      </c>
      <c r="J15" s="456" t="s">
        <v>70</v>
      </c>
      <c r="K15" s="456"/>
      <c r="L15" s="457">
        <v>0</v>
      </c>
      <c r="M15" s="457"/>
      <c r="N15" s="457"/>
      <c r="O15" s="212" t="s">
        <v>84</v>
      </c>
      <c r="P15" s="159">
        <f>SUM(I15,L15)</f>
        <v>10080000</v>
      </c>
      <c r="Q15" s="164"/>
    </row>
    <row r="16" spans="1:17" s="3" customFormat="1" ht="18.75" customHeight="1">
      <c r="A16" s="415"/>
      <c r="B16" s="415"/>
      <c r="C16" s="438"/>
      <c r="D16" s="261" t="s">
        <v>19</v>
      </c>
      <c r="E16" s="262">
        <v>1920000</v>
      </c>
      <c r="F16" s="263">
        <f>SUM(P16)</f>
        <v>1440000</v>
      </c>
      <c r="G16" s="264">
        <f>F16-E16</f>
        <v>-480000</v>
      </c>
      <c r="H16" s="287" t="s">
        <v>145</v>
      </c>
      <c r="I16" s="288"/>
      <c r="J16" s="458">
        <v>120000</v>
      </c>
      <c r="K16" s="458"/>
      <c r="L16" s="458"/>
      <c r="M16" s="289" t="s">
        <v>77</v>
      </c>
      <c r="N16" s="290" t="s">
        <v>78</v>
      </c>
      <c r="O16" s="289" t="s">
        <v>82</v>
      </c>
      <c r="P16" s="291">
        <f>120000*12</f>
        <v>1440000</v>
      </c>
      <c r="Q16" s="136"/>
    </row>
    <row r="17" spans="1:17" s="3" customFormat="1" ht="18.75" customHeight="1">
      <c r="A17" s="415"/>
      <c r="B17" s="415"/>
      <c r="C17" s="438"/>
      <c r="D17" s="265" t="s">
        <v>124</v>
      </c>
      <c r="E17" s="266">
        <v>1380000</v>
      </c>
      <c r="F17" s="267">
        <f>SUM(P17)</f>
        <v>2400000</v>
      </c>
      <c r="G17" s="300">
        <f>F17-E17</f>
        <v>1020000</v>
      </c>
      <c r="H17" s="276" t="s">
        <v>145</v>
      </c>
      <c r="I17" s="277"/>
      <c r="J17" s="459">
        <v>200000</v>
      </c>
      <c r="K17" s="459"/>
      <c r="L17" s="459"/>
      <c r="M17" s="278" t="s">
        <v>77</v>
      </c>
      <c r="N17" s="279" t="s">
        <v>78</v>
      </c>
      <c r="O17" s="278" t="s">
        <v>82</v>
      </c>
      <c r="P17" s="280">
        <f>200000*12</f>
        <v>2400000</v>
      </c>
      <c r="Q17" s="137"/>
    </row>
    <row r="18" spans="1:17" s="3" customFormat="1" ht="19.5" customHeight="1">
      <c r="A18" s="415"/>
      <c r="B18" s="415"/>
      <c r="C18" s="438"/>
      <c r="D18" s="118" t="s">
        <v>35</v>
      </c>
      <c r="E18" s="124">
        <v>4000000</v>
      </c>
      <c r="F18" s="218">
        <f>SUM(P18)</f>
        <v>4800000</v>
      </c>
      <c r="G18" s="131">
        <f aca="true" t="shared" si="0" ref="G18:G26">F18-E18</f>
        <v>800000</v>
      </c>
      <c r="H18" s="547"/>
      <c r="I18" s="548" t="s">
        <v>148</v>
      </c>
      <c r="J18" s="548"/>
      <c r="K18" s="548"/>
      <c r="L18" s="548"/>
      <c r="M18" s="120" t="s">
        <v>147</v>
      </c>
      <c r="N18" s="121" t="s">
        <v>78</v>
      </c>
      <c r="O18" s="120" t="s">
        <v>82</v>
      </c>
      <c r="P18" s="122">
        <f>5*80000*12</f>
        <v>4800000</v>
      </c>
      <c r="Q18" s="137"/>
    </row>
    <row r="19" spans="1:20" s="3" customFormat="1" ht="19.5" customHeight="1">
      <c r="A19" s="415"/>
      <c r="B19" s="415"/>
      <c r="C19" s="439"/>
      <c r="D19" s="53" t="s">
        <v>36</v>
      </c>
      <c r="E19" s="123">
        <v>1200000</v>
      </c>
      <c r="F19" s="216">
        <f>SUM(P19)</f>
        <v>1440000</v>
      </c>
      <c r="G19" s="132">
        <f t="shared" si="0"/>
        <v>240000</v>
      </c>
      <c r="H19" s="549"/>
      <c r="I19" s="550" t="s">
        <v>149</v>
      </c>
      <c r="J19" s="550"/>
      <c r="K19" s="550"/>
      <c r="L19" s="550"/>
      <c r="M19" s="125" t="s">
        <v>77</v>
      </c>
      <c r="N19" s="75" t="s">
        <v>78</v>
      </c>
      <c r="O19" s="125" t="s">
        <v>82</v>
      </c>
      <c r="P19" s="112">
        <f>3*40000*12</f>
        <v>1440000</v>
      </c>
      <c r="Q19" s="137"/>
      <c r="S19" s="461"/>
      <c r="T19" s="461"/>
    </row>
    <row r="20" spans="1:17" s="161" customFormat="1" ht="20.25" customHeight="1">
      <c r="A20" s="415"/>
      <c r="B20" s="437"/>
      <c r="C20" s="462" t="s">
        <v>62</v>
      </c>
      <c r="D20" s="376" t="s">
        <v>20</v>
      </c>
      <c r="E20" s="443">
        <v>12170010</v>
      </c>
      <c r="F20" s="465">
        <f>P21</f>
        <v>12325460</v>
      </c>
      <c r="G20" s="402">
        <f>F20-E20</f>
        <v>155450</v>
      </c>
      <c r="H20" s="158" t="s">
        <v>69</v>
      </c>
      <c r="I20" s="205">
        <f>SUM(P21)</f>
        <v>12325460</v>
      </c>
      <c r="J20" s="404" t="s">
        <v>70</v>
      </c>
      <c r="K20" s="404"/>
      <c r="L20" s="405">
        <v>0</v>
      </c>
      <c r="M20" s="405"/>
      <c r="N20" s="405"/>
      <c r="O20" s="204" t="s">
        <v>82</v>
      </c>
      <c r="P20" s="159">
        <f>SUM(I20,L20)</f>
        <v>12325460</v>
      </c>
      <c r="Q20" s="160"/>
    </row>
    <row r="21" spans="1:17" s="3" customFormat="1" ht="19.5" customHeight="1">
      <c r="A21" s="415"/>
      <c r="B21" s="437"/>
      <c r="C21" s="463"/>
      <c r="D21" s="372"/>
      <c r="E21" s="464"/>
      <c r="F21" s="446"/>
      <c r="G21" s="403"/>
      <c r="H21" s="466"/>
      <c r="I21" s="467"/>
      <c r="J21" s="468">
        <v>147905500</v>
      </c>
      <c r="K21" s="468"/>
      <c r="L21" s="468"/>
      <c r="M21" s="72" t="s">
        <v>77</v>
      </c>
      <c r="N21" s="113" t="s">
        <v>83</v>
      </c>
      <c r="O21" s="72" t="s">
        <v>82</v>
      </c>
      <c r="P21" s="89">
        <v>12325460</v>
      </c>
      <c r="Q21" s="27"/>
    </row>
    <row r="22" spans="1:17" s="161" customFormat="1" ht="20.25" customHeight="1">
      <c r="A22" s="415"/>
      <c r="B22" s="415"/>
      <c r="C22" s="455" t="s">
        <v>60</v>
      </c>
      <c r="D22" s="260"/>
      <c r="E22" s="250">
        <f>SUM(E23:E26)</f>
        <v>12053540</v>
      </c>
      <c r="F22" s="252">
        <f>SUM(F23:F26)</f>
        <v>13355800</v>
      </c>
      <c r="G22" s="253">
        <f>SUM(G23:G26)</f>
        <v>1302260</v>
      </c>
      <c r="H22" s="163" t="s">
        <v>69</v>
      </c>
      <c r="I22" s="207">
        <f>SUM(P23:P26)</f>
        <v>13355800</v>
      </c>
      <c r="J22" s="469" t="s">
        <v>70</v>
      </c>
      <c r="K22" s="469"/>
      <c r="L22" s="470">
        <v>0</v>
      </c>
      <c r="M22" s="470"/>
      <c r="N22" s="470"/>
      <c r="O22" s="206" t="s">
        <v>84</v>
      </c>
      <c r="P22" s="159">
        <f>SUM(I22,L22)</f>
        <v>13355800</v>
      </c>
      <c r="Q22" s="160"/>
    </row>
    <row r="23" spans="1:17" s="3" customFormat="1" ht="18.75" customHeight="1">
      <c r="A23" s="415"/>
      <c r="B23" s="415"/>
      <c r="C23" s="438"/>
      <c r="D23" s="301" t="s">
        <v>21</v>
      </c>
      <c r="E23" s="262">
        <v>5460000</v>
      </c>
      <c r="F23" s="302">
        <f>SUM(P23)</f>
        <v>4570210</v>
      </c>
      <c r="G23" s="264">
        <f>F23-E23</f>
        <v>-889790</v>
      </c>
      <c r="H23" s="292" t="s">
        <v>132</v>
      </c>
      <c r="I23" s="293"/>
      <c r="J23" s="293"/>
      <c r="K23" s="293"/>
      <c r="L23" s="293"/>
      <c r="M23" s="294"/>
      <c r="N23" s="295"/>
      <c r="O23" s="294" t="s">
        <v>82</v>
      </c>
      <c r="P23" s="297">
        <v>4570210</v>
      </c>
      <c r="Q23" s="201"/>
    </row>
    <row r="24" spans="1:17" s="3" customFormat="1" ht="19.5" customHeight="1">
      <c r="A24" s="415"/>
      <c r="B24" s="415"/>
      <c r="C24" s="438"/>
      <c r="D24" s="265" t="s">
        <v>22</v>
      </c>
      <c r="E24" s="266">
        <v>4490570</v>
      </c>
      <c r="F24" s="267">
        <f>SUM(P24)</f>
        <v>6655750</v>
      </c>
      <c r="G24" s="268">
        <f t="shared" si="0"/>
        <v>2165180</v>
      </c>
      <c r="H24" s="471" t="s">
        <v>133</v>
      </c>
      <c r="I24" s="472"/>
      <c r="J24" s="453"/>
      <c r="K24" s="453"/>
      <c r="L24" s="453"/>
      <c r="M24" s="286"/>
      <c r="N24" s="296"/>
      <c r="O24" s="298" t="s">
        <v>82</v>
      </c>
      <c r="P24" s="299">
        <v>6655750</v>
      </c>
      <c r="Q24" s="202"/>
    </row>
    <row r="25" spans="1:17" s="3" customFormat="1" ht="19.5" customHeight="1">
      <c r="A25" s="415"/>
      <c r="B25" s="415"/>
      <c r="C25" s="438"/>
      <c r="D25" s="118" t="s">
        <v>23</v>
      </c>
      <c r="E25" s="124">
        <v>1168290</v>
      </c>
      <c r="F25" s="217">
        <f>SUM(P25)</f>
        <v>1183240</v>
      </c>
      <c r="G25" s="119">
        <f t="shared" si="0"/>
        <v>14950</v>
      </c>
      <c r="H25" s="474" t="s">
        <v>134</v>
      </c>
      <c r="I25" s="475"/>
      <c r="J25" s="449"/>
      <c r="K25" s="449"/>
      <c r="L25" s="449"/>
      <c r="M25" s="126"/>
      <c r="N25" s="127"/>
      <c r="O25" s="126" t="s">
        <v>82</v>
      </c>
      <c r="P25" s="110">
        <v>1183240</v>
      </c>
      <c r="Q25" s="202"/>
    </row>
    <row r="26" spans="1:17" s="3" customFormat="1" ht="19.5" customHeight="1">
      <c r="A26" s="416"/>
      <c r="B26" s="416"/>
      <c r="C26" s="439"/>
      <c r="D26" s="53" t="s">
        <v>24</v>
      </c>
      <c r="E26" s="123">
        <v>934680</v>
      </c>
      <c r="F26" s="216">
        <f>SUM(P26)</f>
        <v>946600</v>
      </c>
      <c r="G26" s="54">
        <f t="shared" si="0"/>
        <v>11920</v>
      </c>
      <c r="H26" s="476" t="s">
        <v>135</v>
      </c>
      <c r="I26" s="477"/>
      <c r="J26" s="454"/>
      <c r="K26" s="454"/>
      <c r="L26" s="454"/>
      <c r="M26" s="114"/>
      <c r="N26" s="115"/>
      <c r="O26" s="114" t="s">
        <v>82</v>
      </c>
      <c r="P26" s="95">
        <v>946600</v>
      </c>
      <c r="Q26" s="202"/>
    </row>
    <row r="27" spans="1:17" s="3" customFormat="1" ht="12.75" customHeight="1">
      <c r="A27" s="18"/>
      <c r="B27" s="142"/>
      <c r="C27" s="99"/>
      <c r="D27" s="68"/>
      <c r="E27" s="143"/>
      <c r="F27" s="144"/>
      <c r="G27" s="145"/>
      <c r="H27" s="146"/>
      <c r="I27" s="146"/>
      <c r="J27" s="128"/>
      <c r="K27" s="128"/>
      <c r="L27" s="128"/>
      <c r="M27" s="147"/>
      <c r="N27" s="148"/>
      <c r="O27" s="147"/>
      <c r="P27" s="144"/>
      <c r="Q27" s="21"/>
    </row>
    <row r="28" spans="1:17" s="3" customFormat="1" ht="16.5" customHeight="1">
      <c r="A28" s="36"/>
      <c r="B28" s="36"/>
      <c r="C28" s="36"/>
      <c r="D28" s="36"/>
      <c r="E28" s="473" t="s">
        <v>65</v>
      </c>
      <c r="F28" s="473"/>
      <c r="G28" s="36"/>
      <c r="H28" s="36"/>
      <c r="I28" s="36"/>
      <c r="J28" s="24"/>
      <c r="K28" s="24"/>
      <c r="L28" s="24"/>
      <c r="M28" s="67"/>
      <c r="N28" s="76"/>
      <c r="O28" s="67"/>
      <c r="P28" s="24" t="s">
        <v>34</v>
      </c>
      <c r="Q28" s="21"/>
    </row>
    <row r="29" spans="1:17" s="3" customFormat="1" ht="15.75" customHeight="1">
      <c r="A29" s="427" t="s">
        <v>9</v>
      </c>
      <c r="B29" s="427"/>
      <c r="C29" s="427"/>
      <c r="D29" s="427"/>
      <c r="E29" s="478" t="s">
        <v>6</v>
      </c>
      <c r="F29" s="479" t="s">
        <v>7</v>
      </c>
      <c r="G29" s="427" t="s">
        <v>4</v>
      </c>
      <c r="H29" s="427" t="s">
        <v>10</v>
      </c>
      <c r="I29" s="433"/>
      <c r="J29" s="433"/>
      <c r="K29" s="433"/>
      <c r="L29" s="433"/>
      <c r="M29" s="433"/>
      <c r="N29" s="433"/>
      <c r="O29" s="433"/>
      <c r="P29" s="433"/>
      <c r="Q29" s="21"/>
    </row>
    <row r="30" spans="1:17" s="3" customFormat="1" ht="15.75" customHeight="1">
      <c r="A30" s="2" t="s">
        <v>3</v>
      </c>
      <c r="B30" s="2" t="s">
        <v>11</v>
      </c>
      <c r="C30" s="2" t="s">
        <v>12</v>
      </c>
      <c r="D30" s="2" t="s">
        <v>13</v>
      </c>
      <c r="E30" s="478"/>
      <c r="F30" s="479"/>
      <c r="G30" s="432"/>
      <c r="H30" s="432"/>
      <c r="I30" s="433"/>
      <c r="J30" s="433"/>
      <c r="K30" s="433"/>
      <c r="L30" s="433"/>
      <c r="M30" s="433"/>
      <c r="N30" s="433"/>
      <c r="O30" s="433"/>
      <c r="P30" s="433"/>
      <c r="Q30" s="21"/>
    </row>
    <row r="31" spans="1:17" s="161" customFormat="1" ht="17.25" customHeight="1">
      <c r="A31" s="414" t="s">
        <v>52</v>
      </c>
      <c r="B31" s="414" t="s">
        <v>63</v>
      </c>
      <c r="C31" s="480" t="s">
        <v>50</v>
      </c>
      <c r="D31" s="417" t="s">
        <v>25</v>
      </c>
      <c r="E31" s="482">
        <v>10776500</v>
      </c>
      <c r="F31" s="482">
        <f>SUM(P31)</f>
        <v>10571500</v>
      </c>
      <c r="G31" s="402">
        <f>F31-E31</f>
        <v>-205000</v>
      </c>
      <c r="H31" s="158" t="s">
        <v>69</v>
      </c>
      <c r="I31" s="205">
        <f>SUM(P32:P37)</f>
        <v>10571500</v>
      </c>
      <c r="J31" s="404" t="s">
        <v>70</v>
      </c>
      <c r="K31" s="404"/>
      <c r="L31" s="405">
        <v>0</v>
      </c>
      <c r="M31" s="405"/>
      <c r="N31" s="405"/>
      <c r="O31" s="204" t="s">
        <v>84</v>
      </c>
      <c r="P31" s="159">
        <f>SUM(I31,L31)</f>
        <v>10571500</v>
      </c>
      <c r="Q31" s="160"/>
    </row>
    <row r="32" spans="1:19" s="3" customFormat="1" ht="16.5" customHeight="1">
      <c r="A32" s="415"/>
      <c r="B32" s="415"/>
      <c r="C32" s="481"/>
      <c r="D32" s="440"/>
      <c r="E32" s="442"/>
      <c r="F32" s="442"/>
      <c r="G32" s="447"/>
      <c r="H32" s="55" t="s">
        <v>145</v>
      </c>
      <c r="I32" s="81" t="s">
        <v>125</v>
      </c>
      <c r="J32" s="484">
        <v>3530000</v>
      </c>
      <c r="K32" s="484"/>
      <c r="L32" s="484"/>
      <c r="M32" s="82" t="s">
        <v>77</v>
      </c>
      <c r="N32" s="83">
        <v>1</v>
      </c>
      <c r="O32" s="82" t="s">
        <v>82</v>
      </c>
      <c r="P32" s="109">
        <v>3530000</v>
      </c>
      <c r="Q32" s="38"/>
      <c r="S32" s="48"/>
    </row>
    <row r="33" spans="1:19" s="3" customFormat="1" ht="16.5" customHeight="1">
      <c r="A33" s="415"/>
      <c r="B33" s="415"/>
      <c r="C33" s="481"/>
      <c r="D33" s="440"/>
      <c r="E33" s="442"/>
      <c r="F33" s="442"/>
      <c r="G33" s="447"/>
      <c r="H33" s="56" t="s">
        <v>145</v>
      </c>
      <c r="I33" s="60" t="s">
        <v>81</v>
      </c>
      <c r="J33" s="450">
        <v>2123000</v>
      </c>
      <c r="K33" s="450"/>
      <c r="L33" s="450"/>
      <c r="M33" s="58" t="s">
        <v>77</v>
      </c>
      <c r="N33" s="84">
        <v>0.5</v>
      </c>
      <c r="O33" s="58" t="s">
        <v>82</v>
      </c>
      <c r="P33" s="111">
        <v>1061500</v>
      </c>
      <c r="Q33" s="47"/>
      <c r="S33" s="48"/>
    </row>
    <row r="34" spans="1:18" s="3" customFormat="1" ht="16.5" customHeight="1">
      <c r="A34" s="415"/>
      <c r="B34" s="415"/>
      <c r="C34" s="481"/>
      <c r="D34" s="440"/>
      <c r="E34" s="442"/>
      <c r="F34" s="442"/>
      <c r="G34" s="447"/>
      <c r="H34" s="270"/>
      <c r="I34" s="63" t="s">
        <v>127</v>
      </c>
      <c r="J34" s="485">
        <v>2158000</v>
      </c>
      <c r="K34" s="485"/>
      <c r="L34" s="485"/>
      <c r="M34" s="64" t="s">
        <v>77</v>
      </c>
      <c r="N34" s="303">
        <v>0.5</v>
      </c>
      <c r="O34" s="64" t="s">
        <v>82</v>
      </c>
      <c r="P34" s="94">
        <v>1079000</v>
      </c>
      <c r="Q34" s="21"/>
      <c r="R34" s="49"/>
    </row>
    <row r="35" spans="1:17" s="3" customFormat="1" ht="16.5" customHeight="1">
      <c r="A35" s="415"/>
      <c r="B35" s="415"/>
      <c r="C35" s="481"/>
      <c r="D35" s="440"/>
      <c r="E35" s="442"/>
      <c r="F35" s="442"/>
      <c r="G35" s="447"/>
      <c r="H35" s="304" t="s">
        <v>145</v>
      </c>
      <c r="I35" s="305" t="s">
        <v>137</v>
      </c>
      <c r="J35" s="453">
        <v>1671000</v>
      </c>
      <c r="K35" s="453"/>
      <c r="L35" s="453"/>
      <c r="M35" s="306" t="s">
        <v>77</v>
      </c>
      <c r="N35" s="307">
        <v>1</v>
      </c>
      <c r="O35" s="306" t="s">
        <v>82</v>
      </c>
      <c r="P35" s="308">
        <v>1671000</v>
      </c>
      <c r="Q35" s="21"/>
    </row>
    <row r="36" spans="1:17" s="3" customFormat="1" ht="16.5" customHeight="1">
      <c r="A36" s="415"/>
      <c r="B36" s="415"/>
      <c r="C36" s="481"/>
      <c r="D36" s="440"/>
      <c r="E36" s="442"/>
      <c r="F36" s="442"/>
      <c r="G36" s="447"/>
      <c r="H36" s="304" t="s">
        <v>145</v>
      </c>
      <c r="I36" s="305" t="s">
        <v>136</v>
      </c>
      <c r="J36" s="453">
        <v>1578000</v>
      </c>
      <c r="K36" s="453"/>
      <c r="L36" s="453"/>
      <c r="M36" s="306" t="s">
        <v>77</v>
      </c>
      <c r="N36" s="307">
        <v>1</v>
      </c>
      <c r="O36" s="306" t="s">
        <v>82</v>
      </c>
      <c r="P36" s="308">
        <v>1578000</v>
      </c>
      <c r="Q36" s="21"/>
    </row>
    <row r="37" spans="1:17" s="3" customFormat="1" ht="16.5" customHeight="1">
      <c r="A37" s="415"/>
      <c r="B37" s="415"/>
      <c r="C37" s="481"/>
      <c r="D37" s="440"/>
      <c r="E37" s="442"/>
      <c r="F37" s="442"/>
      <c r="G37" s="447"/>
      <c r="H37" s="309" t="s">
        <v>150</v>
      </c>
      <c r="I37" s="310" t="s">
        <v>128</v>
      </c>
      <c r="J37" s="483">
        <v>1652000</v>
      </c>
      <c r="K37" s="483"/>
      <c r="L37" s="483"/>
      <c r="M37" s="311" t="s">
        <v>77</v>
      </c>
      <c r="N37" s="312">
        <v>1</v>
      </c>
      <c r="O37" s="311" t="s">
        <v>82</v>
      </c>
      <c r="P37" s="313">
        <v>1652000</v>
      </c>
      <c r="Q37" s="21"/>
    </row>
    <row r="38" spans="1:17" s="3" customFormat="1" ht="17.25" customHeight="1">
      <c r="A38" s="415"/>
      <c r="B38" s="409" t="s">
        <v>8</v>
      </c>
      <c r="C38" s="409"/>
      <c r="D38" s="409"/>
      <c r="E38" s="31">
        <f>SUM(E31,E22,E20,E15,E6)</f>
        <v>170293580</v>
      </c>
      <c r="F38" s="31">
        <f>SUM(F31,F22,F20,F15,F6)</f>
        <v>173586760</v>
      </c>
      <c r="G38" s="34">
        <f>F38-E38</f>
        <v>3293180</v>
      </c>
      <c r="H38" s="486"/>
      <c r="I38" s="487"/>
      <c r="J38" s="96"/>
      <c r="K38" s="96"/>
      <c r="L38" s="96"/>
      <c r="M38" s="199"/>
      <c r="N38" s="102"/>
      <c r="O38" s="199"/>
      <c r="P38" s="90"/>
      <c r="Q38" s="21"/>
    </row>
    <row r="39" spans="1:17" s="161" customFormat="1" ht="17.25" customHeight="1">
      <c r="A39" s="415"/>
      <c r="B39" s="254" t="s">
        <v>51</v>
      </c>
      <c r="C39" s="254" t="s">
        <v>26</v>
      </c>
      <c r="D39" s="260"/>
      <c r="E39" s="255">
        <v>1380000</v>
      </c>
      <c r="F39" s="255">
        <v>0</v>
      </c>
      <c r="G39" s="256">
        <f>F39-E39</f>
        <v>-1380000</v>
      </c>
      <c r="H39" s="158" t="s">
        <v>93</v>
      </c>
      <c r="I39" s="205">
        <v>0</v>
      </c>
      <c r="J39" s="404" t="s">
        <v>94</v>
      </c>
      <c r="K39" s="404"/>
      <c r="L39" s="405">
        <v>0</v>
      </c>
      <c r="M39" s="405"/>
      <c r="N39" s="405"/>
      <c r="O39" s="204" t="s">
        <v>95</v>
      </c>
      <c r="P39" s="159">
        <f>SUM(I39,L39)</f>
        <v>0</v>
      </c>
      <c r="Q39" s="160"/>
    </row>
    <row r="40" spans="1:17" s="3" customFormat="1" ht="17.25" customHeight="1">
      <c r="A40" s="415"/>
      <c r="B40" s="409" t="s">
        <v>8</v>
      </c>
      <c r="C40" s="409"/>
      <c r="D40" s="409"/>
      <c r="E40" s="31">
        <f>SUM(E39)</f>
        <v>1380000</v>
      </c>
      <c r="F40" s="31">
        <f>SUM(F39)</f>
        <v>0</v>
      </c>
      <c r="G40" s="34">
        <f>F40-E40</f>
        <v>-1380000</v>
      </c>
      <c r="H40" s="487"/>
      <c r="I40" s="413"/>
      <c r="J40" s="96"/>
      <c r="K40" s="96"/>
      <c r="L40" s="96"/>
      <c r="M40" s="199"/>
      <c r="N40" s="102"/>
      <c r="O40" s="199"/>
      <c r="P40" s="90"/>
      <c r="Q40" s="21"/>
    </row>
    <row r="41" spans="1:17" s="161" customFormat="1" ht="17.25" customHeight="1">
      <c r="A41" s="415"/>
      <c r="B41" s="414" t="s">
        <v>42</v>
      </c>
      <c r="C41" s="414" t="s">
        <v>27</v>
      </c>
      <c r="D41" s="417"/>
      <c r="E41" s="421">
        <v>323600</v>
      </c>
      <c r="F41" s="488">
        <f>SUM(P41)</f>
        <v>350000</v>
      </c>
      <c r="G41" s="490">
        <f>F41-E41</f>
        <v>26400</v>
      </c>
      <c r="H41" s="158" t="s">
        <v>93</v>
      </c>
      <c r="I41" s="205">
        <v>350000</v>
      </c>
      <c r="J41" s="404" t="s">
        <v>94</v>
      </c>
      <c r="K41" s="404"/>
      <c r="L41" s="405">
        <v>0</v>
      </c>
      <c r="M41" s="405"/>
      <c r="N41" s="405"/>
      <c r="O41" s="204" t="s">
        <v>95</v>
      </c>
      <c r="P41" s="159">
        <f>SUM(I41,L41)</f>
        <v>350000</v>
      </c>
      <c r="Q41" s="160"/>
    </row>
    <row r="42" spans="1:17" s="3" customFormat="1" ht="17.25" customHeight="1">
      <c r="A42" s="415"/>
      <c r="B42" s="415"/>
      <c r="C42" s="416"/>
      <c r="D42" s="418"/>
      <c r="E42" s="422"/>
      <c r="F42" s="489"/>
      <c r="G42" s="491"/>
      <c r="H42" s="492"/>
      <c r="I42" s="493"/>
      <c r="J42" s="494"/>
      <c r="K42" s="494"/>
      <c r="L42" s="494"/>
      <c r="M42" s="97"/>
      <c r="N42" s="103"/>
      <c r="O42" s="97"/>
      <c r="P42" s="92">
        <v>350000</v>
      </c>
      <c r="Q42" s="21"/>
    </row>
    <row r="43" spans="1:17" s="161" customFormat="1" ht="17.25" customHeight="1">
      <c r="A43" s="415"/>
      <c r="B43" s="415"/>
      <c r="C43" s="414" t="s">
        <v>61</v>
      </c>
      <c r="D43" s="417"/>
      <c r="E43" s="421">
        <v>620400</v>
      </c>
      <c r="F43" s="482">
        <f>SUM(P43)</f>
        <v>860000</v>
      </c>
      <c r="G43" s="490">
        <f>F43-E43</f>
        <v>239600</v>
      </c>
      <c r="H43" s="158" t="s">
        <v>93</v>
      </c>
      <c r="I43" s="205">
        <f>SUM(P44:P45)</f>
        <v>860000</v>
      </c>
      <c r="J43" s="404" t="s">
        <v>94</v>
      </c>
      <c r="K43" s="404"/>
      <c r="L43" s="405">
        <v>0</v>
      </c>
      <c r="M43" s="405"/>
      <c r="N43" s="405"/>
      <c r="O43" s="204" t="s">
        <v>95</v>
      </c>
      <c r="P43" s="159">
        <f>SUM(I43,L43)</f>
        <v>860000</v>
      </c>
      <c r="Q43" s="160"/>
    </row>
    <row r="44" spans="1:17" s="66" customFormat="1" ht="17.25" customHeight="1">
      <c r="A44" s="415"/>
      <c r="B44" s="415"/>
      <c r="C44" s="415"/>
      <c r="D44" s="440"/>
      <c r="E44" s="495"/>
      <c r="F44" s="442"/>
      <c r="G44" s="496"/>
      <c r="H44" s="497"/>
      <c r="I44" s="498"/>
      <c r="J44" s="499">
        <v>55000</v>
      </c>
      <c r="K44" s="499"/>
      <c r="L44" s="499"/>
      <c r="M44" s="140" t="s">
        <v>77</v>
      </c>
      <c r="N44" s="140" t="s">
        <v>78</v>
      </c>
      <c r="O44" s="140" t="s">
        <v>82</v>
      </c>
      <c r="P44" s="141">
        <v>660000</v>
      </c>
      <c r="Q44" s="65"/>
    </row>
    <row r="45" spans="1:17" s="3" customFormat="1" ht="17.25" customHeight="1">
      <c r="A45" s="415"/>
      <c r="B45" s="415"/>
      <c r="C45" s="416"/>
      <c r="D45" s="418"/>
      <c r="E45" s="422"/>
      <c r="F45" s="443"/>
      <c r="G45" s="491"/>
      <c r="H45" s="500"/>
      <c r="I45" s="501"/>
      <c r="J45" s="502"/>
      <c r="K45" s="502"/>
      <c r="L45" s="502"/>
      <c r="M45" s="138"/>
      <c r="N45" s="139"/>
      <c r="O45" s="138" t="s">
        <v>82</v>
      </c>
      <c r="P45" s="91">
        <v>200000</v>
      </c>
      <c r="Q45" s="21"/>
    </row>
    <row r="46" spans="1:17" s="161" customFormat="1" ht="17.25" customHeight="1">
      <c r="A46" s="415"/>
      <c r="B46" s="415"/>
      <c r="C46" s="503" t="s">
        <v>28</v>
      </c>
      <c r="D46" s="417"/>
      <c r="E46" s="505">
        <v>1912670</v>
      </c>
      <c r="F46" s="505">
        <f>P46</f>
        <v>2280000</v>
      </c>
      <c r="G46" s="507">
        <f>F46-E46</f>
        <v>367330</v>
      </c>
      <c r="H46" s="158" t="s">
        <v>93</v>
      </c>
      <c r="I46" s="205">
        <f>SUM(P47:P49)</f>
        <v>2280000</v>
      </c>
      <c r="J46" s="404" t="s">
        <v>94</v>
      </c>
      <c r="K46" s="404"/>
      <c r="L46" s="405">
        <v>0</v>
      </c>
      <c r="M46" s="405"/>
      <c r="N46" s="405"/>
      <c r="O46" s="204" t="s">
        <v>95</v>
      </c>
      <c r="P46" s="159">
        <f>SUM(I46,L46)</f>
        <v>2280000</v>
      </c>
      <c r="Q46" s="160"/>
    </row>
    <row r="47" spans="1:17" s="3" customFormat="1" ht="17.25" customHeight="1">
      <c r="A47" s="415"/>
      <c r="B47" s="415"/>
      <c r="C47" s="504"/>
      <c r="D47" s="440"/>
      <c r="E47" s="506"/>
      <c r="F47" s="506"/>
      <c r="G47" s="508"/>
      <c r="H47" s="511"/>
      <c r="I47" s="512"/>
      <c r="J47" s="513">
        <v>130000</v>
      </c>
      <c r="K47" s="513"/>
      <c r="L47" s="513"/>
      <c r="M47" s="98" t="s">
        <v>77</v>
      </c>
      <c r="N47" s="104" t="s">
        <v>78</v>
      </c>
      <c r="O47" s="98" t="s">
        <v>82</v>
      </c>
      <c r="P47" s="93">
        <v>1560000</v>
      </c>
      <c r="Q47" s="21"/>
    </row>
    <row r="48" spans="1:17" s="3" customFormat="1" ht="17.25" customHeight="1">
      <c r="A48" s="415"/>
      <c r="B48" s="415"/>
      <c r="C48" s="504"/>
      <c r="D48" s="440"/>
      <c r="E48" s="506"/>
      <c r="F48" s="506"/>
      <c r="G48" s="508"/>
      <c r="H48" s="514"/>
      <c r="I48" s="515"/>
      <c r="J48" s="516">
        <v>10000</v>
      </c>
      <c r="K48" s="516"/>
      <c r="L48" s="516"/>
      <c r="M48" s="64" t="s">
        <v>77</v>
      </c>
      <c r="N48" s="105" t="s">
        <v>78</v>
      </c>
      <c r="O48" s="64" t="s">
        <v>82</v>
      </c>
      <c r="P48" s="94">
        <v>120000</v>
      </c>
      <c r="Q48" s="21"/>
    </row>
    <row r="49" spans="1:17" s="3" customFormat="1" ht="17.25" customHeight="1">
      <c r="A49" s="415"/>
      <c r="B49" s="415"/>
      <c r="C49" s="504"/>
      <c r="D49" s="440"/>
      <c r="E49" s="506"/>
      <c r="F49" s="506"/>
      <c r="G49" s="508"/>
      <c r="H49" s="514"/>
      <c r="I49" s="517"/>
      <c r="J49" s="516">
        <v>50000</v>
      </c>
      <c r="K49" s="516"/>
      <c r="L49" s="516"/>
      <c r="M49" s="99" t="s">
        <v>77</v>
      </c>
      <c r="N49" s="106" t="s">
        <v>78</v>
      </c>
      <c r="O49" s="99" t="s">
        <v>82</v>
      </c>
      <c r="P49" s="94">
        <v>600000</v>
      </c>
      <c r="Q49" s="21"/>
    </row>
    <row r="50" spans="1:17" s="161" customFormat="1" ht="17.25" customHeight="1">
      <c r="A50" s="415"/>
      <c r="B50" s="415"/>
      <c r="C50" s="414" t="s">
        <v>29</v>
      </c>
      <c r="D50" s="417"/>
      <c r="E50" s="505">
        <v>2146150</v>
      </c>
      <c r="F50" s="505">
        <f>SUM(P50)</f>
        <v>2278800</v>
      </c>
      <c r="G50" s="507">
        <f>F50-E50</f>
        <v>132650</v>
      </c>
      <c r="H50" s="551" t="s">
        <v>93</v>
      </c>
      <c r="I50" s="318">
        <f>SUM(P51:P53)</f>
        <v>2278800</v>
      </c>
      <c r="J50" s="469" t="s">
        <v>94</v>
      </c>
      <c r="K50" s="469"/>
      <c r="L50" s="470">
        <v>0</v>
      </c>
      <c r="M50" s="470"/>
      <c r="N50" s="470"/>
      <c r="O50" s="317" t="s">
        <v>95</v>
      </c>
      <c r="P50" s="552">
        <f>SUM(I50,L50)</f>
        <v>2278800</v>
      </c>
      <c r="Q50" s="160"/>
    </row>
    <row r="51" spans="1:17" s="3" customFormat="1" ht="17.25" customHeight="1">
      <c r="A51" s="415"/>
      <c r="B51" s="415"/>
      <c r="C51" s="415"/>
      <c r="D51" s="440"/>
      <c r="E51" s="506"/>
      <c r="F51" s="506"/>
      <c r="G51" s="508"/>
      <c r="H51" s="512"/>
      <c r="I51" s="518"/>
      <c r="J51" s="513">
        <v>150000</v>
      </c>
      <c r="K51" s="513"/>
      <c r="L51" s="513"/>
      <c r="M51" s="100" t="s">
        <v>77</v>
      </c>
      <c r="N51" s="107" t="s">
        <v>85</v>
      </c>
      <c r="O51" s="100" t="s">
        <v>82</v>
      </c>
      <c r="P51" s="93">
        <v>300000</v>
      </c>
      <c r="Q51" s="21"/>
    </row>
    <row r="52" spans="1:17" s="3" customFormat="1" ht="17.25" customHeight="1">
      <c r="A52" s="415"/>
      <c r="B52" s="415"/>
      <c r="C52" s="415"/>
      <c r="D52" s="440"/>
      <c r="E52" s="506"/>
      <c r="F52" s="506"/>
      <c r="G52" s="508"/>
      <c r="H52" s="514"/>
      <c r="I52" s="517"/>
      <c r="J52" s="516"/>
      <c r="K52" s="516"/>
      <c r="L52" s="516"/>
      <c r="M52" s="99"/>
      <c r="N52" s="106"/>
      <c r="O52" s="99" t="s">
        <v>82</v>
      </c>
      <c r="P52" s="94">
        <v>1850000</v>
      </c>
      <c r="Q52" s="21"/>
    </row>
    <row r="53" spans="1:17" s="3" customFormat="1" ht="17.25" customHeight="1">
      <c r="A53" s="415"/>
      <c r="B53" s="415"/>
      <c r="C53" s="416"/>
      <c r="D53" s="418"/>
      <c r="E53" s="509"/>
      <c r="F53" s="509"/>
      <c r="G53" s="510"/>
      <c r="H53" s="519"/>
      <c r="I53" s="520"/>
      <c r="J53" s="460">
        <v>25760</v>
      </c>
      <c r="K53" s="460"/>
      <c r="L53" s="460"/>
      <c r="M53" s="101" t="s">
        <v>77</v>
      </c>
      <c r="N53" s="108" t="s">
        <v>138</v>
      </c>
      <c r="O53" s="101" t="s">
        <v>82</v>
      </c>
      <c r="P53" s="95">
        <v>128800</v>
      </c>
      <c r="Q53" s="21"/>
    </row>
    <row r="54" spans="1:16" s="161" customFormat="1" ht="17.25" customHeight="1">
      <c r="A54" s="415"/>
      <c r="B54" s="415"/>
      <c r="C54" s="521" t="s">
        <v>71</v>
      </c>
      <c r="D54" s="417"/>
      <c r="E54" s="465">
        <v>15753910</v>
      </c>
      <c r="F54" s="465">
        <f>SUM(P54)</f>
        <v>10125666</v>
      </c>
      <c r="G54" s="507">
        <f>F54-E54</f>
        <v>-5628244</v>
      </c>
      <c r="H54" s="158" t="s">
        <v>93</v>
      </c>
      <c r="I54" s="205">
        <v>9552440</v>
      </c>
      <c r="J54" s="404" t="s">
        <v>94</v>
      </c>
      <c r="K54" s="404"/>
      <c r="L54" s="405">
        <v>573226</v>
      </c>
      <c r="M54" s="405"/>
      <c r="N54" s="405"/>
      <c r="O54" s="204" t="s">
        <v>95</v>
      </c>
      <c r="P54" s="159">
        <f>SUM(I54,L54)</f>
        <v>10125666</v>
      </c>
    </row>
    <row r="55" spans="1:16" s="3" customFormat="1" ht="17.25" customHeight="1">
      <c r="A55" s="415"/>
      <c r="B55" s="415"/>
      <c r="C55" s="522"/>
      <c r="D55" s="440"/>
      <c r="E55" s="445"/>
      <c r="F55" s="445"/>
      <c r="G55" s="508"/>
      <c r="H55" s="524"/>
      <c r="I55" s="525"/>
      <c r="J55" s="526">
        <v>750000</v>
      </c>
      <c r="K55" s="526"/>
      <c r="L55" s="526"/>
      <c r="M55" s="133" t="s">
        <v>77</v>
      </c>
      <c r="N55" s="104" t="s">
        <v>78</v>
      </c>
      <c r="O55" s="133" t="s">
        <v>82</v>
      </c>
      <c r="P55" s="93">
        <v>9000000</v>
      </c>
    </row>
    <row r="56" spans="1:16" s="3" customFormat="1" ht="17.25" customHeight="1">
      <c r="A56" s="415"/>
      <c r="B56" s="416"/>
      <c r="C56" s="523"/>
      <c r="D56" s="418"/>
      <c r="E56" s="446"/>
      <c r="F56" s="446"/>
      <c r="G56" s="510"/>
      <c r="H56" s="527"/>
      <c r="I56" s="528"/>
      <c r="J56" s="529"/>
      <c r="K56" s="529"/>
      <c r="L56" s="529"/>
      <c r="M56" s="129"/>
      <c r="N56" s="75"/>
      <c r="O56" s="129"/>
      <c r="P56" s="94">
        <v>1125666</v>
      </c>
    </row>
    <row r="57" spans="1:16" s="3" customFormat="1" ht="17.25" customHeight="1">
      <c r="A57" s="416"/>
      <c r="B57" s="409" t="s">
        <v>8</v>
      </c>
      <c r="C57" s="410"/>
      <c r="D57" s="410"/>
      <c r="E57" s="33">
        <f>SUM(E41,E43,E46,E50,E54)</f>
        <v>20756730</v>
      </c>
      <c r="F57" s="33">
        <f>SUM(F41,F43,F46,F50,F54)</f>
        <v>15894466</v>
      </c>
      <c r="G57" s="32">
        <f>F57-E57</f>
        <v>-4862264</v>
      </c>
      <c r="H57" s="411"/>
      <c r="I57" s="412"/>
      <c r="J57" s="96"/>
      <c r="K57" s="96"/>
      <c r="L57" s="96"/>
      <c r="M57" s="199"/>
      <c r="N57" s="102"/>
      <c r="O57" s="199"/>
      <c r="P57" s="90"/>
    </row>
    <row r="58" spans="1:17" s="3" customFormat="1" ht="17.25" customHeight="1">
      <c r="A58" s="398" t="s">
        <v>30</v>
      </c>
      <c r="B58" s="398"/>
      <c r="C58" s="398"/>
      <c r="D58" s="398"/>
      <c r="E58" s="29">
        <f>SUM(E38,E40,E57)</f>
        <v>192430310</v>
      </c>
      <c r="F58" s="29">
        <f>SUM(F38,F40,F57)</f>
        <v>189481226</v>
      </c>
      <c r="G58" s="314">
        <f>F58-E58</f>
        <v>-2949084</v>
      </c>
      <c r="H58" s="399"/>
      <c r="I58" s="400"/>
      <c r="J58" s="151"/>
      <c r="K58" s="151"/>
      <c r="L58" s="151"/>
      <c r="M58" s="200"/>
      <c r="N58" s="152"/>
      <c r="O58" s="200"/>
      <c r="P58" s="153"/>
      <c r="Q58" s="21"/>
    </row>
    <row r="59" spans="1:17" s="3" customFormat="1" ht="16.5" customHeight="1">
      <c r="A59" s="4"/>
      <c r="B59" s="4"/>
      <c r="C59" s="18"/>
      <c r="D59" s="18"/>
      <c r="E59" s="473" t="s">
        <v>151</v>
      </c>
      <c r="F59" s="473"/>
      <c r="G59" s="22"/>
      <c r="H59" s="23"/>
      <c r="I59" s="25"/>
      <c r="J59" s="69"/>
      <c r="K59" s="69"/>
      <c r="L59" s="69"/>
      <c r="M59" s="68"/>
      <c r="N59" s="77"/>
      <c r="O59" s="68"/>
      <c r="P59" s="24" t="s">
        <v>34</v>
      </c>
      <c r="Q59" s="21"/>
    </row>
    <row r="60" spans="1:17" s="3" customFormat="1" ht="18.75" customHeight="1">
      <c r="A60" s="427" t="s">
        <v>9</v>
      </c>
      <c r="B60" s="427"/>
      <c r="C60" s="427"/>
      <c r="D60" s="427"/>
      <c r="E60" s="428" t="s">
        <v>6</v>
      </c>
      <c r="F60" s="430" t="s">
        <v>7</v>
      </c>
      <c r="G60" s="427" t="s">
        <v>4</v>
      </c>
      <c r="H60" s="427" t="s">
        <v>10</v>
      </c>
      <c r="I60" s="433"/>
      <c r="J60" s="433"/>
      <c r="K60" s="433"/>
      <c r="L60" s="433"/>
      <c r="M60" s="433"/>
      <c r="N60" s="433"/>
      <c r="O60" s="433"/>
      <c r="P60" s="433"/>
      <c r="Q60" s="21"/>
    </row>
    <row r="61" spans="1:17" s="3" customFormat="1" ht="18.75" customHeight="1">
      <c r="A61" s="2" t="s">
        <v>3</v>
      </c>
      <c r="B61" s="2" t="s">
        <v>11</v>
      </c>
      <c r="C61" s="2" t="s">
        <v>12</v>
      </c>
      <c r="D61" s="2" t="s">
        <v>13</v>
      </c>
      <c r="E61" s="429"/>
      <c r="F61" s="431"/>
      <c r="G61" s="432"/>
      <c r="H61" s="432"/>
      <c r="I61" s="433"/>
      <c r="J61" s="433"/>
      <c r="K61" s="433"/>
      <c r="L61" s="433"/>
      <c r="M61" s="433"/>
      <c r="N61" s="433"/>
      <c r="O61" s="433"/>
      <c r="P61" s="433"/>
      <c r="Q61" s="21"/>
    </row>
    <row r="62" spans="1:17" s="161" customFormat="1" ht="21.75" customHeight="1">
      <c r="A62" s="414" t="s">
        <v>58</v>
      </c>
      <c r="B62" s="455" t="s">
        <v>72</v>
      </c>
      <c r="C62" s="455" t="s">
        <v>73</v>
      </c>
      <c r="D62" s="417"/>
      <c r="E62" s="505">
        <v>5073590</v>
      </c>
      <c r="F62" s="505">
        <f>SUM(P62)</f>
        <v>5750000</v>
      </c>
      <c r="G62" s="507">
        <f>F62-E62</f>
        <v>676410</v>
      </c>
      <c r="H62" s="158" t="s">
        <v>93</v>
      </c>
      <c r="I62" s="205">
        <v>0</v>
      </c>
      <c r="J62" s="404" t="s">
        <v>94</v>
      </c>
      <c r="K62" s="404"/>
      <c r="L62" s="405">
        <v>5750000</v>
      </c>
      <c r="M62" s="405"/>
      <c r="N62" s="405"/>
      <c r="O62" s="204" t="s">
        <v>95</v>
      </c>
      <c r="P62" s="159">
        <f>SUM(I62,L62)</f>
        <v>5750000</v>
      </c>
      <c r="Q62" s="160"/>
    </row>
    <row r="63" spans="1:17" s="3" customFormat="1" ht="18.75" customHeight="1">
      <c r="A63" s="415"/>
      <c r="B63" s="438"/>
      <c r="C63" s="439"/>
      <c r="D63" s="418"/>
      <c r="E63" s="509"/>
      <c r="F63" s="509"/>
      <c r="G63" s="510"/>
      <c r="H63" s="530"/>
      <c r="I63" s="531"/>
      <c r="J63" s="531"/>
      <c r="K63" s="531"/>
      <c r="L63" s="531"/>
      <c r="M63" s="531"/>
      <c r="N63" s="531"/>
      <c r="O63" s="97"/>
      <c r="P63" s="150">
        <v>5750000</v>
      </c>
      <c r="Q63" s="21"/>
    </row>
    <row r="64" spans="1:17" s="161" customFormat="1" ht="21.75" customHeight="1">
      <c r="A64" s="415"/>
      <c r="B64" s="438"/>
      <c r="C64" s="480" t="s">
        <v>74</v>
      </c>
      <c r="D64" s="417"/>
      <c r="E64" s="505">
        <v>1080000</v>
      </c>
      <c r="F64" s="505">
        <f>P64</f>
        <v>900000</v>
      </c>
      <c r="G64" s="507">
        <f>F64-E64</f>
        <v>-180000</v>
      </c>
      <c r="H64" s="158" t="s">
        <v>93</v>
      </c>
      <c r="I64" s="205">
        <f>SUM(P65)</f>
        <v>900000</v>
      </c>
      <c r="J64" s="404" t="s">
        <v>94</v>
      </c>
      <c r="K64" s="404"/>
      <c r="L64" s="532">
        <v>0</v>
      </c>
      <c r="M64" s="532"/>
      <c r="N64" s="532"/>
      <c r="O64" s="204" t="s">
        <v>95</v>
      </c>
      <c r="P64" s="159">
        <f>SUM(I64,L64)</f>
        <v>900000</v>
      </c>
      <c r="Q64" s="160"/>
    </row>
    <row r="65" spans="1:17" s="3" customFormat="1" ht="18.75" customHeight="1">
      <c r="A65" s="415"/>
      <c r="B65" s="439"/>
      <c r="C65" s="462"/>
      <c r="D65" s="418"/>
      <c r="E65" s="509"/>
      <c r="F65" s="509"/>
      <c r="G65" s="510"/>
      <c r="H65" s="530"/>
      <c r="I65" s="531"/>
      <c r="J65" s="531"/>
      <c r="K65" s="531"/>
      <c r="L65" s="531"/>
      <c r="M65" s="531"/>
      <c r="N65" s="531"/>
      <c r="O65" s="531"/>
      <c r="P65" s="150">
        <v>900000</v>
      </c>
      <c r="Q65" s="21"/>
    </row>
    <row r="66" spans="1:17" s="3" customFormat="1" ht="18.75" customHeight="1">
      <c r="A66" s="416"/>
      <c r="B66" s="409" t="s">
        <v>30</v>
      </c>
      <c r="C66" s="410"/>
      <c r="D66" s="410"/>
      <c r="E66" s="33">
        <f>SUM(E62:E65)</f>
        <v>6153590</v>
      </c>
      <c r="F66" s="33">
        <f>SUM(F62:F64)</f>
        <v>6650000</v>
      </c>
      <c r="G66" s="134">
        <f>F66-E66</f>
        <v>496410</v>
      </c>
      <c r="H66" s="411"/>
      <c r="I66" s="412"/>
      <c r="J66" s="413"/>
      <c r="K66" s="413"/>
      <c r="L66" s="413"/>
      <c r="M66" s="199"/>
      <c r="N66" s="102"/>
      <c r="O66" s="199"/>
      <c r="P66" s="90"/>
      <c r="Q66" s="21"/>
    </row>
    <row r="67" spans="1:17" s="3" customFormat="1" ht="18.75" customHeight="1">
      <c r="A67" s="398" t="s">
        <v>30</v>
      </c>
      <c r="B67" s="398"/>
      <c r="C67" s="398"/>
      <c r="D67" s="398"/>
      <c r="E67" s="30">
        <f>SUM(E66)</f>
        <v>6153590</v>
      </c>
      <c r="F67" s="30">
        <f>SUM(F66)</f>
        <v>6650000</v>
      </c>
      <c r="G67" s="135">
        <f>F67-E67</f>
        <v>496410</v>
      </c>
      <c r="H67" s="399"/>
      <c r="I67" s="400"/>
      <c r="J67" s="401"/>
      <c r="K67" s="401"/>
      <c r="L67" s="401"/>
      <c r="M67" s="200"/>
      <c r="N67" s="152"/>
      <c r="O67" s="200"/>
      <c r="P67" s="153"/>
      <c r="Q67" s="21"/>
    </row>
    <row r="68" spans="1:17" s="161" customFormat="1" ht="21.75" customHeight="1">
      <c r="A68" s="414" t="s">
        <v>139</v>
      </c>
      <c r="B68" s="414" t="s">
        <v>143</v>
      </c>
      <c r="C68" s="414" t="s">
        <v>144</v>
      </c>
      <c r="D68" s="417"/>
      <c r="E68" s="419">
        <v>1389727</v>
      </c>
      <c r="F68" s="421">
        <f>P68</f>
        <v>1248501</v>
      </c>
      <c r="G68" s="402">
        <f>F68-E68</f>
        <v>-141226</v>
      </c>
      <c r="H68" s="158" t="s">
        <v>69</v>
      </c>
      <c r="I68" s="249">
        <v>0</v>
      </c>
      <c r="J68" s="404" t="s">
        <v>70</v>
      </c>
      <c r="K68" s="404"/>
      <c r="L68" s="405">
        <v>1248501</v>
      </c>
      <c r="M68" s="405"/>
      <c r="N68" s="405"/>
      <c r="O68" s="248" t="s">
        <v>84</v>
      </c>
      <c r="P68" s="159">
        <f>SUM(I68,L68)</f>
        <v>1248501</v>
      </c>
      <c r="Q68" s="160"/>
    </row>
    <row r="69" spans="1:17" s="3" customFormat="1" ht="18.75" customHeight="1">
      <c r="A69" s="415"/>
      <c r="B69" s="416"/>
      <c r="C69" s="416"/>
      <c r="D69" s="418"/>
      <c r="E69" s="420"/>
      <c r="F69" s="422"/>
      <c r="G69" s="403"/>
      <c r="H69" s="406"/>
      <c r="I69" s="407"/>
      <c r="J69" s="408"/>
      <c r="K69" s="408"/>
      <c r="L69" s="408"/>
      <c r="M69" s="130"/>
      <c r="N69" s="149"/>
      <c r="O69" s="130"/>
      <c r="P69" s="154">
        <v>1248501</v>
      </c>
      <c r="Q69" s="21"/>
    </row>
    <row r="70" spans="1:17" s="3" customFormat="1" ht="18.75" customHeight="1">
      <c r="A70" s="416"/>
      <c r="B70" s="409" t="s">
        <v>8</v>
      </c>
      <c r="C70" s="410"/>
      <c r="D70" s="410"/>
      <c r="E70" s="33">
        <f>SUM(E68)</f>
        <v>1389727</v>
      </c>
      <c r="F70" s="31">
        <f>SUM(F68)</f>
        <v>1248501</v>
      </c>
      <c r="G70" s="134">
        <f>F70-E70</f>
        <v>-141226</v>
      </c>
      <c r="H70" s="411"/>
      <c r="I70" s="412"/>
      <c r="J70" s="413"/>
      <c r="K70" s="413"/>
      <c r="L70" s="413"/>
      <c r="M70" s="257"/>
      <c r="N70" s="102"/>
      <c r="O70" s="257"/>
      <c r="P70" s="90"/>
      <c r="Q70" s="21"/>
    </row>
    <row r="71" spans="1:17" s="3" customFormat="1" ht="18.75" customHeight="1">
      <c r="A71" s="398" t="s">
        <v>8</v>
      </c>
      <c r="B71" s="398"/>
      <c r="C71" s="398"/>
      <c r="D71" s="398"/>
      <c r="E71" s="30">
        <f>SUM(E70)</f>
        <v>1389727</v>
      </c>
      <c r="F71" s="29">
        <f>SUM(F70)</f>
        <v>1248501</v>
      </c>
      <c r="G71" s="135">
        <f>F71-E71</f>
        <v>-141226</v>
      </c>
      <c r="H71" s="399"/>
      <c r="I71" s="400"/>
      <c r="J71" s="401"/>
      <c r="K71" s="401"/>
      <c r="L71" s="401"/>
      <c r="M71" s="258"/>
      <c r="N71" s="152"/>
      <c r="O71" s="258"/>
      <c r="P71" s="153"/>
      <c r="Q71" s="21"/>
    </row>
    <row r="72" spans="1:17" s="161" customFormat="1" ht="21.75" customHeight="1">
      <c r="A72" s="503" t="s">
        <v>140</v>
      </c>
      <c r="B72" s="503" t="s">
        <v>141</v>
      </c>
      <c r="C72" s="414" t="s">
        <v>142</v>
      </c>
      <c r="D72" s="417"/>
      <c r="E72" s="505">
        <v>253837</v>
      </c>
      <c r="F72" s="505">
        <f>SUM(P72)</f>
        <v>30000</v>
      </c>
      <c r="G72" s="507">
        <f>F72-E72</f>
        <v>-223837</v>
      </c>
      <c r="H72" s="158" t="s">
        <v>93</v>
      </c>
      <c r="I72" s="205">
        <v>0</v>
      </c>
      <c r="J72" s="404" t="s">
        <v>94</v>
      </c>
      <c r="K72" s="404"/>
      <c r="L72" s="405">
        <f>SUM(P73)</f>
        <v>30000</v>
      </c>
      <c r="M72" s="405"/>
      <c r="N72" s="405"/>
      <c r="O72" s="204" t="s">
        <v>95</v>
      </c>
      <c r="P72" s="159">
        <f>SUM(I72,L72)</f>
        <v>30000</v>
      </c>
      <c r="Q72" s="160"/>
    </row>
    <row r="73" spans="1:17" s="3" customFormat="1" ht="18.75" customHeight="1">
      <c r="A73" s="415"/>
      <c r="B73" s="416"/>
      <c r="C73" s="416"/>
      <c r="D73" s="418"/>
      <c r="E73" s="509"/>
      <c r="F73" s="509"/>
      <c r="G73" s="510"/>
      <c r="H73" s="534"/>
      <c r="I73" s="535"/>
      <c r="J73" s="535"/>
      <c r="K73" s="535"/>
      <c r="L73" s="535"/>
      <c r="M73" s="535"/>
      <c r="N73" s="535"/>
      <c r="O73" s="72"/>
      <c r="P73" s="156">
        <v>30000</v>
      </c>
      <c r="Q73" s="21"/>
    </row>
    <row r="74" spans="1:17" s="3" customFormat="1" ht="18.75" customHeight="1">
      <c r="A74" s="416"/>
      <c r="B74" s="409" t="s">
        <v>8</v>
      </c>
      <c r="C74" s="410"/>
      <c r="D74" s="410"/>
      <c r="E74" s="33">
        <f>SUM(E72)</f>
        <v>253837</v>
      </c>
      <c r="F74" s="33">
        <f>SUM(F72)</f>
        <v>30000</v>
      </c>
      <c r="G74" s="134">
        <f>SUM(F74-E74)</f>
        <v>-223837</v>
      </c>
      <c r="H74" s="411"/>
      <c r="I74" s="412"/>
      <c r="J74" s="413"/>
      <c r="K74" s="413"/>
      <c r="L74" s="413"/>
      <c r="M74" s="199"/>
      <c r="N74" s="102"/>
      <c r="O74" s="199"/>
      <c r="P74" s="90"/>
      <c r="Q74" s="21"/>
    </row>
    <row r="75" spans="1:17" s="3" customFormat="1" ht="18.75" customHeight="1">
      <c r="A75" s="398" t="s">
        <v>30</v>
      </c>
      <c r="B75" s="398"/>
      <c r="C75" s="398"/>
      <c r="D75" s="398"/>
      <c r="E75" s="30">
        <f>SUM(E74)</f>
        <v>253837</v>
      </c>
      <c r="F75" s="30">
        <f>SUM(F74)</f>
        <v>30000</v>
      </c>
      <c r="G75" s="135">
        <f>SUM(F75-E75)</f>
        <v>-223837</v>
      </c>
      <c r="H75" s="399"/>
      <c r="I75" s="400"/>
      <c r="J75" s="401"/>
      <c r="K75" s="401"/>
      <c r="L75" s="401"/>
      <c r="M75" s="155"/>
      <c r="N75" s="152"/>
      <c r="O75" s="200"/>
      <c r="P75" s="153"/>
      <c r="Q75" s="21"/>
    </row>
    <row r="76" ht="12.75" customHeight="1"/>
    <row r="77" spans="5:17" s="6" customFormat="1" ht="15" customHeight="1">
      <c r="E77" s="533" t="s">
        <v>64</v>
      </c>
      <c r="F77" s="533"/>
      <c r="H77" s="26"/>
      <c r="J77" s="20"/>
      <c r="K77" s="20"/>
      <c r="L77" s="20"/>
      <c r="M77" s="18"/>
      <c r="N77" s="79"/>
      <c r="O77" s="18"/>
      <c r="P77" s="17" t="s">
        <v>34</v>
      </c>
      <c r="Q77" s="20"/>
    </row>
    <row r="78" spans="10:17" s="9" customFormat="1" ht="13.5">
      <c r="J78" s="71"/>
      <c r="K78" s="71"/>
      <c r="L78" s="71"/>
      <c r="M78" s="11"/>
      <c r="N78" s="80"/>
      <c r="O78" s="11"/>
      <c r="Q78" s="20"/>
    </row>
    <row r="79" spans="10:17" s="9" customFormat="1" ht="13.5">
      <c r="J79" s="71"/>
      <c r="K79" s="71"/>
      <c r="L79" s="71"/>
      <c r="M79" s="11"/>
      <c r="N79" s="80"/>
      <c r="O79" s="11"/>
      <c r="Q79" s="20"/>
    </row>
    <row r="80" spans="3:17" s="9" customFormat="1" ht="13.5" customHeight="1">
      <c r="C80" s="35"/>
      <c r="D80" s="35"/>
      <c r="E80" s="35"/>
      <c r="J80" s="71"/>
      <c r="K80" s="71"/>
      <c r="L80" s="71"/>
      <c r="M80" s="11"/>
      <c r="N80" s="80"/>
      <c r="O80" s="11"/>
      <c r="Q80" s="20"/>
    </row>
    <row r="81" spans="3:17" s="9" customFormat="1" ht="13.5">
      <c r="C81" s="35"/>
      <c r="D81" s="35"/>
      <c r="E81" s="35"/>
      <c r="J81" s="71"/>
      <c r="K81" s="71"/>
      <c r="L81" s="71"/>
      <c r="M81" s="11"/>
      <c r="N81" s="80"/>
      <c r="O81" s="11"/>
      <c r="Q81" s="20"/>
    </row>
    <row r="82" spans="10:17" s="9" customFormat="1" ht="13.5">
      <c r="J82" s="71"/>
      <c r="K82" s="71"/>
      <c r="L82" s="71"/>
      <c r="M82" s="11"/>
      <c r="N82" s="80"/>
      <c r="O82" s="11"/>
      <c r="Q82" s="20"/>
    </row>
    <row r="83" spans="3:17" s="9" customFormat="1" ht="13.5">
      <c r="C83" s="215"/>
      <c r="D83" s="214"/>
      <c r="J83" s="71"/>
      <c r="K83" s="71"/>
      <c r="L83" s="71"/>
      <c r="M83" s="11"/>
      <c r="N83" s="80"/>
      <c r="O83" s="11"/>
      <c r="Q83" s="20"/>
    </row>
    <row r="84" spans="10:17" s="9" customFormat="1" ht="13.5">
      <c r="J84" s="71"/>
      <c r="K84" s="71"/>
      <c r="L84" s="71"/>
      <c r="M84" s="11"/>
      <c r="N84" s="80"/>
      <c r="O84" s="11"/>
      <c r="Q84" s="20"/>
    </row>
    <row r="85" spans="10:17" s="9" customFormat="1" ht="13.5">
      <c r="J85" s="71"/>
      <c r="K85" s="71"/>
      <c r="L85" s="71"/>
      <c r="M85" s="11"/>
      <c r="N85" s="80"/>
      <c r="O85" s="11"/>
      <c r="Q85" s="20"/>
    </row>
    <row r="86" spans="10:17" s="9" customFormat="1" ht="13.5">
      <c r="J86" s="71"/>
      <c r="K86" s="71"/>
      <c r="L86" s="71"/>
      <c r="M86" s="11"/>
      <c r="N86" s="80"/>
      <c r="O86" s="11"/>
      <c r="Q86" s="20"/>
    </row>
    <row r="87" spans="10:17" s="9" customFormat="1" ht="13.5">
      <c r="J87" s="71"/>
      <c r="K87" s="71"/>
      <c r="L87" s="71"/>
      <c r="M87" s="11"/>
      <c r="N87" s="80"/>
      <c r="O87" s="11"/>
      <c r="Q87" s="20"/>
    </row>
    <row r="88" spans="10:17" s="9" customFormat="1" ht="13.5">
      <c r="J88" s="71"/>
      <c r="K88" s="71"/>
      <c r="L88" s="71"/>
      <c r="M88" s="11"/>
      <c r="N88" s="80"/>
      <c r="O88" s="11"/>
      <c r="Q88" s="20"/>
    </row>
    <row r="89" spans="10:17" s="9" customFormat="1" ht="13.5">
      <c r="J89" s="71"/>
      <c r="K89" s="71"/>
      <c r="L89" s="71"/>
      <c r="M89" s="11"/>
      <c r="N89" s="80"/>
      <c r="O89" s="11"/>
      <c r="Q89" s="20"/>
    </row>
    <row r="90" spans="10:17" s="9" customFormat="1" ht="13.5">
      <c r="J90" s="71"/>
      <c r="K90" s="71"/>
      <c r="L90" s="71"/>
      <c r="M90" s="11"/>
      <c r="N90" s="80"/>
      <c r="O90" s="11"/>
      <c r="Q90" s="20"/>
    </row>
    <row r="91" spans="10:17" s="9" customFormat="1" ht="13.5">
      <c r="J91" s="71"/>
      <c r="K91" s="71"/>
      <c r="L91" s="71"/>
      <c r="M91" s="11"/>
      <c r="N91" s="80"/>
      <c r="O91" s="11"/>
      <c r="Q91" s="20"/>
    </row>
    <row r="92" spans="10:17" s="9" customFormat="1" ht="13.5">
      <c r="J92" s="71"/>
      <c r="K92" s="71"/>
      <c r="L92" s="71"/>
      <c r="M92" s="11"/>
      <c r="N92" s="80"/>
      <c r="O92" s="11"/>
      <c r="Q92" s="20"/>
    </row>
    <row r="93" spans="10:17" s="9" customFormat="1" ht="13.5">
      <c r="J93" s="71"/>
      <c r="K93" s="71"/>
      <c r="L93" s="71"/>
      <c r="M93" s="11"/>
      <c r="N93" s="80"/>
      <c r="O93" s="11"/>
      <c r="Q93" s="20"/>
    </row>
    <row r="94" spans="10:17" s="9" customFormat="1" ht="13.5">
      <c r="J94" s="71"/>
      <c r="K94" s="71"/>
      <c r="L94" s="71"/>
      <c r="M94" s="11"/>
      <c r="N94" s="80"/>
      <c r="O94" s="11"/>
      <c r="Q94" s="20"/>
    </row>
    <row r="95" spans="10:17" s="9" customFormat="1" ht="13.5">
      <c r="J95" s="71"/>
      <c r="K95" s="71"/>
      <c r="L95" s="71"/>
      <c r="M95" s="11"/>
      <c r="N95" s="80"/>
      <c r="O95" s="11"/>
      <c r="Q95" s="20"/>
    </row>
    <row r="96" spans="10:17" s="9" customFormat="1" ht="13.5">
      <c r="J96" s="71"/>
      <c r="K96" s="71"/>
      <c r="L96" s="71"/>
      <c r="M96" s="11"/>
      <c r="N96" s="80"/>
      <c r="O96" s="11"/>
      <c r="Q96" s="20"/>
    </row>
    <row r="97" spans="10:17" s="9" customFormat="1" ht="13.5">
      <c r="J97" s="71"/>
      <c r="K97" s="71"/>
      <c r="L97" s="71"/>
      <c r="M97" s="11"/>
      <c r="N97" s="80"/>
      <c r="O97" s="11"/>
      <c r="Q97" s="20"/>
    </row>
    <row r="98" spans="10:17" s="9" customFormat="1" ht="13.5">
      <c r="J98" s="71"/>
      <c r="K98" s="71"/>
      <c r="L98" s="71"/>
      <c r="M98" s="11"/>
      <c r="N98" s="80"/>
      <c r="O98" s="11"/>
      <c r="Q98" s="20"/>
    </row>
    <row r="99" spans="10:17" s="9" customFormat="1" ht="13.5">
      <c r="J99" s="71"/>
      <c r="K99" s="71"/>
      <c r="L99" s="71"/>
      <c r="M99" s="11"/>
      <c r="N99" s="80"/>
      <c r="O99" s="11"/>
      <c r="Q99" s="20"/>
    </row>
    <row r="100" spans="10:17" s="9" customFormat="1" ht="13.5">
      <c r="J100" s="71"/>
      <c r="K100" s="71"/>
      <c r="L100" s="71"/>
      <c r="M100" s="11"/>
      <c r="N100" s="80"/>
      <c r="O100" s="11"/>
      <c r="Q100" s="20"/>
    </row>
    <row r="101" spans="10:17" s="9" customFormat="1" ht="13.5">
      <c r="J101" s="71"/>
      <c r="K101" s="71"/>
      <c r="L101" s="71"/>
      <c r="M101" s="11"/>
      <c r="N101" s="80"/>
      <c r="O101" s="11"/>
      <c r="Q101" s="20"/>
    </row>
    <row r="102" spans="10:17" s="9" customFormat="1" ht="13.5">
      <c r="J102" s="71"/>
      <c r="K102" s="71"/>
      <c r="L102" s="71"/>
      <c r="M102" s="11"/>
      <c r="N102" s="80"/>
      <c r="O102" s="11"/>
      <c r="Q102" s="20"/>
    </row>
    <row r="103" spans="10:17" s="9" customFormat="1" ht="13.5">
      <c r="J103" s="71"/>
      <c r="K103" s="71"/>
      <c r="L103" s="71"/>
      <c r="M103" s="11"/>
      <c r="N103" s="80"/>
      <c r="O103" s="11"/>
      <c r="Q103" s="20"/>
    </row>
    <row r="104" spans="10:17" s="9" customFormat="1" ht="13.5">
      <c r="J104" s="71"/>
      <c r="K104" s="71"/>
      <c r="L104" s="71"/>
      <c r="M104" s="11"/>
      <c r="N104" s="80"/>
      <c r="O104" s="11"/>
      <c r="Q104" s="20"/>
    </row>
    <row r="105" spans="10:17" s="9" customFormat="1" ht="13.5">
      <c r="J105" s="71"/>
      <c r="K105" s="71"/>
      <c r="L105" s="71"/>
      <c r="M105" s="11"/>
      <c r="N105" s="80"/>
      <c r="O105" s="11"/>
      <c r="Q105" s="20"/>
    </row>
    <row r="106" spans="10:17" s="9" customFormat="1" ht="13.5">
      <c r="J106" s="71"/>
      <c r="K106" s="71"/>
      <c r="L106" s="71"/>
      <c r="M106" s="11"/>
      <c r="N106" s="80"/>
      <c r="O106" s="11"/>
      <c r="Q106" s="20"/>
    </row>
    <row r="107" spans="10:17" s="9" customFormat="1" ht="13.5">
      <c r="J107" s="71"/>
      <c r="K107" s="71"/>
      <c r="L107" s="71"/>
      <c r="M107" s="11"/>
      <c r="N107" s="80"/>
      <c r="O107" s="11"/>
      <c r="Q107" s="20"/>
    </row>
    <row r="108" spans="10:17" s="9" customFormat="1" ht="13.5">
      <c r="J108" s="71"/>
      <c r="K108" s="71"/>
      <c r="L108" s="71"/>
      <c r="M108" s="11"/>
      <c r="N108" s="80"/>
      <c r="O108" s="11"/>
      <c r="Q108" s="20"/>
    </row>
    <row r="109" spans="10:17" s="9" customFormat="1" ht="13.5">
      <c r="J109" s="71"/>
      <c r="K109" s="71"/>
      <c r="L109" s="71"/>
      <c r="M109" s="11"/>
      <c r="N109" s="80"/>
      <c r="O109" s="11"/>
      <c r="Q109" s="20"/>
    </row>
    <row r="110" spans="10:17" s="9" customFormat="1" ht="13.5">
      <c r="J110" s="71"/>
      <c r="K110" s="71"/>
      <c r="L110" s="71"/>
      <c r="M110" s="11"/>
      <c r="N110" s="80"/>
      <c r="O110" s="11"/>
      <c r="Q110" s="20"/>
    </row>
    <row r="111" spans="10:17" s="9" customFormat="1" ht="13.5">
      <c r="J111" s="71"/>
      <c r="K111" s="71"/>
      <c r="L111" s="71"/>
      <c r="M111" s="11"/>
      <c r="N111" s="80"/>
      <c r="O111" s="11"/>
      <c r="Q111" s="20"/>
    </row>
    <row r="112" spans="10:17" s="9" customFormat="1" ht="13.5">
      <c r="J112" s="71"/>
      <c r="K112" s="71"/>
      <c r="L112" s="71"/>
      <c r="M112" s="11"/>
      <c r="N112" s="80"/>
      <c r="O112" s="11"/>
      <c r="Q112" s="20"/>
    </row>
    <row r="113" spans="10:17" s="9" customFormat="1" ht="13.5">
      <c r="J113" s="71"/>
      <c r="K113" s="71"/>
      <c r="L113" s="71"/>
      <c r="M113" s="11"/>
      <c r="N113" s="80"/>
      <c r="O113" s="11"/>
      <c r="Q113" s="20"/>
    </row>
    <row r="114" spans="10:17" s="9" customFormat="1" ht="13.5">
      <c r="J114" s="71"/>
      <c r="K114" s="71"/>
      <c r="L114" s="71"/>
      <c r="M114" s="11"/>
      <c r="N114" s="80"/>
      <c r="O114" s="11"/>
      <c r="Q114" s="20"/>
    </row>
    <row r="115" spans="10:17" s="9" customFormat="1" ht="13.5">
      <c r="J115" s="71"/>
      <c r="K115" s="71"/>
      <c r="L115" s="71"/>
      <c r="M115" s="11"/>
      <c r="N115" s="80"/>
      <c r="O115" s="11"/>
      <c r="Q115" s="20"/>
    </row>
    <row r="116" spans="10:17" s="9" customFormat="1" ht="13.5">
      <c r="J116" s="71"/>
      <c r="K116" s="71"/>
      <c r="L116" s="71"/>
      <c r="M116" s="11"/>
      <c r="N116" s="80"/>
      <c r="O116" s="11"/>
      <c r="Q116" s="20"/>
    </row>
    <row r="117" spans="10:17" s="9" customFormat="1" ht="13.5">
      <c r="J117" s="71"/>
      <c r="K117" s="71"/>
      <c r="L117" s="71"/>
      <c r="M117" s="11"/>
      <c r="N117" s="80"/>
      <c r="O117" s="11"/>
      <c r="Q117" s="20"/>
    </row>
    <row r="118" spans="10:17" s="9" customFormat="1" ht="13.5">
      <c r="J118" s="71"/>
      <c r="K118" s="71"/>
      <c r="L118" s="71"/>
      <c r="M118" s="11"/>
      <c r="N118" s="80"/>
      <c r="O118" s="11"/>
      <c r="Q118" s="20"/>
    </row>
    <row r="119" spans="10:17" s="9" customFormat="1" ht="13.5">
      <c r="J119" s="71"/>
      <c r="K119" s="71"/>
      <c r="L119" s="71"/>
      <c r="M119" s="11"/>
      <c r="N119" s="80"/>
      <c r="O119" s="11"/>
      <c r="Q119" s="20"/>
    </row>
    <row r="120" spans="10:17" s="9" customFormat="1" ht="13.5">
      <c r="J120" s="71"/>
      <c r="K120" s="71"/>
      <c r="L120" s="71"/>
      <c r="M120" s="11"/>
      <c r="N120" s="80"/>
      <c r="O120" s="11"/>
      <c r="Q120" s="20"/>
    </row>
    <row r="121" spans="10:17" s="9" customFormat="1" ht="13.5">
      <c r="J121" s="71"/>
      <c r="K121" s="71"/>
      <c r="L121" s="71"/>
      <c r="M121" s="11"/>
      <c r="N121" s="80"/>
      <c r="O121" s="11"/>
      <c r="Q121" s="20"/>
    </row>
    <row r="122" spans="10:17" s="9" customFormat="1" ht="13.5">
      <c r="J122" s="71"/>
      <c r="K122" s="71"/>
      <c r="L122" s="71"/>
      <c r="M122" s="11"/>
      <c r="N122" s="80"/>
      <c r="O122" s="11"/>
      <c r="Q122" s="20"/>
    </row>
    <row r="123" spans="10:17" s="9" customFormat="1" ht="13.5">
      <c r="J123" s="71"/>
      <c r="K123" s="71"/>
      <c r="L123" s="71"/>
      <c r="M123" s="11"/>
      <c r="N123" s="80"/>
      <c r="O123" s="11"/>
      <c r="Q123" s="20"/>
    </row>
  </sheetData>
  <sheetProtection/>
  <mergeCells count="205">
    <mergeCell ref="I18:L18"/>
    <mergeCell ref="I19:L19"/>
    <mergeCell ref="A75:D75"/>
    <mergeCell ref="H75:I75"/>
    <mergeCell ref="J75:L75"/>
    <mergeCell ref="E77:F77"/>
    <mergeCell ref="G72:G73"/>
    <mergeCell ref="J72:K72"/>
    <mergeCell ref="L72:N72"/>
    <mergeCell ref="H73:N73"/>
    <mergeCell ref="B74:D74"/>
    <mergeCell ref="H74:I74"/>
    <mergeCell ref="J74:L74"/>
    <mergeCell ref="A72:A74"/>
    <mergeCell ref="B72:B73"/>
    <mergeCell ref="C72:C73"/>
    <mergeCell ref="D72:D73"/>
    <mergeCell ref="E72:E73"/>
    <mergeCell ref="F72:F73"/>
    <mergeCell ref="H65:O65"/>
    <mergeCell ref="B66:D66"/>
    <mergeCell ref="H66:I66"/>
    <mergeCell ref="J66:L66"/>
    <mergeCell ref="A67:D67"/>
    <mergeCell ref="H67:I67"/>
    <mergeCell ref="J67:L67"/>
    <mergeCell ref="J62:K62"/>
    <mergeCell ref="L62:N62"/>
    <mergeCell ref="H63:N63"/>
    <mergeCell ref="C64:C65"/>
    <mergeCell ref="D64:D65"/>
    <mergeCell ref="E64:E65"/>
    <mergeCell ref="F64:F65"/>
    <mergeCell ref="G64:G65"/>
    <mergeCell ref="J64:K64"/>
    <mergeCell ref="L64:N64"/>
    <mergeCell ref="H57:I57"/>
    <mergeCell ref="A58:D58"/>
    <mergeCell ref="H58:I58"/>
    <mergeCell ref="A62:A66"/>
    <mergeCell ref="B62:B65"/>
    <mergeCell ref="C62:C63"/>
    <mergeCell ref="D62:D63"/>
    <mergeCell ref="E62:E63"/>
    <mergeCell ref="F62:F63"/>
    <mergeCell ref="G62:G63"/>
    <mergeCell ref="J54:K54"/>
    <mergeCell ref="L54:N54"/>
    <mergeCell ref="H55:I55"/>
    <mergeCell ref="J55:L55"/>
    <mergeCell ref="H56:I56"/>
    <mergeCell ref="J56:L56"/>
    <mergeCell ref="C54:C56"/>
    <mergeCell ref="D54:D56"/>
    <mergeCell ref="E54:E56"/>
    <mergeCell ref="F54:F56"/>
    <mergeCell ref="B57:D57"/>
    <mergeCell ref="G54:G56"/>
    <mergeCell ref="B41:B56"/>
    <mergeCell ref="C50:C53"/>
    <mergeCell ref="D50:D53"/>
    <mergeCell ref="E50:E53"/>
    <mergeCell ref="H51:I51"/>
    <mergeCell ref="J51:L51"/>
    <mergeCell ref="H52:I52"/>
    <mergeCell ref="J52:L52"/>
    <mergeCell ref="H53:I53"/>
    <mergeCell ref="J53:L53"/>
    <mergeCell ref="F50:F53"/>
    <mergeCell ref="G50:G53"/>
    <mergeCell ref="J50:K50"/>
    <mergeCell ref="H47:I47"/>
    <mergeCell ref="J47:L47"/>
    <mergeCell ref="H48:I48"/>
    <mergeCell ref="J48:L48"/>
    <mergeCell ref="H49:I49"/>
    <mergeCell ref="J49:L49"/>
    <mergeCell ref="L50:N50"/>
    <mergeCell ref="J44:L44"/>
    <mergeCell ref="H45:I45"/>
    <mergeCell ref="J45:L45"/>
    <mergeCell ref="C46:C49"/>
    <mergeCell ref="D46:D49"/>
    <mergeCell ref="E46:E49"/>
    <mergeCell ref="F46:F49"/>
    <mergeCell ref="G46:G49"/>
    <mergeCell ref="J46:K46"/>
    <mergeCell ref="L46:N46"/>
    <mergeCell ref="H42:I42"/>
    <mergeCell ref="J42:L42"/>
    <mergeCell ref="C43:C45"/>
    <mergeCell ref="D43:D45"/>
    <mergeCell ref="E43:E45"/>
    <mergeCell ref="F43:F45"/>
    <mergeCell ref="G43:G45"/>
    <mergeCell ref="J43:K43"/>
    <mergeCell ref="L43:N43"/>
    <mergeCell ref="H44:I44"/>
    <mergeCell ref="H38:I38"/>
    <mergeCell ref="J39:K39"/>
    <mergeCell ref="L39:N39"/>
    <mergeCell ref="B40:D40"/>
    <mergeCell ref="H40:I40"/>
    <mergeCell ref="E41:E42"/>
    <mergeCell ref="F41:F42"/>
    <mergeCell ref="G41:G42"/>
    <mergeCell ref="J41:K41"/>
    <mergeCell ref="L41:N41"/>
    <mergeCell ref="B38:D38"/>
    <mergeCell ref="C41:C42"/>
    <mergeCell ref="D41:D42"/>
    <mergeCell ref="G31:G37"/>
    <mergeCell ref="J31:K31"/>
    <mergeCell ref="L31:N31"/>
    <mergeCell ref="J32:L32"/>
    <mergeCell ref="J33:L33"/>
    <mergeCell ref="J34:L34"/>
    <mergeCell ref="J35:L35"/>
    <mergeCell ref="H29:P30"/>
    <mergeCell ref="B31:B37"/>
    <mergeCell ref="C31:C37"/>
    <mergeCell ref="D31:D37"/>
    <mergeCell ref="E31:E37"/>
    <mergeCell ref="F31:F37"/>
    <mergeCell ref="J36:L36"/>
    <mergeCell ref="J37:L37"/>
    <mergeCell ref="A31:A57"/>
    <mergeCell ref="H25:I25"/>
    <mergeCell ref="J25:L25"/>
    <mergeCell ref="H26:I26"/>
    <mergeCell ref="J26:L26"/>
    <mergeCell ref="E28:F28"/>
    <mergeCell ref="A29:D29"/>
    <mergeCell ref="E29:E30"/>
    <mergeCell ref="F29:F30"/>
    <mergeCell ref="G29:G30"/>
    <mergeCell ref="A60:D60"/>
    <mergeCell ref="E60:E61"/>
    <mergeCell ref="F60:F61"/>
    <mergeCell ref="G60:G61"/>
    <mergeCell ref="H60:P61"/>
    <mergeCell ref="E59:F59"/>
    <mergeCell ref="J21:L21"/>
    <mergeCell ref="C22:C26"/>
    <mergeCell ref="J22:K22"/>
    <mergeCell ref="L22:N22"/>
    <mergeCell ref="H24:I24"/>
    <mergeCell ref="J24:L24"/>
    <mergeCell ref="S19:T19"/>
    <mergeCell ref="C20:C21"/>
    <mergeCell ref="D20:D21"/>
    <mergeCell ref="E20:E21"/>
    <mergeCell ref="F20:F21"/>
    <mergeCell ref="G20:G21"/>
    <mergeCell ref="J20:K20"/>
    <mergeCell ref="L20:N20"/>
    <mergeCell ref="H21:I21"/>
    <mergeCell ref="J13:L13"/>
    <mergeCell ref="J14:L14"/>
    <mergeCell ref="C15:C19"/>
    <mergeCell ref="J15:K15"/>
    <mergeCell ref="L15:N15"/>
    <mergeCell ref="J16:L16"/>
    <mergeCell ref="J17:L17"/>
    <mergeCell ref="L6:N6"/>
    <mergeCell ref="J7:L7"/>
    <mergeCell ref="J8:L8"/>
    <mergeCell ref="J9:L9"/>
    <mergeCell ref="J10:L10"/>
    <mergeCell ref="J12:L12"/>
    <mergeCell ref="J11:L11"/>
    <mergeCell ref="A5:D5"/>
    <mergeCell ref="H5:P5"/>
    <mergeCell ref="A6:A26"/>
    <mergeCell ref="B6:B26"/>
    <mergeCell ref="C6:C14"/>
    <mergeCell ref="D6:D14"/>
    <mergeCell ref="E6:E14"/>
    <mergeCell ref="F6:F14"/>
    <mergeCell ref="G6:G14"/>
    <mergeCell ref="J6:K6"/>
    <mergeCell ref="A1:P1"/>
    <mergeCell ref="H2:P2"/>
    <mergeCell ref="A3:D3"/>
    <mergeCell ref="E3:E4"/>
    <mergeCell ref="F3:F4"/>
    <mergeCell ref="G3:G4"/>
    <mergeCell ref="H3:P4"/>
    <mergeCell ref="J70:L70"/>
    <mergeCell ref="A68:A70"/>
    <mergeCell ref="B68:B69"/>
    <mergeCell ref="C68:C69"/>
    <mergeCell ref="D68:D69"/>
    <mergeCell ref="E68:E69"/>
    <mergeCell ref="F68:F69"/>
    <mergeCell ref="A71:D71"/>
    <mergeCell ref="H71:I71"/>
    <mergeCell ref="J71:L71"/>
    <mergeCell ref="G68:G69"/>
    <mergeCell ref="J68:K68"/>
    <mergeCell ref="L68:N68"/>
    <mergeCell ref="H69:I69"/>
    <mergeCell ref="J69:L69"/>
    <mergeCell ref="B70:D70"/>
    <mergeCell ref="H70:I70"/>
  </mergeCells>
  <printOptions/>
  <pageMargins left="0.79" right="0.25" top="0.61" bottom="0.75" header="0.3" footer="0.3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D24" sqref="D24"/>
    </sheetView>
  </sheetViews>
  <sheetFormatPr defaultColWidth="8.88671875" defaultRowHeight="13.5"/>
  <cols>
    <col min="1" max="1" width="4.10546875" style="0" customWidth="1"/>
    <col min="2" max="2" width="8.3359375" style="0" customWidth="1"/>
    <col min="3" max="3" width="7.21484375" style="0" customWidth="1"/>
    <col min="4" max="4" width="11.6640625" style="0" customWidth="1"/>
    <col min="5" max="10" width="9.99609375" style="0" customWidth="1"/>
    <col min="11" max="11" width="11.10546875" style="0" customWidth="1"/>
    <col min="12" max="12" width="9.99609375" style="0" customWidth="1"/>
    <col min="13" max="13" width="11.6640625" style="0" customWidth="1"/>
  </cols>
  <sheetData>
    <row r="1" ht="21.75" customHeight="1"/>
    <row r="2" spans="1:13" ht="32.25">
      <c r="A2" s="540" t="s">
        <v>105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</row>
    <row r="3" spans="1:13" ht="33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</row>
    <row r="4" spans="1:13" ht="17.25" customHeight="1" thickBot="1">
      <c r="A4" s="223" t="s">
        <v>106</v>
      </c>
      <c r="M4" s="21" t="s">
        <v>0</v>
      </c>
    </row>
    <row r="5" spans="1:13" s="224" customFormat="1" ht="30" customHeight="1">
      <c r="A5" s="543" t="s">
        <v>107</v>
      </c>
      <c r="B5" s="541" t="s">
        <v>117</v>
      </c>
      <c r="C5" s="538" t="s">
        <v>116</v>
      </c>
      <c r="D5" s="538" t="s">
        <v>115</v>
      </c>
      <c r="E5" s="538" t="s">
        <v>114</v>
      </c>
      <c r="F5" s="538"/>
      <c r="G5" s="538"/>
      <c r="H5" s="538"/>
      <c r="I5" s="538"/>
      <c r="J5" s="538"/>
      <c r="K5" s="538" t="s">
        <v>108</v>
      </c>
      <c r="L5" s="538" t="s">
        <v>109</v>
      </c>
      <c r="M5" s="536" t="s">
        <v>110</v>
      </c>
    </row>
    <row r="6" spans="1:13" s="224" customFormat="1" ht="30" customHeight="1" thickBot="1">
      <c r="A6" s="544"/>
      <c r="B6" s="542"/>
      <c r="C6" s="539"/>
      <c r="D6" s="539"/>
      <c r="E6" s="245" t="s">
        <v>108</v>
      </c>
      <c r="F6" s="245" t="s">
        <v>19</v>
      </c>
      <c r="G6" s="259" t="s">
        <v>124</v>
      </c>
      <c r="H6" s="245" t="s">
        <v>35</v>
      </c>
      <c r="I6" s="245" t="s">
        <v>36</v>
      </c>
      <c r="J6" s="246" t="s">
        <v>113</v>
      </c>
      <c r="K6" s="539"/>
      <c r="L6" s="539"/>
      <c r="M6" s="537"/>
    </row>
    <row r="7" spans="1:13" s="224" customFormat="1" ht="41.25" customHeight="1">
      <c r="A7" s="235">
        <v>1</v>
      </c>
      <c r="B7" s="236" t="s">
        <v>111</v>
      </c>
      <c r="C7" s="236" t="s">
        <v>145</v>
      </c>
      <c r="D7" s="237">
        <v>42513000</v>
      </c>
      <c r="E7" s="237">
        <f>SUM(F7:J7)</f>
        <v>8810000</v>
      </c>
      <c r="F7" s="237">
        <v>1440000</v>
      </c>
      <c r="G7" s="237">
        <v>2400000</v>
      </c>
      <c r="H7" s="237">
        <v>960000</v>
      </c>
      <c r="I7" s="237">
        <v>480000</v>
      </c>
      <c r="J7" s="237">
        <v>3530000</v>
      </c>
      <c r="K7" s="237">
        <f>SUM(D7,E7)</f>
        <v>51323000</v>
      </c>
      <c r="L7" s="237">
        <v>4526090</v>
      </c>
      <c r="M7" s="238">
        <f>K7-L7</f>
        <v>46796910</v>
      </c>
    </row>
    <row r="8" spans="1:13" s="224" customFormat="1" ht="41.25" customHeight="1">
      <c r="A8" s="229">
        <v>2</v>
      </c>
      <c r="B8" s="227" t="s">
        <v>146</v>
      </c>
      <c r="C8" s="227" t="s">
        <v>145</v>
      </c>
      <c r="D8" s="228">
        <v>25791000</v>
      </c>
      <c r="E8" s="228">
        <f>SUM(F8:J8)</f>
        <v>3100500</v>
      </c>
      <c r="F8" s="239">
        <v>0</v>
      </c>
      <c r="G8" s="239">
        <v>0</v>
      </c>
      <c r="H8" s="228">
        <v>960000</v>
      </c>
      <c r="I8" s="239">
        <v>0</v>
      </c>
      <c r="J8" s="228">
        <v>2140500</v>
      </c>
      <c r="K8" s="228">
        <f>SUM(D8,E8)</f>
        <v>28891500</v>
      </c>
      <c r="L8" s="228">
        <v>2608890</v>
      </c>
      <c r="M8" s="230">
        <f>K8-L8</f>
        <v>26282610</v>
      </c>
    </row>
    <row r="9" spans="1:13" s="224" customFormat="1" ht="41.25" customHeight="1">
      <c r="A9" s="229">
        <v>3</v>
      </c>
      <c r="B9" s="227" t="s">
        <v>146</v>
      </c>
      <c r="C9" s="227" t="s">
        <v>145</v>
      </c>
      <c r="D9" s="228">
        <v>20052000</v>
      </c>
      <c r="E9" s="228">
        <f>SUM(F9:J9)</f>
        <v>3111000</v>
      </c>
      <c r="F9" s="239">
        <v>0</v>
      </c>
      <c r="G9" s="239">
        <v>0</v>
      </c>
      <c r="H9" s="228">
        <v>960000</v>
      </c>
      <c r="I9" s="228">
        <v>480000</v>
      </c>
      <c r="J9" s="228">
        <v>1671000</v>
      </c>
      <c r="K9" s="228">
        <f>SUM(D9,E9)</f>
        <v>23163000</v>
      </c>
      <c r="L9" s="228">
        <v>2091620</v>
      </c>
      <c r="M9" s="230">
        <f>K9-L9</f>
        <v>21071380</v>
      </c>
    </row>
    <row r="10" spans="1:13" s="224" customFormat="1" ht="41.25" customHeight="1">
      <c r="A10" s="229">
        <v>4</v>
      </c>
      <c r="B10" s="227" t="s">
        <v>112</v>
      </c>
      <c r="C10" s="227" t="s">
        <v>145</v>
      </c>
      <c r="D10" s="228">
        <v>19074000</v>
      </c>
      <c r="E10" s="228">
        <f>SUM(F10:J10)</f>
        <v>3018000</v>
      </c>
      <c r="F10" s="239">
        <v>0</v>
      </c>
      <c r="G10" s="239">
        <v>0</v>
      </c>
      <c r="H10" s="228">
        <v>960000</v>
      </c>
      <c r="I10" s="239">
        <v>480000</v>
      </c>
      <c r="J10" s="228">
        <v>1578000</v>
      </c>
      <c r="K10" s="228">
        <f>SUM(D10,E10)</f>
        <v>22092000</v>
      </c>
      <c r="L10" s="228">
        <v>1994900</v>
      </c>
      <c r="M10" s="230">
        <f>K10-L10</f>
        <v>20097100</v>
      </c>
    </row>
    <row r="11" spans="1:13" s="224" customFormat="1" ht="41.25" customHeight="1" thickBot="1">
      <c r="A11" s="231">
        <v>5</v>
      </c>
      <c r="B11" s="232" t="s">
        <v>112</v>
      </c>
      <c r="C11" s="232" t="s">
        <v>145</v>
      </c>
      <c r="D11" s="233">
        <v>19824000</v>
      </c>
      <c r="E11" s="233">
        <f>SUM(F11:J11)</f>
        <v>2612000</v>
      </c>
      <c r="F11" s="240">
        <v>0</v>
      </c>
      <c r="G11" s="240">
        <v>0</v>
      </c>
      <c r="H11" s="233">
        <v>960000</v>
      </c>
      <c r="I11" s="240">
        <v>0</v>
      </c>
      <c r="J11" s="233">
        <v>1652000</v>
      </c>
      <c r="K11" s="233">
        <f>SUM(D11,E11)</f>
        <v>22436000</v>
      </c>
      <c r="L11" s="233">
        <v>2025960</v>
      </c>
      <c r="M11" s="234">
        <f>K11-L11</f>
        <v>20410040</v>
      </c>
    </row>
    <row r="12" spans="1:13" s="224" customFormat="1" ht="7.5" customHeight="1">
      <c r="A12" s="242"/>
      <c r="B12" s="242"/>
      <c r="C12" s="242"/>
      <c r="D12" s="243"/>
      <c r="E12" s="243"/>
      <c r="F12" s="244"/>
      <c r="G12" s="244"/>
      <c r="H12" s="243"/>
      <c r="I12" s="244"/>
      <c r="J12" s="243"/>
      <c r="K12" s="243"/>
      <c r="L12" s="243"/>
      <c r="M12" s="243"/>
    </row>
    <row r="13" spans="4:13" s="224" customFormat="1" ht="12">
      <c r="D13" s="225"/>
      <c r="E13" s="225"/>
      <c r="F13" s="225"/>
      <c r="K13" s="225"/>
      <c r="L13" s="225"/>
      <c r="M13" s="241"/>
    </row>
    <row r="14" s="224" customFormat="1" ht="12"/>
  </sheetData>
  <sheetProtection/>
  <mergeCells count="9">
    <mergeCell ref="M5:M6"/>
    <mergeCell ref="L5:L6"/>
    <mergeCell ref="E5:J5"/>
    <mergeCell ref="A2:M2"/>
    <mergeCell ref="D5:D6"/>
    <mergeCell ref="C5:C6"/>
    <mergeCell ref="B5:B6"/>
    <mergeCell ref="A5:A6"/>
    <mergeCell ref="K5:K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사무실</dc:creator>
  <cp:keywords/>
  <dc:description/>
  <cp:lastModifiedBy>USER</cp:lastModifiedBy>
  <cp:lastPrinted>2013-03-29T08:07:36Z</cp:lastPrinted>
  <dcterms:created xsi:type="dcterms:W3CDTF">2007-12-28T09:09:01Z</dcterms:created>
  <dcterms:modified xsi:type="dcterms:W3CDTF">2013-03-29T08:09:49Z</dcterms:modified>
  <cp:category/>
  <cp:version/>
  <cp:contentType/>
  <cp:contentStatus/>
</cp:coreProperties>
</file>