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985" windowHeight="772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  <sheet name="Sheet3" sheetId="11" r:id="rId11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<sst xmlns="http://schemas.openxmlformats.org/spreadsheetml/2006/main" count="677" uniqueCount="303">
  <si>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</si>
  <si>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</si>
  <si>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</si>
  <si>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</si>
  <si>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</si>
  <si>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</si>
  <si>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</si>
  <si>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</si>
  <si>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</si>
  <si>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</si>
  <si>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</si>
  <si>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</si>
  <si>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</si>
  <si>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</si>
  <si>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</si>
  <si>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</si>
  <si>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</si>
  <si>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</si>
  <si>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</si>
  <si>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</si>
  <si>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</si>
  <si>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</si>
  <si>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</si>
  <si>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</si>
  <si>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</si>
  <si>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</si>
  <si>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</si>
  <si>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</si>
  <si>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</si>
  <si>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</si>
  <si>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</si>
  <si>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</si>
  <si>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</si>
  <si>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</si>
  <si>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</si>
  <si>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</si>
  <si>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</si>
  <si>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</si>
  <si>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</si>
  <si>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</si>
  <si>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</si>
  <si>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</si>
  <si>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</si>
  <si>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</si>
  <si>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</si>
  <si>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</si>
  <si>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</si>
  <si>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</si>
  <si>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</si>
  <si>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</si>
  <si>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</si>
  <si>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</si>
  <si>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</si>
  <si>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</si>
  <si>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</si>
  <si>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</si>
  <si>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</si>
  <si>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</si>
  <si>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</si>
  <si>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</si>
  <si>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</si>
  <si>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</si>
  <si>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</si>
  <si>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</si>
  <si>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</si>
  <si>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</si>
  <si>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</si>
  <si>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</si>
  <si>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</si>
  <si>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</si>
  <si>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</si>
  <si>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</si>
  <si>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</si>
  <si>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</si>
  <si>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</si>
  <si>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</si>
  <si>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</si>
  <si>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</si>
  <si>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</si>
  <si>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</si>
  <si>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</si>
  <si>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</si>
  <si>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</si>
  <si>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</si>
  <si>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</si>
  <si>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</si>
  <si>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</si>
  <si>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</si>
  <si>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</si>
  <si>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</si>
  <si>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</si>
  <si>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</si>
  <si>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</si>
  <si>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</si>
  <si>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</si>
  <si>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</si>
  <si>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</si>
  <si>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</si>
  <si>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</si>
  <si>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</si>
  <si>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</si>
  <si>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</si>
  <si>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</si>
  <si>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</si>
  <si>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</si>
  <si>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</si>
  <si>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</si>
  <si>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</si>
  <si>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</si>
  <si>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</si>
  <si>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</si>
  <si>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</si>
  <si>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</si>
  <si>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</si>
  <si>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</si>
  <si>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</si>
  <si>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</si>
  <si>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</si>
  <si>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</si>
  <si>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</si>
  <si>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</si>
  <si>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</si>
  <si>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</si>
  <si>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</si>
  <si>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</si>
  <si>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</si>
  <si>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</si>
  <si>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</si>
  <si>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</si>
  <si>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</si>
  <si>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</si>
  <si>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</si>
  <si>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</si>
  <si>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</si>
  <si>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</si>
  <si>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</si>
  <si>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</si>
  <si>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</si>
  <si>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</si>
  <si>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</si>
  <si>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</si>
  <si>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</si>
  <si>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</si>
  <si>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</si>
  <si>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</si>
  <si>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</si>
  <si>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</si>
  <si>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</si>
  <si>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</si>
  <si>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</si>
  <si>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</si>
  <si>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</si>
  <si>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</si>
  <si>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</si>
  <si>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</si>
  <si>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</si>
  <si>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</si>
  <si>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</si>
  <si>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</si>
  <si>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</si>
  <si>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</si>
  <si>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</si>
  <si>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</si>
  <si>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</si>
  <si>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</si>
  <si>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</si>
  <si>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</si>
  <si>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</si>
  <si>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</si>
  <si>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</si>
  <si>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</si>
  <si>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</si>
  <si>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</si>
  <si>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</si>
  <si>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</si>
  <si>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</si>
  <si>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</si>
  <si>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</si>
  <si>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</si>
  <si>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</si>
  <si>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</si>
  <si>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</si>
  <si>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</si>
  <si>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</si>
  <si>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</si>
  <si>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</si>
  <si>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</si>
  <si>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</si>
  <si>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</si>
  <si>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</si>
  <si>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</si>
  <si>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</si>
  <si>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</si>
  <si>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</si>
  <si>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</si>
  <si>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</si>
  <si>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</si>
  <si>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</si>
  <si>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</si>
  <si>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</si>
  <si>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</si>
  <si>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</si>
  <si>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</si>
  <si>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</si>
  <si>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</si>
  <si>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</si>
  <si>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</si>
  <si>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</si>
  <si>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</si>
  <si>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</si>
  <si>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</si>
  <si>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</si>
  <si>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</si>
  <si>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</si>
  <si>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</si>
  <si>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</si>
  <si>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</si>
  <si>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</si>
  <si>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</si>
  <si>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</si>
  <si>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</si>
  <si>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</si>
  <si>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</si>
  <si>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</si>
  <si>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</si>
  <si>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</si>
  <si>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</si>
  <si>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</si>
  <si>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</si>
  <si>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</si>
  <si>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</si>
  <si>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</si>
  <si>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</si>
  <si>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</si>
  <si>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</si>
  <si>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</si>
  <si>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</si>
  <si>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</si>
  <si>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</si>
  <si>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</si>
  <si>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</si>
  <si>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</si>
  <si>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</si>
  <si>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</si>
  <si>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</si>
  <si>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</si>
  <si>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</si>
  <si>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</si>
  <si>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</si>
  <si>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</si>
  <si>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</si>
  <si>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</si>
  <si>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</si>
  <si>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</si>
  <si>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</si>
  <si>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</si>
  <si>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</si>
  <si>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</si>
  <si>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</si>
  <si>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</si>
  <si>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</si>
  <si>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</si>
  <si>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</si>
  <si>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</si>
  <si>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</si>
  <si>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</si>
  <si>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</si>
  <si>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</si>
  <si>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</si>
  <si>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</si>
  <si>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</si>
  <si>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</si>
  <si>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</si>
  <si>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</si>
  <si>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</si>
  <si>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</si>
  <si>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</si>
  <si>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</si>
  <si>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</si>
  <si>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</si>
  <si>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</si>
  <si>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</si>
  <si>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</si>
  <si>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</si>
  <si>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</si>
  <si>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</si>
  <si>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</si>
  <si>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</si>
  <si>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</si>
  <si>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</si>
  <si>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</si>
  <si>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</si>
  <si>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2017年 月別 民願處理 現況</t>
  </si>
  <si>
    <t>외  제  차(4.4%)</t>
  </si>
  <si>
    <t>경  차(13.1%)</t>
  </si>
  <si>
    <t>2017년 월별 차량등록 현황</t>
  </si>
  <si>
    <t>2017년 건설기계등록 현황(2월)</t>
  </si>
  <si>
    <t>2017년 건설기계 조종사면허 현황(2월)</t>
  </si>
  <si>
    <r>
      <t>경차 및 외제차 현황</t>
    </r>
    <r>
      <rPr>
        <b/>
        <u val="single"/>
        <sz val="14"/>
        <color indexed="10"/>
        <rFont val="돋움"/>
        <family val="3"/>
      </rPr>
      <t>(2017.2.28현재)</t>
    </r>
  </si>
  <si>
    <t>2017.2.28</t>
  </si>
  <si>
    <t>포항시 자동차 등록현황 (2017.2.28현재)</t>
  </si>
  <si>
    <t>포항시 남구 자동차 등록현황 (2017.2.28현재)</t>
  </si>
  <si>
    <t>포항시 북구 자동차 등록현황 (2017.2.28현재)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</si>
</sst>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2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16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0" borderId="52" xfId="68" applyFont="1" applyFill="1" applyBorder="1" applyAlignment="1">
      <alignment horizontal="right" vertical="center"/>
    </xf>
    <xf numFmtId="41" fontId="0" fillId="0" borderId="53" xfId="68" applyFont="1" applyFill="1" applyBorder="1" applyAlignment="1">
      <alignment horizontal="right" vertical="center"/>
    </xf>
    <xf numFmtId="41" fontId="0" fillId="0" borderId="53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41" fontId="0" fillId="0" borderId="58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4" xfId="68" applyFont="1" applyFill="1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41" fontId="0" fillId="0" borderId="14" xfId="68" applyFont="1" applyBorder="1" applyAlignment="1">
      <alignment horizontal="right" vertical="center"/>
    </xf>
    <xf numFmtId="41" fontId="0" fillId="0" borderId="59" xfId="68" applyFont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203" t="s">
        <v>300</v>
      </c>
      <c r="B1" s="203"/>
      <c r="C1" s="203"/>
      <c r="D1" s="203"/>
      <c r="E1" s="203"/>
      <c r="F1" s="203"/>
      <c r="G1" s="203"/>
      <c r="H1" s="203"/>
    </row>
    <row r="2" spans="1:8" ht="13.5">
      <c r="A2" s="204" t="s">
        <v>213</v>
      </c>
      <c r="B2" s="204"/>
      <c r="C2" s="204"/>
      <c r="D2" s="204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205" t="s">
        <v>214</v>
      </c>
      <c r="B3" s="205"/>
      <c r="C3" s="205"/>
      <c r="D3" s="205"/>
      <c r="E3" s="9">
        <f>포항시남구!E3+포항시북구!E3</f>
        <v>253176</v>
      </c>
      <c r="F3" s="9">
        <f>포항시남구!F3+포항시북구!F3</f>
        <v>658</v>
      </c>
      <c r="G3" s="9">
        <f>포항시남구!G3+포항시북구!G3</f>
        <v>239641</v>
      </c>
      <c r="H3" s="9">
        <f>포항시남구!H3+포항시북구!H3</f>
        <v>12877</v>
      </c>
    </row>
    <row r="4" spans="1:8" ht="13.5">
      <c r="A4" s="206" t="s">
        <v>45</v>
      </c>
      <c r="B4" s="206"/>
      <c r="C4" s="206"/>
      <c r="D4" s="54" t="s">
        <v>216</v>
      </c>
      <c r="E4" s="55">
        <f>포항시남구!E4+포항시북구!E4</f>
        <v>202229</v>
      </c>
      <c r="F4" s="55">
        <f>포항시남구!F4+포항시북구!F4</f>
        <v>232</v>
      </c>
      <c r="G4" s="55">
        <f>포항시남구!G4+포항시북구!G4</f>
        <v>197889</v>
      </c>
      <c r="H4" s="55">
        <f>포항시남구!H4+포항시북구!H4</f>
        <v>4108</v>
      </c>
    </row>
    <row r="5" spans="1:8" ht="13.5">
      <c r="A5" s="207"/>
      <c r="B5" s="210" t="s">
        <v>46</v>
      </c>
      <c r="C5" s="210"/>
      <c r="D5" s="5" t="s">
        <v>218</v>
      </c>
      <c r="E5" s="17">
        <f>포항시남구!E5+포항시북구!E5</f>
        <v>151575</v>
      </c>
      <c r="F5" s="17">
        <f>포항시남구!F5+포항시북구!F5</f>
        <v>176</v>
      </c>
      <c r="G5" s="17">
        <f>포항시남구!G5+포항시북구!G5</f>
        <v>147470</v>
      </c>
      <c r="H5" s="17">
        <f>포항시남구!H5+포항시북구!H5</f>
        <v>3929</v>
      </c>
    </row>
    <row r="6" spans="1:8" ht="13.5">
      <c r="A6" s="208"/>
      <c r="B6" s="180" t="s">
        <v>271</v>
      </c>
      <c r="C6" s="185" t="s">
        <v>17</v>
      </c>
      <c r="D6" s="57" t="s">
        <v>218</v>
      </c>
      <c r="E6" s="58">
        <f>포항시남구!E6+포항시북구!E6</f>
        <v>143390</v>
      </c>
      <c r="F6" s="58">
        <f>포항시남구!F6+포항시북구!F6</f>
        <v>175</v>
      </c>
      <c r="G6" s="58">
        <f>포항시남구!G6+포항시북구!G6</f>
        <v>139339</v>
      </c>
      <c r="H6" s="58">
        <f>포항시남구!H6+포항시북구!H6</f>
        <v>3876</v>
      </c>
    </row>
    <row r="7" spans="1:8" ht="13.5">
      <c r="A7" s="208"/>
      <c r="B7" s="181"/>
      <c r="C7" s="186"/>
      <c r="D7" s="2" t="s">
        <v>49</v>
      </c>
      <c r="E7" s="10">
        <f>포항시남구!E7+포항시북구!E7</f>
        <v>5732</v>
      </c>
      <c r="F7" s="58">
        <f>포항시남구!F7+포항시북구!F7</f>
        <v>0</v>
      </c>
      <c r="G7" s="10">
        <f>포항시남구!G7+포항시북구!G7</f>
        <v>5732</v>
      </c>
      <c r="H7" s="10">
        <f>포항시남구!H7+포항시북구!H7</f>
        <v>0</v>
      </c>
    </row>
    <row r="8" spans="1:8" ht="13.5">
      <c r="A8" s="208"/>
      <c r="B8" s="181"/>
      <c r="C8" s="186"/>
      <c r="D8" s="2" t="s">
        <v>50</v>
      </c>
      <c r="E8" s="10">
        <f>포항시남구!E8+포항시북구!E8</f>
        <v>20808</v>
      </c>
      <c r="F8" s="10">
        <f>포항시남구!F8+포항시북구!F8</f>
        <v>47</v>
      </c>
      <c r="G8" s="10">
        <f>포항시남구!G8+포항시북구!G8</f>
        <v>20707</v>
      </c>
      <c r="H8" s="10">
        <f>포항시남구!H8+포항시북구!H8</f>
        <v>54</v>
      </c>
    </row>
    <row r="9" spans="1:8" ht="13.5">
      <c r="A9" s="208"/>
      <c r="B9" s="181"/>
      <c r="C9" s="186"/>
      <c r="D9" s="2" t="s">
        <v>51</v>
      </c>
      <c r="E9" s="10">
        <f>포항시남구!E9+포항시북구!E9</f>
        <v>13873</v>
      </c>
      <c r="F9" s="10">
        <f>포항시남구!F9+포항시북구!F9</f>
        <v>22</v>
      </c>
      <c r="G9" s="10">
        <f>포항시남구!G9+포항시북구!G9</f>
        <v>13847</v>
      </c>
      <c r="H9" s="10">
        <f>포항시남구!H9+포항시북구!H9</f>
        <v>4</v>
      </c>
    </row>
    <row r="10" spans="1:8" ht="13.5">
      <c r="A10" s="208"/>
      <c r="B10" s="181"/>
      <c r="C10" s="186"/>
      <c r="D10" s="2" t="s">
        <v>52</v>
      </c>
      <c r="E10" s="10">
        <f>포항시남구!E10+포항시북구!E10</f>
        <v>73675</v>
      </c>
      <c r="F10" s="10">
        <f>포항시남구!F10+포항시북구!F10</f>
        <v>90</v>
      </c>
      <c r="G10" s="10">
        <f>포항시남구!G10+포항시북구!G10</f>
        <v>70429</v>
      </c>
      <c r="H10" s="10">
        <f>포항시남구!H10+포항시북구!H10</f>
        <v>3156</v>
      </c>
    </row>
    <row r="11" spans="1:8" ht="13.5">
      <c r="A11" s="208"/>
      <c r="B11" s="181"/>
      <c r="C11" s="186"/>
      <c r="D11" s="2" t="s">
        <v>53</v>
      </c>
      <c r="E11" s="10">
        <f>포항시남구!E11+포항시북구!E11</f>
        <v>9326</v>
      </c>
      <c r="F11" s="10">
        <f>포항시남구!F11+포항시북구!F11</f>
        <v>2</v>
      </c>
      <c r="G11" s="10">
        <f>포항시남구!G11+포항시북구!G11</f>
        <v>9286</v>
      </c>
      <c r="H11" s="10">
        <f>포항시남구!H11+포항시북구!H11</f>
        <v>38</v>
      </c>
    </row>
    <row r="12" spans="1:8" ht="13.5">
      <c r="A12" s="208"/>
      <c r="B12" s="181"/>
      <c r="C12" s="186"/>
      <c r="D12" s="2" t="s">
        <v>54</v>
      </c>
      <c r="E12" s="10">
        <f>포항시남구!E12+포항시북구!E12</f>
        <v>12650</v>
      </c>
      <c r="F12" s="10">
        <f>포항시남구!F12+포항시북구!F12</f>
        <v>1</v>
      </c>
      <c r="G12" s="10">
        <f>포항시남구!G12+포항시북구!G12</f>
        <v>12111</v>
      </c>
      <c r="H12" s="10">
        <f>포항시남구!H12+포항시북구!H12</f>
        <v>538</v>
      </c>
    </row>
    <row r="13" spans="1:8" ht="13.5">
      <c r="A13" s="208"/>
      <c r="B13" s="181"/>
      <c r="C13" s="186"/>
      <c r="D13" s="2" t="s">
        <v>55</v>
      </c>
      <c r="E13" s="10">
        <f>포항시남구!E13+포항시북구!E13</f>
        <v>5506</v>
      </c>
      <c r="F13" s="10">
        <f>포항시남구!F13+포항시북구!F13</f>
        <v>0</v>
      </c>
      <c r="G13" s="10">
        <f>포항시남구!G13+포항시북구!G13</f>
        <v>5453</v>
      </c>
      <c r="H13" s="10">
        <f>포항시남구!H13+포항시북구!H13</f>
        <v>53</v>
      </c>
    </row>
    <row r="14" spans="1:8" ht="13.5">
      <c r="A14" s="208"/>
      <c r="B14" s="181"/>
      <c r="C14" s="186"/>
      <c r="D14" s="2" t="s">
        <v>56</v>
      </c>
      <c r="E14" s="10">
        <f>포항시남구!E14+포항시북구!E14</f>
        <v>1560</v>
      </c>
      <c r="F14" s="10">
        <f>포항시남구!F14+포항시북구!F14</f>
        <v>0</v>
      </c>
      <c r="G14" s="10">
        <f>포항시남구!G14+포항시북구!G14</f>
        <v>1528</v>
      </c>
      <c r="H14" s="10">
        <f>포항시남구!H14+포항시북구!H14</f>
        <v>32</v>
      </c>
    </row>
    <row r="15" spans="1:8" ht="13.5">
      <c r="A15" s="208"/>
      <c r="B15" s="181"/>
      <c r="C15" s="186"/>
      <c r="D15" s="2" t="s">
        <v>57</v>
      </c>
      <c r="E15" s="10">
        <f>포항시남구!E15+포항시북구!E15</f>
        <v>45</v>
      </c>
      <c r="F15" s="10">
        <f>포항시남구!F15+포항시북구!F15</f>
        <v>0</v>
      </c>
      <c r="G15" s="10">
        <f>포항시남구!G15+포항시북구!G15</f>
        <v>45</v>
      </c>
      <c r="H15" s="10">
        <f>포항시남구!H15+포항시북구!H15</f>
        <v>0</v>
      </c>
    </row>
    <row r="16" spans="1:8" ht="13.5">
      <c r="A16" s="208"/>
      <c r="B16" s="181"/>
      <c r="C16" s="186"/>
      <c r="D16" s="2" t="s">
        <v>58</v>
      </c>
      <c r="E16" s="10">
        <f>포항시남구!E16+포항시북구!E16</f>
        <v>82</v>
      </c>
      <c r="F16" s="10">
        <f>포항시남구!F16+포항시북구!F16</f>
        <v>0</v>
      </c>
      <c r="G16" s="10">
        <f>포항시남구!G16+포항시북구!G16</f>
        <v>82</v>
      </c>
      <c r="H16" s="10">
        <f>포항시남구!H16+포항시북구!H16</f>
        <v>0</v>
      </c>
    </row>
    <row r="17" spans="1:8" ht="13.5">
      <c r="A17" s="208"/>
      <c r="B17" s="181"/>
      <c r="C17" s="186"/>
      <c r="D17" s="2" t="s">
        <v>59</v>
      </c>
      <c r="E17" s="10">
        <f>포항시남구!E17+포항시북구!E17</f>
        <v>74</v>
      </c>
      <c r="F17" s="10">
        <f>포항시남구!F17+포항시북구!F17</f>
        <v>0</v>
      </c>
      <c r="G17" s="10">
        <f>포항시남구!G17+포항시북구!G17</f>
        <v>73</v>
      </c>
      <c r="H17" s="10">
        <f>포항시남구!H17+포항시북구!H17</f>
        <v>1</v>
      </c>
    </row>
    <row r="18" spans="1:8" ht="13.5">
      <c r="A18" s="208"/>
      <c r="B18" s="181"/>
      <c r="C18" s="187"/>
      <c r="D18" s="2" t="s">
        <v>290</v>
      </c>
      <c r="E18" s="10">
        <f>포항시남구!E18+포항시북구!E18</f>
        <v>59</v>
      </c>
      <c r="F18" s="10">
        <f>포항시남구!F18+포항시북구!F18</f>
        <v>13</v>
      </c>
      <c r="G18" s="10">
        <f>포항시남구!G18+포항시북구!G18</f>
        <v>46</v>
      </c>
      <c r="H18" s="10">
        <f>포항시남구!H18+포항시북구!H18</f>
        <v>0</v>
      </c>
    </row>
    <row r="19" spans="1:8" ht="13.5">
      <c r="A19" s="208"/>
      <c r="B19" s="181"/>
      <c r="C19" s="180" t="s">
        <v>60</v>
      </c>
      <c r="D19" s="59" t="s">
        <v>218</v>
      </c>
      <c r="E19" s="60">
        <f>포항시남구!E19+포항시북구!E19</f>
        <v>8185</v>
      </c>
      <c r="F19" s="60">
        <f>포항시남구!F19+포항시북구!F19</f>
        <v>1</v>
      </c>
      <c r="G19" s="60">
        <f>포항시남구!G19+포항시북구!G19</f>
        <v>8131</v>
      </c>
      <c r="H19" s="60">
        <f>포항시남구!H19+포항시북구!H19</f>
        <v>53</v>
      </c>
    </row>
    <row r="20" spans="1:8" ht="13.5">
      <c r="A20" s="208"/>
      <c r="B20" s="181"/>
      <c r="C20" s="181"/>
      <c r="D20" s="164" t="s">
        <v>275</v>
      </c>
      <c r="E20" s="165">
        <f>포항시남구!E20+포항시북구!E20</f>
        <v>5</v>
      </c>
      <c r="F20" s="10">
        <f>포항시남구!F20+포항시북구!F20</f>
        <v>0</v>
      </c>
      <c r="G20" s="10">
        <f>포항시남구!G20+포항시북구!G20</f>
        <v>5</v>
      </c>
      <c r="H20" s="10">
        <f>포항시남구!H20+포항시북구!H20</f>
        <v>0</v>
      </c>
    </row>
    <row r="21" spans="1:8" ht="13.5">
      <c r="A21" s="208"/>
      <c r="B21" s="181"/>
      <c r="C21" s="181"/>
      <c r="D21" s="2" t="s">
        <v>50</v>
      </c>
      <c r="E21" s="10">
        <f>포항시남구!E21+포항시북구!E21</f>
        <v>4</v>
      </c>
      <c r="F21" s="10">
        <f>포항시남구!F21+포항시북구!F21</f>
        <v>0</v>
      </c>
      <c r="G21" s="10">
        <f>포항시남구!G21+포항시북구!G21</f>
        <v>4</v>
      </c>
      <c r="H21" s="10">
        <f>포항시남구!H21+포항시북구!H21</f>
        <v>0</v>
      </c>
    </row>
    <row r="22" spans="1:8" ht="13.5">
      <c r="A22" s="208"/>
      <c r="B22" s="181"/>
      <c r="C22" s="181"/>
      <c r="D22" s="2" t="s">
        <v>51</v>
      </c>
      <c r="E22" s="10">
        <f>포항시남구!E22+포항시북구!E22</f>
        <v>673</v>
      </c>
      <c r="F22" s="10">
        <f>포항시남구!F22+포항시북구!F22</f>
        <v>0</v>
      </c>
      <c r="G22" s="10">
        <f>포항시남구!G22+포항시북구!G22</f>
        <v>669</v>
      </c>
      <c r="H22" s="10">
        <f>포항시남구!H22+포항시북구!H22</f>
        <v>4</v>
      </c>
    </row>
    <row r="23" spans="1:8" ht="13.5">
      <c r="A23" s="208"/>
      <c r="B23" s="181"/>
      <c r="C23" s="181"/>
      <c r="D23" s="2" t="s">
        <v>52</v>
      </c>
      <c r="E23" s="10">
        <f>포항시남구!E23+포항시북구!E23</f>
        <v>3488</v>
      </c>
      <c r="F23" s="10">
        <f>포항시남구!F23+포항시북구!F23</f>
        <v>1</v>
      </c>
      <c r="G23" s="10">
        <f>포항시남구!G23+포항시북구!G23</f>
        <v>3458</v>
      </c>
      <c r="H23" s="10">
        <f>포항시남구!H23+포항시북구!H23</f>
        <v>29</v>
      </c>
    </row>
    <row r="24" spans="1:8" ht="13.5">
      <c r="A24" s="208"/>
      <c r="B24" s="181"/>
      <c r="C24" s="181"/>
      <c r="D24" s="2" t="s">
        <v>53</v>
      </c>
      <c r="E24" s="10">
        <f>포항시남구!E24+포항시북구!E24</f>
        <v>1551</v>
      </c>
      <c r="F24" s="10">
        <f>포항시남구!F24+포항시북구!F24</f>
        <v>0</v>
      </c>
      <c r="G24" s="10">
        <f>포항시남구!G24+포항시북구!G24</f>
        <v>1544</v>
      </c>
      <c r="H24" s="10">
        <f>포항시남구!H24+포항시북구!H24</f>
        <v>7</v>
      </c>
    </row>
    <row r="25" spans="1:8" ht="13.5">
      <c r="A25" s="208"/>
      <c r="B25" s="181"/>
      <c r="C25" s="181"/>
      <c r="D25" s="2" t="s">
        <v>54</v>
      </c>
      <c r="E25" s="10">
        <f>포항시남구!E25+포항시북구!E25</f>
        <v>1001</v>
      </c>
      <c r="F25" s="10">
        <f>포항시남구!F25+포항시북구!F25</f>
        <v>0</v>
      </c>
      <c r="G25" s="10">
        <f>포항시남구!G25+포항시북구!G25</f>
        <v>993</v>
      </c>
      <c r="H25" s="10">
        <f>포항시남구!H25+포항시북구!H25</f>
        <v>8</v>
      </c>
    </row>
    <row r="26" spans="1:8" ht="13.5">
      <c r="A26" s="208"/>
      <c r="B26" s="181"/>
      <c r="C26" s="181"/>
      <c r="D26" s="2" t="s">
        <v>55</v>
      </c>
      <c r="E26" s="10">
        <f>포항시남구!E26+포항시북구!E26</f>
        <v>795</v>
      </c>
      <c r="F26" s="10">
        <f>포항시남구!F26+포항시북구!F26</f>
        <v>0</v>
      </c>
      <c r="G26" s="10">
        <f>포항시남구!G26+포항시북구!G26</f>
        <v>793</v>
      </c>
      <c r="H26" s="10">
        <f>포항시남구!H26+포항시북구!H26</f>
        <v>2</v>
      </c>
    </row>
    <row r="27" spans="1:8" ht="13.5">
      <c r="A27" s="208"/>
      <c r="B27" s="181"/>
      <c r="C27" s="181"/>
      <c r="D27" s="2" t="s">
        <v>56</v>
      </c>
      <c r="E27" s="10">
        <f>포항시남구!E27+포항시북구!E27</f>
        <v>353</v>
      </c>
      <c r="F27" s="10">
        <f>포항시남구!F27+포항시북구!F27</f>
        <v>0</v>
      </c>
      <c r="G27" s="10">
        <f>포항시남구!G27+포항시북구!G27</f>
        <v>351</v>
      </c>
      <c r="H27" s="10">
        <f>포항시남구!H27+포항시북구!H27</f>
        <v>2</v>
      </c>
    </row>
    <row r="28" spans="1:8" ht="13.5">
      <c r="A28" s="208"/>
      <c r="B28" s="181"/>
      <c r="C28" s="181"/>
      <c r="D28" s="2" t="s">
        <v>57</v>
      </c>
      <c r="E28" s="10">
        <f>포항시남구!E28+포항시북구!E28</f>
        <v>113</v>
      </c>
      <c r="F28" s="10">
        <f>포항시남구!F28+포항시북구!F28</f>
        <v>0</v>
      </c>
      <c r="G28" s="10">
        <f>포항시남구!G28+포항시북구!G28</f>
        <v>113</v>
      </c>
      <c r="H28" s="10">
        <f>포항시남구!H28+포항시북구!H28</f>
        <v>0</v>
      </c>
    </row>
    <row r="29" spans="1:8" ht="13.5">
      <c r="A29" s="208"/>
      <c r="B29" s="181"/>
      <c r="C29" s="181"/>
      <c r="D29" s="2" t="s">
        <v>58</v>
      </c>
      <c r="E29" s="10">
        <f>포항시남구!E29+포항시북구!E29</f>
        <v>114</v>
      </c>
      <c r="F29" s="10">
        <f>포항시남구!F29+포항시북구!F29</f>
        <v>0</v>
      </c>
      <c r="G29" s="10">
        <f>포항시남구!G29+포항시북구!G29</f>
        <v>114</v>
      </c>
      <c r="H29" s="10">
        <f>포항시남구!H29+포항시북구!H29</f>
        <v>0</v>
      </c>
    </row>
    <row r="30" spans="1:8" ht="13.5">
      <c r="A30" s="208"/>
      <c r="B30" s="181"/>
      <c r="C30" s="181"/>
      <c r="D30" s="2" t="s">
        <v>59</v>
      </c>
      <c r="E30" s="10">
        <f>포항시남구!E30+포항시북구!E30</f>
        <v>83</v>
      </c>
      <c r="F30" s="10">
        <f>포항시남구!F30+포항시북구!F30</f>
        <v>0</v>
      </c>
      <c r="G30" s="10">
        <f>포항시남구!G30+포항시북구!G30</f>
        <v>82</v>
      </c>
      <c r="H30" s="10">
        <f>포항시남구!H30+포항시북구!H30</f>
        <v>1</v>
      </c>
    </row>
    <row r="31" spans="1:8" ht="13.5">
      <c r="A31" s="208"/>
      <c r="B31" s="182"/>
      <c r="C31" s="182"/>
      <c r="D31" s="2" t="s">
        <v>291</v>
      </c>
      <c r="E31" s="10">
        <f>포항시남구!E31+포항시북구!E31</f>
        <v>5</v>
      </c>
      <c r="F31" s="10">
        <f>포항시남구!F31+포항시북구!F31</f>
        <v>0</v>
      </c>
      <c r="G31" s="10">
        <f>포항시남구!G31+포항시북구!G31</f>
        <v>5</v>
      </c>
      <c r="H31" s="10">
        <f>포항시남구!H31+포항시북구!H31</f>
        <v>0</v>
      </c>
    </row>
    <row r="32" spans="1:8" ht="13.5">
      <c r="A32" s="208"/>
      <c r="B32" s="183" t="s">
        <v>61</v>
      </c>
      <c r="C32" s="183"/>
      <c r="D32" s="5" t="s">
        <v>219</v>
      </c>
      <c r="E32" s="17">
        <f>포항시남구!E32+포항시북구!E32</f>
        <v>355</v>
      </c>
      <c r="F32" s="17">
        <f>포항시남구!F32+포항시북구!F32</f>
        <v>2</v>
      </c>
      <c r="G32" s="17">
        <f>포항시남구!G32+포항시북구!G32</f>
        <v>344</v>
      </c>
      <c r="H32" s="17">
        <f>포항시남구!H32+포항시북구!H32</f>
        <v>9</v>
      </c>
    </row>
    <row r="33" spans="1:8" ht="13.5">
      <c r="A33" s="208"/>
      <c r="B33" s="183"/>
      <c r="C33" s="183"/>
      <c r="D33" s="2" t="s">
        <v>51</v>
      </c>
      <c r="E33" s="10">
        <f>포항시남구!E33+포항시북구!E33</f>
        <v>315</v>
      </c>
      <c r="F33" s="10">
        <f>포항시남구!F33+포항시북구!F33</f>
        <v>2</v>
      </c>
      <c r="G33" s="10">
        <f>포항시남구!G33+포항시북구!G33</f>
        <v>313</v>
      </c>
      <c r="H33" s="10">
        <f>포항시남구!H33+포항시북구!H33</f>
        <v>0</v>
      </c>
    </row>
    <row r="34" spans="1:8" ht="13.5">
      <c r="A34" s="208"/>
      <c r="B34" s="183"/>
      <c r="C34" s="183"/>
      <c r="D34" s="2" t="s">
        <v>53</v>
      </c>
      <c r="E34" s="10">
        <f>포항시남구!E34+포항시북구!E34</f>
        <v>28</v>
      </c>
      <c r="F34" s="10">
        <f>포항시남구!F34+포항시북구!F34</f>
        <v>0</v>
      </c>
      <c r="G34" s="10">
        <f>포항시남구!G34+포항시북구!G34</f>
        <v>28</v>
      </c>
      <c r="H34" s="10">
        <f>포항시남구!H34+포항시북구!H34</f>
        <v>0</v>
      </c>
    </row>
    <row r="35" spans="1:8" ht="13.5">
      <c r="A35" s="208"/>
      <c r="B35" s="183"/>
      <c r="C35" s="183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208"/>
      <c r="B36" s="183"/>
      <c r="C36" s="183"/>
      <c r="D36" s="2" t="s">
        <v>62</v>
      </c>
      <c r="E36" s="10">
        <f>포항시남구!E36+포항시북구!E36</f>
        <v>9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9</v>
      </c>
    </row>
    <row r="37" spans="1:8" ht="13.5">
      <c r="A37" s="208"/>
      <c r="B37" s="183" t="s">
        <v>63</v>
      </c>
      <c r="C37" s="183"/>
      <c r="D37" s="5" t="s">
        <v>219</v>
      </c>
      <c r="E37" s="17">
        <f>포항시남구!E37+포항시북구!E37</f>
        <v>40537</v>
      </c>
      <c r="F37" s="17">
        <f>포항시남구!F37+포항시북구!F37</f>
        <v>41</v>
      </c>
      <c r="G37" s="17">
        <f>포항시남구!G37+포항시북구!G37</f>
        <v>40366</v>
      </c>
      <c r="H37" s="17">
        <f>포항시남구!H37+포항시북구!H37</f>
        <v>130</v>
      </c>
    </row>
    <row r="38" spans="1:8" ht="13.5">
      <c r="A38" s="208"/>
      <c r="B38" s="183"/>
      <c r="C38" s="183"/>
      <c r="D38" s="2" t="s">
        <v>51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208"/>
      <c r="B39" s="183"/>
      <c r="C39" s="183"/>
      <c r="D39" s="2" t="s">
        <v>52</v>
      </c>
      <c r="E39" s="10">
        <f>포항시남구!E39+포항시북구!E39</f>
        <v>26420</v>
      </c>
      <c r="F39" s="10">
        <f>포항시남구!F39+포항시북구!F39</f>
        <v>16</v>
      </c>
      <c r="G39" s="10">
        <f>포항시남구!G39+포항시북구!G39</f>
        <v>26321</v>
      </c>
      <c r="H39" s="10">
        <f>포항시남구!H39+포항시북구!H39</f>
        <v>83</v>
      </c>
    </row>
    <row r="40" spans="1:8" ht="13.5">
      <c r="A40" s="208"/>
      <c r="B40" s="183"/>
      <c r="C40" s="183"/>
      <c r="D40" s="2" t="s">
        <v>53</v>
      </c>
      <c r="E40" s="10">
        <f>포항시남구!E40+포항시북구!E40</f>
        <v>8898</v>
      </c>
      <c r="F40" s="10">
        <f>포항시남구!F40+포항시북구!F40</f>
        <v>20</v>
      </c>
      <c r="G40" s="10">
        <f>포항시남구!G40+포항시북구!G40</f>
        <v>8837</v>
      </c>
      <c r="H40" s="10">
        <f>포항시남구!H40+포항시북구!H40</f>
        <v>41</v>
      </c>
    </row>
    <row r="41" spans="1:8" ht="13.5">
      <c r="A41" s="208"/>
      <c r="B41" s="183"/>
      <c r="C41" s="183"/>
      <c r="D41" s="2" t="s">
        <v>54</v>
      </c>
      <c r="E41" s="10">
        <f>포항시남구!E41+포항시북구!E41</f>
        <v>4928</v>
      </c>
      <c r="F41" s="10">
        <f>포항시남구!F41+포항시북구!F41</f>
        <v>5</v>
      </c>
      <c r="G41" s="10">
        <f>포항시남구!G41+포항시북구!G41</f>
        <v>4917</v>
      </c>
      <c r="H41" s="10">
        <f>포항시남구!H41+포항시북구!H41</f>
        <v>6</v>
      </c>
    </row>
    <row r="42" spans="1:8" ht="13.5">
      <c r="A42" s="208"/>
      <c r="B42" s="183"/>
      <c r="C42" s="183"/>
      <c r="D42" s="2" t="s">
        <v>55</v>
      </c>
      <c r="E42" s="10">
        <f>포항시남구!E42+포항시북구!E42</f>
        <v>144</v>
      </c>
      <c r="F42" s="10">
        <f>포항시남구!F42+포항시북구!F42</f>
        <v>0</v>
      </c>
      <c r="G42" s="10">
        <f>포항시남구!G42+포항시북구!G42</f>
        <v>144</v>
      </c>
      <c r="H42" s="10">
        <f>포항시남구!H42+포항시북구!H42</f>
        <v>0</v>
      </c>
    </row>
    <row r="43" spans="1:8" ht="13.5">
      <c r="A43" s="208"/>
      <c r="B43" s="183"/>
      <c r="C43" s="183"/>
      <c r="D43" s="2" t="s">
        <v>62</v>
      </c>
      <c r="E43" s="10">
        <f>포항시남구!E43+포항시북구!E43</f>
        <v>140</v>
      </c>
      <c r="F43" s="10">
        <f>포항시남구!F43+포항시북구!F43</f>
        <v>0</v>
      </c>
      <c r="G43" s="10">
        <f>포항시남구!G43+포항시북구!G43</f>
        <v>140</v>
      </c>
      <c r="H43" s="10">
        <f>포항시남구!H43+포항시북구!H43</f>
        <v>0</v>
      </c>
    </row>
    <row r="44" spans="1:8" ht="13.5">
      <c r="A44" s="208"/>
      <c r="B44" s="183" t="s">
        <v>64</v>
      </c>
      <c r="C44" s="183"/>
      <c r="D44" s="5" t="s">
        <v>219</v>
      </c>
      <c r="E44" s="17">
        <f>포항시남구!E44+포항시북구!E44</f>
        <v>9762</v>
      </c>
      <c r="F44" s="17">
        <f>포항시남구!F44+포항시북구!F44</f>
        <v>13</v>
      </c>
      <c r="G44" s="17">
        <f>포항시남구!G44+포항시북구!G44</f>
        <v>9709</v>
      </c>
      <c r="H44" s="17">
        <f>포항시남구!H44+포항시북구!H44</f>
        <v>40</v>
      </c>
    </row>
    <row r="45" spans="1:8" ht="13.5">
      <c r="A45" s="208"/>
      <c r="B45" s="183"/>
      <c r="C45" s="183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208"/>
      <c r="B46" s="183"/>
      <c r="C46" s="183"/>
      <c r="D46" s="2" t="s">
        <v>52</v>
      </c>
      <c r="E46" s="10">
        <f>포항시남구!E46+포항시북구!E46</f>
        <v>6170</v>
      </c>
      <c r="F46" s="10">
        <f>포항시남구!F46+포항시북구!F46</f>
        <v>1</v>
      </c>
      <c r="G46" s="10">
        <f>포항시남구!G46+포항시북구!G46</f>
        <v>6164</v>
      </c>
      <c r="H46" s="10">
        <f>포항시남구!H46+포항시북구!H46</f>
        <v>5</v>
      </c>
    </row>
    <row r="47" spans="1:8" ht="13.5">
      <c r="A47" s="208"/>
      <c r="B47" s="183"/>
      <c r="C47" s="183"/>
      <c r="D47" s="2" t="s">
        <v>53</v>
      </c>
      <c r="E47" s="10">
        <f>포항시남구!E47+포항시북구!E47</f>
        <v>1919</v>
      </c>
      <c r="F47" s="10">
        <f>포항시남구!F47+포항시북구!F47</f>
        <v>10</v>
      </c>
      <c r="G47" s="10">
        <f>포항시남구!G47+포항시북구!G47</f>
        <v>1877</v>
      </c>
      <c r="H47" s="10">
        <f>포항시남구!H47+포항시북구!H47</f>
        <v>32</v>
      </c>
    </row>
    <row r="48" spans="1:8" ht="13.5">
      <c r="A48" s="208"/>
      <c r="B48" s="183"/>
      <c r="C48" s="183"/>
      <c r="D48" s="2" t="s">
        <v>54</v>
      </c>
      <c r="E48" s="10">
        <f>포항시남구!E48+포항시북구!E48</f>
        <v>1540</v>
      </c>
      <c r="F48" s="10">
        <f>포항시남구!F48+포항시북구!F48</f>
        <v>2</v>
      </c>
      <c r="G48" s="10">
        <f>포항시남구!G48+포항시북구!G48</f>
        <v>1538</v>
      </c>
      <c r="H48" s="10">
        <f>포항시남구!H48+포항시북구!H48</f>
        <v>0</v>
      </c>
    </row>
    <row r="49" spans="1:8" ht="13.5">
      <c r="A49" s="208"/>
      <c r="B49" s="183"/>
      <c r="C49" s="183"/>
      <c r="D49" s="2" t="s">
        <v>55</v>
      </c>
      <c r="E49" s="10">
        <f>포항시남구!E49+포항시북구!E49</f>
        <v>115</v>
      </c>
      <c r="F49" s="10">
        <f>포항시남구!F49+포항시북구!F49</f>
        <v>0</v>
      </c>
      <c r="G49" s="10">
        <f>포항시남구!G49+포항시북구!G49</f>
        <v>112</v>
      </c>
      <c r="H49" s="10">
        <f>포항시남구!H49+포항시북구!H49</f>
        <v>3</v>
      </c>
    </row>
    <row r="50" spans="1:8" ht="13.5">
      <c r="A50" s="208"/>
      <c r="B50" s="183"/>
      <c r="C50" s="183"/>
      <c r="D50" s="2" t="s">
        <v>19</v>
      </c>
      <c r="E50" s="10">
        <f>포항시남구!E50+포항시북구!E50</f>
        <v>14</v>
      </c>
      <c r="F50" s="10">
        <f>포항시남구!F50+포항시북구!F50</f>
        <v>0</v>
      </c>
      <c r="G50" s="10">
        <f>포항시남구!G50+포항시북구!G50</f>
        <v>14</v>
      </c>
      <c r="H50" s="10">
        <f>포항시남구!H50+포항시북구!H50</f>
        <v>0</v>
      </c>
    </row>
    <row r="51" spans="1:8" ht="13.5">
      <c r="A51" s="209"/>
      <c r="B51" s="183"/>
      <c r="C51" s="183"/>
      <c r="D51" s="74" t="s">
        <v>262</v>
      </c>
      <c r="E51" s="10">
        <f>포항시남구!E51+포항시북구!E51</f>
        <v>1</v>
      </c>
      <c r="F51" s="10">
        <f>포항시남구!F51+포항시북구!F51</f>
        <v>0</v>
      </c>
      <c r="G51" s="10">
        <f>포항시남구!G51+포항시북구!G51</f>
        <v>1</v>
      </c>
      <c r="H51" s="10">
        <f>포항시남구!H51+포항시북구!H51</f>
        <v>0</v>
      </c>
    </row>
    <row r="52" spans="1:8" ht="13.5">
      <c r="A52" s="184" t="s">
        <v>65</v>
      </c>
      <c r="B52" s="184"/>
      <c r="C52" s="184"/>
      <c r="D52" s="54" t="s">
        <v>215</v>
      </c>
      <c r="E52" s="55">
        <f>포항시남구!E52+포항시북구!E52</f>
        <v>8852</v>
      </c>
      <c r="F52" s="55">
        <f>포항시남구!F52+포항시북구!F52</f>
        <v>143</v>
      </c>
      <c r="G52" s="55">
        <f>포항시남구!G52+포항시북구!G52</f>
        <v>7427</v>
      </c>
      <c r="H52" s="55">
        <f>포항시남구!H52+포항시북구!H52</f>
        <v>1282</v>
      </c>
    </row>
    <row r="53" spans="1:8" ht="13.5">
      <c r="A53" s="197"/>
      <c r="B53" s="183" t="s">
        <v>66</v>
      </c>
      <c r="C53" s="183"/>
      <c r="D53" s="6" t="s">
        <v>219</v>
      </c>
      <c r="E53" s="19">
        <f>포항시남구!E53+포항시북구!E53</f>
        <v>8608</v>
      </c>
      <c r="F53" s="19">
        <f>포항시남구!F53+포항시북구!F53</f>
        <v>90</v>
      </c>
      <c r="G53" s="19">
        <f>포항시남구!G53+포항시북구!G53</f>
        <v>7240</v>
      </c>
      <c r="H53" s="19">
        <f>포항시남구!H53+포항시북구!H53</f>
        <v>1278</v>
      </c>
    </row>
    <row r="54" spans="1:8" ht="13.5">
      <c r="A54" s="198"/>
      <c r="B54" s="183"/>
      <c r="C54" s="183"/>
      <c r="D54" s="104" t="s">
        <v>67</v>
      </c>
      <c r="E54" s="103">
        <f>포항시남구!E54+포항시북구!E54</f>
        <v>228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228</v>
      </c>
    </row>
    <row r="55" spans="1:8" ht="13.5">
      <c r="A55" s="198"/>
      <c r="B55" s="183"/>
      <c r="C55" s="183"/>
      <c r="D55" s="104" t="s">
        <v>68</v>
      </c>
      <c r="E55" s="103">
        <f>포항시남구!E55+포항시북구!E55</f>
        <v>320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320</v>
      </c>
    </row>
    <row r="56" spans="1:8" ht="13.5">
      <c r="A56" s="198"/>
      <c r="B56" s="183"/>
      <c r="C56" s="183"/>
      <c r="D56" s="104" t="s">
        <v>69</v>
      </c>
      <c r="E56" s="103">
        <f>포항시남구!E56+포항시북구!E56</f>
        <v>604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604</v>
      </c>
    </row>
    <row r="57" spans="1:8" ht="13.5">
      <c r="A57" s="198"/>
      <c r="B57" s="183"/>
      <c r="C57" s="183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98"/>
      <c r="B58" s="183"/>
      <c r="C58" s="183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98"/>
      <c r="B59" s="183"/>
      <c r="C59" s="183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198"/>
      <c r="B60" s="183" t="s">
        <v>73</v>
      </c>
      <c r="C60" s="183"/>
      <c r="D60" s="172" t="s">
        <v>219</v>
      </c>
      <c r="E60" s="173">
        <f>포항시남구!E60+포항시북구!E60</f>
        <v>7456</v>
      </c>
      <c r="F60" s="173">
        <f>포항시남구!F60+포항시북구!F60</f>
        <v>90</v>
      </c>
      <c r="G60" s="173">
        <f>포항시남구!G60+포항시북구!G60</f>
        <v>7240</v>
      </c>
      <c r="H60" s="173">
        <f>포항시남구!H60+포항시북구!H60</f>
        <v>126</v>
      </c>
    </row>
    <row r="61" spans="1:8" ht="13.5">
      <c r="A61" s="198"/>
      <c r="B61" s="183"/>
      <c r="C61" s="183"/>
      <c r="D61" s="2" t="s">
        <v>74</v>
      </c>
      <c r="E61" s="10">
        <f>포항시남구!E61+포항시북구!E61</f>
        <v>7063</v>
      </c>
      <c r="F61" s="10">
        <f>포항시남구!F61+포항시북구!F61</f>
        <v>57</v>
      </c>
      <c r="G61" s="10">
        <f>포항시남구!G61+포항시북구!G61</f>
        <v>6881</v>
      </c>
      <c r="H61" s="10">
        <f>포항시남구!H61+포항시북구!H61</f>
        <v>125</v>
      </c>
    </row>
    <row r="62" spans="1:8" ht="13.5">
      <c r="A62" s="198"/>
      <c r="B62" s="183"/>
      <c r="C62" s="183"/>
      <c r="D62" s="2" t="s">
        <v>75</v>
      </c>
      <c r="E62" s="10">
        <f>포항시남구!E62+포항시북구!E62</f>
        <v>107</v>
      </c>
      <c r="F62" s="10">
        <f>포항시남구!F62+포항시북구!F62</f>
        <v>12</v>
      </c>
      <c r="G62" s="10">
        <f>포항시남구!G62+포항시북구!G62</f>
        <v>94</v>
      </c>
      <c r="H62" s="10">
        <f>포항시남구!H62+포항시북구!H62</f>
        <v>1</v>
      </c>
    </row>
    <row r="63" spans="1:8" ht="13.5">
      <c r="A63" s="198"/>
      <c r="B63" s="183"/>
      <c r="C63" s="183"/>
      <c r="D63" s="2" t="s">
        <v>76</v>
      </c>
      <c r="E63" s="10">
        <f>포항시남구!E63+포항시북구!E63</f>
        <v>72</v>
      </c>
      <c r="F63" s="10">
        <f>포항시남구!F63+포항시북구!F63</f>
        <v>12</v>
      </c>
      <c r="G63" s="10">
        <f>포항시남구!G63+포항시북구!G63</f>
        <v>60</v>
      </c>
      <c r="H63" s="10">
        <f>포항시남구!H63+포항시북구!H63</f>
        <v>0</v>
      </c>
    </row>
    <row r="64" spans="1:8" ht="13.5">
      <c r="A64" s="198"/>
      <c r="B64" s="183"/>
      <c r="C64" s="183"/>
      <c r="D64" s="2" t="s">
        <v>77</v>
      </c>
      <c r="E64" s="10">
        <f>포항시남구!E64+포항시북구!E64</f>
        <v>209</v>
      </c>
      <c r="F64" s="10">
        <f>포항시남구!F64+포항시북구!F64</f>
        <v>9</v>
      </c>
      <c r="G64" s="10">
        <f>포항시남구!G64+포항시북구!G64</f>
        <v>200</v>
      </c>
      <c r="H64" s="10">
        <f>포항시남구!H64+포항시북구!H64</f>
        <v>0</v>
      </c>
    </row>
    <row r="65" spans="1:8" ht="13.5">
      <c r="A65" s="198"/>
      <c r="B65" s="183"/>
      <c r="C65" s="183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198"/>
      <c r="B66" s="183" t="s">
        <v>79</v>
      </c>
      <c r="C66" s="183"/>
      <c r="D66" s="6" t="s">
        <v>219</v>
      </c>
      <c r="E66" s="19">
        <f>포항시남구!E66+포항시북구!E66</f>
        <v>244</v>
      </c>
      <c r="F66" s="19">
        <f>포항시남구!F66+포항시북구!F66</f>
        <v>53</v>
      </c>
      <c r="G66" s="19">
        <f>포항시남구!G66+포항시북구!G66</f>
        <v>187</v>
      </c>
      <c r="H66" s="19">
        <f>포항시남구!H66+포항시북구!H66</f>
        <v>4</v>
      </c>
    </row>
    <row r="67" spans="1:8" ht="13.5">
      <c r="A67" s="198"/>
      <c r="B67" s="183"/>
      <c r="C67" s="183"/>
      <c r="D67" s="2" t="s">
        <v>80</v>
      </c>
      <c r="E67" s="10">
        <f>포항시남구!E67+포항시북구!E67</f>
        <v>61</v>
      </c>
      <c r="F67" s="10">
        <f>포항시남구!F67+포항시북구!F67</f>
        <v>14</v>
      </c>
      <c r="G67" s="10">
        <f>포항시남구!G67+포항시북구!G67</f>
        <v>47</v>
      </c>
      <c r="H67" s="10">
        <f>포항시남구!H67+포항시북구!H67</f>
        <v>0</v>
      </c>
    </row>
    <row r="68" spans="1:8" ht="13.5">
      <c r="A68" s="198"/>
      <c r="B68" s="183"/>
      <c r="C68" s="183"/>
      <c r="D68" s="2" t="s">
        <v>81</v>
      </c>
      <c r="E68" s="10">
        <f>포항시남구!E68+포항시북구!E68</f>
        <v>4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4</v>
      </c>
    </row>
    <row r="69" spans="1:8" ht="15" customHeight="1">
      <c r="A69" s="198"/>
      <c r="B69" s="183"/>
      <c r="C69" s="183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198"/>
      <c r="B70" s="183"/>
      <c r="C70" s="183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199"/>
      <c r="B71" s="183"/>
      <c r="C71" s="183"/>
      <c r="D71" s="2" t="s">
        <v>220</v>
      </c>
      <c r="E71" s="10">
        <f>포항시남구!E71+포항시북구!E71</f>
        <v>178</v>
      </c>
      <c r="F71" s="10">
        <f>포항시남구!F71+포항시북구!F71</f>
        <v>39</v>
      </c>
      <c r="G71" s="10">
        <f>포항시남구!G71+포항시북구!G71</f>
        <v>139</v>
      </c>
      <c r="H71" s="10">
        <f>포항시남구!H71+포항시북구!H71</f>
        <v>0</v>
      </c>
    </row>
    <row r="72" spans="1:8" ht="21.75" customHeight="1">
      <c r="A72" s="184" t="s">
        <v>84</v>
      </c>
      <c r="B72" s="184"/>
      <c r="C72" s="184"/>
      <c r="D72" s="52" t="s">
        <v>216</v>
      </c>
      <c r="E72" s="53">
        <f>포항시남구!E72+포항시북구!E72</f>
        <v>39730</v>
      </c>
      <c r="F72" s="53">
        <f>포항시남구!F72+포항시북구!F72</f>
        <v>261</v>
      </c>
      <c r="G72" s="53">
        <f>포항시남구!G72+포항시북구!G72</f>
        <v>34030</v>
      </c>
      <c r="H72" s="53">
        <f>포항시남구!H72+포항시북구!H72</f>
        <v>5439</v>
      </c>
    </row>
    <row r="73" spans="1:8" ht="13.5">
      <c r="A73" s="200"/>
      <c r="B73" s="183" t="s">
        <v>66</v>
      </c>
      <c r="C73" s="183"/>
      <c r="D73" s="7" t="s">
        <v>219</v>
      </c>
      <c r="E73" s="8">
        <f>포항시남구!E73+포항시북구!E73</f>
        <v>2712</v>
      </c>
      <c r="F73" s="8">
        <f>포항시남구!F73+포항시북구!F73</f>
        <v>12</v>
      </c>
      <c r="G73" s="8">
        <f>포항시남구!G73+포항시북구!G73</f>
        <v>2700</v>
      </c>
      <c r="H73" s="8">
        <f>포항시남구!H73+포항시북구!H73</f>
        <v>0</v>
      </c>
    </row>
    <row r="74" spans="1:8" ht="13.5">
      <c r="A74" s="201"/>
      <c r="B74" s="183"/>
      <c r="C74" s="183"/>
      <c r="D74" s="2" t="s">
        <v>85</v>
      </c>
      <c r="E74" s="18">
        <f>포항시남구!E74+포항시북구!E74</f>
        <v>2712</v>
      </c>
      <c r="F74" s="18">
        <f>포항시남구!F74+포항시북구!F74</f>
        <v>12</v>
      </c>
      <c r="G74" s="18">
        <f>포항시남구!G74+포항시북구!G74</f>
        <v>2700</v>
      </c>
      <c r="H74" s="18">
        <f>포항시남구!H74+포항시북구!H74</f>
        <v>0</v>
      </c>
    </row>
    <row r="75" spans="1:8" ht="13.5">
      <c r="A75" s="201"/>
      <c r="B75" s="183" t="s">
        <v>86</v>
      </c>
      <c r="C75" s="183"/>
      <c r="D75" s="174" t="s">
        <v>47</v>
      </c>
      <c r="E75" s="175">
        <f>포항시남구!E75+포항시북구!E75</f>
        <v>22530</v>
      </c>
      <c r="F75" s="175">
        <f>포항시남구!F75+포항시북구!F75</f>
        <v>76</v>
      </c>
      <c r="G75" s="175">
        <f>포항시남구!G75+포항시북구!G75</f>
        <v>20315</v>
      </c>
      <c r="H75" s="175">
        <f>포항시남구!H75+포항시북구!H75</f>
        <v>2139</v>
      </c>
    </row>
    <row r="76" spans="1:8" ht="13.5">
      <c r="A76" s="201"/>
      <c r="B76" s="183"/>
      <c r="C76" s="183"/>
      <c r="D76" s="2" t="s">
        <v>87</v>
      </c>
      <c r="E76" s="18">
        <f>포항시남구!E76+포항시북구!E76</f>
        <v>18423</v>
      </c>
      <c r="F76" s="18">
        <f>포항시남구!F76+포항시북구!F76</f>
        <v>55</v>
      </c>
      <c r="G76" s="18">
        <f>포항시남구!G76+포항시북구!G76</f>
        <v>18029</v>
      </c>
      <c r="H76" s="18">
        <f>포항시남구!H76+포항시북구!H76</f>
        <v>339</v>
      </c>
    </row>
    <row r="77" spans="1:8" ht="13.5">
      <c r="A77" s="201"/>
      <c r="B77" s="183"/>
      <c r="C77" s="183"/>
      <c r="D77" s="2" t="s">
        <v>88</v>
      </c>
      <c r="E77" s="18">
        <f>포항시남구!E77+포항시북구!E77</f>
        <v>1182</v>
      </c>
      <c r="F77" s="18">
        <f>포항시남구!F77+포항시북구!F77</f>
        <v>10</v>
      </c>
      <c r="G77" s="18">
        <f>포항시남구!G77+포항시북구!G77</f>
        <v>1077</v>
      </c>
      <c r="H77" s="18">
        <f>포항시남구!H77+포항시북구!H77</f>
        <v>95</v>
      </c>
    </row>
    <row r="78" spans="1:8" ht="13.5">
      <c r="A78" s="201"/>
      <c r="B78" s="183"/>
      <c r="C78" s="183"/>
      <c r="D78" s="2" t="s">
        <v>89</v>
      </c>
      <c r="E78" s="18">
        <f>포항시남구!E78+포항시북구!E78</f>
        <v>840</v>
      </c>
      <c r="F78" s="18">
        <f>포항시남구!F78+포항시북구!F78</f>
        <v>3</v>
      </c>
      <c r="G78" s="18">
        <f>포항시남구!G78+포항시북구!G78</f>
        <v>435</v>
      </c>
      <c r="H78" s="18">
        <f>포항시남구!H78+포항시북구!H78</f>
        <v>402</v>
      </c>
    </row>
    <row r="79" spans="1:8" ht="13.5">
      <c r="A79" s="201"/>
      <c r="B79" s="183"/>
      <c r="C79" s="183"/>
      <c r="D79" s="2" t="s">
        <v>90</v>
      </c>
      <c r="E79" s="18">
        <f>포항시남구!E79+포항시북구!E79</f>
        <v>684</v>
      </c>
      <c r="F79" s="18">
        <f>포항시남구!F79+포항시북구!F79</f>
        <v>4</v>
      </c>
      <c r="G79" s="18">
        <f>포항시남구!G79+포항시북구!G79</f>
        <v>498</v>
      </c>
      <c r="H79" s="18">
        <f>포항시남구!H79+포항시북구!H79</f>
        <v>182</v>
      </c>
    </row>
    <row r="80" spans="1:8" ht="13.5">
      <c r="A80" s="201"/>
      <c r="B80" s="183"/>
      <c r="C80" s="183"/>
      <c r="D80" s="2" t="s">
        <v>91</v>
      </c>
      <c r="E80" s="18">
        <f>포항시남구!E80+포항시북구!E80</f>
        <v>75</v>
      </c>
      <c r="F80" s="18">
        <f>포항시남구!F80+포항시북구!F80</f>
        <v>3</v>
      </c>
      <c r="G80" s="18">
        <f>포항시남구!G80+포항시북구!G80</f>
        <v>49</v>
      </c>
      <c r="H80" s="18">
        <f>포항시남구!H80+포항시북구!H80</f>
        <v>23</v>
      </c>
    </row>
    <row r="81" spans="1:8" ht="13.5">
      <c r="A81" s="201"/>
      <c r="B81" s="183"/>
      <c r="C81" s="183"/>
      <c r="D81" s="2" t="s">
        <v>92</v>
      </c>
      <c r="E81" s="18">
        <f>포항시남구!E81+포항시북구!E81</f>
        <v>91</v>
      </c>
      <c r="F81" s="18">
        <f>포항시남구!F81+포항시북구!F81</f>
        <v>0</v>
      </c>
      <c r="G81" s="18">
        <f>포항시남구!G81+포항시북구!G81</f>
        <v>32</v>
      </c>
      <c r="H81" s="18">
        <f>포항시남구!H81+포항시북구!H81</f>
        <v>59</v>
      </c>
    </row>
    <row r="82" spans="1:8" ht="13.5">
      <c r="A82" s="201"/>
      <c r="B82" s="183"/>
      <c r="C82" s="183"/>
      <c r="D82" s="2" t="s">
        <v>93</v>
      </c>
      <c r="E82" s="18">
        <f>포항시남구!E82+포항시북구!E82</f>
        <v>1235</v>
      </c>
      <c r="F82" s="18">
        <f>포항시남구!F82+포항시북구!F82</f>
        <v>1</v>
      </c>
      <c r="G82" s="18">
        <f>포항시남구!G82+포항시북구!G82</f>
        <v>195</v>
      </c>
      <c r="H82" s="18">
        <f>포항시남구!H82+포항시북구!H82</f>
        <v>1039</v>
      </c>
    </row>
    <row r="83" spans="1:8" ht="13.5">
      <c r="A83" s="201"/>
      <c r="B83" s="183" t="s">
        <v>94</v>
      </c>
      <c r="C83" s="183"/>
      <c r="D83" s="7" t="s">
        <v>219</v>
      </c>
      <c r="E83" s="8">
        <f>포항시남구!E83+포항시북구!E83</f>
        <v>527</v>
      </c>
      <c r="F83" s="8">
        <f>포항시남구!F83+포항시북구!F83</f>
        <v>12</v>
      </c>
      <c r="G83" s="8">
        <f>포항시남구!G83+포항시북구!G83</f>
        <v>482</v>
      </c>
      <c r="H83" s="8">
        <f>포항시남구!H83+포항시북구!H83</f>
        <v>33</v>
      </c>
    </row>
    <row r="84" spans="1:8" ht="13.5">
      <c r="A84" s="201"/>
      <c r="B84" s="183"/>
      <c r="C84" s="183"/>
      <c r="D84" s="2" t="s">
        <v>87</v>
      </c>
      <c r="E84" s="18">
        <f>포항시남구!E84+포항시북구!E84</f>
        <v>271</v>
      </c>
      <c r="F84" s="18">
        <f>포항시남구!F84+포항시북구!F84</f>
        <v>1</v>
      </c>
      <c r="G84" s="18">
        <f>포항시남구!G84+포항시북구!G84</f>
        <v>268</v>
      </c>
      <c r="H84" s="18">
        <f>포항시남구!H84+포항시북구!H84</f>
        <v>2</v>
      </c>
    </row>
    <row r="85" spans="1:8" ht="13.5">
      <c r="A85" s="201"/>
      <c r="B85" s="183"/>
      <c r="C85" s="183"/>
      <c r="D85" s="2" t="s">
        <v>89</v>
      </c>
      <c r="E85" s="18">
        <f>포항시남구!E85+포항시북구!E85</f>
        <v>156</v>
      </c>
      <c r="F85" s="18">
        <f>포항시남구!F85+포항시북구!F85</f>
        <v>3</v>
      </c>
      <c r="G85" s="18">
        <f>포항시남구!G85+포항시북구!G85</f>
        <v>138</v>
      </c>
      <c r="H85" s="18">
        <f>포항시남구!H85+포항시북구!H85</f>
        <v>15</v>
      </c>
    </row>
    <row r="86" spans="1:8" ht="13.5">
      <c r="A86" s="201"/>
      <c r="B86" s="183"/>
      <c r="C86" s="183"/>
      <c r="D86" s="2" t="s">
        <v>92</v>
      </c>
      <c r="E86" s="18">
        <f>포항시남구!E86+포항시북구!E86</f>
        <v>82</v>
      </c>
      <c r="F86" s="18">
        <f>포항시남구!F86+포항시북구!F86</f>
        <v>7</v>
      </c>
      <c r="G86" s="18">
        <f>포항시남구!G86+포항시북구!G86</f>
        <v>74</v>
      </c>
      <c r="H86" s="18">
        <f>포항시남구!H86+포항시북구!H86</f>
        <v>1</v>
      </c>
    </row>
    <row r="87" spans="1:8" ht="13.5">
      <c r="A87" s="201"/>
      <c r="B87" s="183"/>
      <c r="C87" s="183"/>
      <c r="D87" s="2" t="s">
        <v>93</v>
      </c>
      <c r="E87" s="18">
        <f>포항시남구!E87+포항시북구!E87</f>
        <v>18</v>
      </c>
      <c r="F87" s="18">
        <f>포항시남구!F87+포항시북구!F87</f>
        <v>1</v>
      </c>
      <c r="G87" s="18">
        <f>포항시남구!G87+포항시북구!G87</f>
        <v>2</v>
      </c>
      <c r="H87" s="18">
        <f>포항시남구!H87+포항시북구!H87</f>
        <v>15</v>
      </c>
    </row>
    <row r="88" spans="1:8" ht="13.5">
      <c r="A88" s="201"/>
      <c r="B88" s="183" t="s">
        <v>95</v>
      </c>
      <c r="C88" s="183"/>
      <c r="D88" s="7" t="s">
        <v>219</v>
      </c>
      <c r="E88" s="8">
        <f>포항시남구!E88+포항시북구!E88</f>
        <v>6735</v>
      </c>
      <c r="F88" s="8">
        <f>포항시남구!F88+포항시북구!F88</f>
        <v>23</v>
      </c>
      <c r="G88" s="8">
        <f>포항시남구!G88+포항시북구!G88</f>
        <v>6630</v>
      </c>
      <c r="H88" s="8">
        <f>포항시남구!H88+포항시북구!H88</f>
        <v>82</v>
      </c>
    </row>
    <row r="89" spans="1:8" ht="13.5">
      <c r="A89" s="201"/>
      <c r="B89" s="183"/>
      <c r="C89" s="183"/>
      <c r="D89" s="2" t="s">
        <v>87</v>
      </c>
      <c r="E89" s="18">
        <f>포항시남구!E89+포항시북구!E89</f>
        <v>6690</v>
      </c>
      <c r="F89" s="18">
        <f>포항시남구!F89+포항시북구!F89</f>
        <v>23</v>
      </c>
      <c r="G89" s="18">
        <f>포항시남구!G89+포항시북구!G89</f>
        <v>6587</v>
      </c>
      <c r="H89" s="18">
        <f>포항시남구!H89+포항시북구!H89</f>
        <v>80</v>
      </c>
    </row>
    <row r="90" spans="1:8" ht="13.5">
      <c r="A90" s="201"/>
      <c r="B90" s="183"/>
      <c r="C90" s="183"/>
      <c r="D90" s="2" t="s">
        <v>89</v>
      </c>
      <c r="E90" s="18">
        <f>포항시남구!E90+포항시북구!E90</f>
        <v>44</v>
      </c>
      <c r="F90" s="18">
        <f>포항시남구!F90+포항시북구!F90</f>
        <v>0</v>
      </c>
      <c r="G90" s="18">
        <f>포항시남구!G90+포항시북구!G90</f>
        <v>43</v>
      </c>
      <c r="H90" s="18">
        <f>포항시남구!H90+포항시북구!H90</f>
        <v>1</v>
      </c>
    </row>
    <row r="91" spans="1:8" ht="13.5">
      <c r="A91" s="201"/>
      <c r="B91" s="183"/>
      <c r="C91" s="183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1"/>
      <c r="B92" s="183" t="s">
        <v>97</v>
      </c>
      <c r="C92" s="183"/>
      <c r="D92" s="7" t="s">
        <v>219</v>
      </c>
      <c r="E92" s="8">
        <f>포항시남구!E92+포항시북구!E92</f>
        <v>7226</v>
      </c>
      <c r="F92" s="8">
        <f>포항시남구!F92+포항시북구!F92</f>
        <v>138</v>
      </c>
      <c r="G92" s="8">
        <f>포항시남구!G92+포항시북구!G92</f>
        <v>3903</v>
      </c>
      <c r="H92" s="8">
        <f>포항시남구!H92+포항시북구!H92</f>
        <v>3185</v>
      </c>
    </row>
    <row r="93" spans="1:8" ht="13.5">
      <c r="A93" s="201"/>
      <c r="B93" s="183"/>
      <c r="C93" s="183"/>
      <c r="D93" s="3" t="s">
        <v>155</v>
      </c>
      <c r="E93" s="18">
        <f>포항시남구!E93+포항시북구!E93</f>
        <v>273</v>
      </c>
      <c r="F93" s="18">
        <f>포항시남구!F93+포항시북구!F93</f>
        <v>29</v>
      </c>
      <c r="G93" s="18">
        <f>포항시남구!G93+포항시북구!G93</f>
        <v>218</v>
      </c>
      <c r="H93" s="18">
        <f>포항시남구!H93+포항시북구!H93</f>
        <v>26</v>
      </c>
    </row>
    <row r="94" spans="1:8" ht="13.5">
      <c r="A94" s="201"/>
      <c r="B94" s="183"/>
      <c r="C94" s="183"/>
      <c r="D94" s="3" t="s">
        <v>156</v>
      </c>
      <c r="E94" s="18">
        <f>포항시남구!E94+포항시북구!E94</f>
        <v>30</v>
      </c>
      <c r="F94" s="18">
        <f>포항시남구!F94+포항시북구!F94</f>
        <v>9</v>
      </c>
      <c r="G94" s="18">
        <f>포항시남구!G94+포항시북구!G94</f>
        <v>21</v>
      </c>
      <c r="H94" s="18">
        <f>포항시남구!H94+포항시북구!H94</f>
        <v>0</v>
      </c>
    </row>
    <row r="95" spans="1:8" ht="13.5">
      <c r="A95" s="201"/>
      <c r="B95" s="183"/>
      <c r="C95" s="183"/>
      <c r="D95" s="3" t="s">
        <v>157</v>
      </c>
      <c r="E95" s="18">
        <f>포항시남구!E95+포항시북구!E95</f>
        <v>28</v>
      </c>
      <c r="F95" s="18">
        <f>포항시남구!F95+포항시북구!F95</f>
        <v>0</v>
      </c>
      <c r="G95" s="18">
        <f>포항시남구!G95+포항시북구!G95</f>
        <v>28</v>
      </c>
      <c r="H95" s="18">
        <f>포항시남구!H95+포항시북구!H95</f>
        <v>0</v>
      </c>
    </row>
    <row r="96" spans="1:8" ht="13.5">
      <c r="A96" s="201"/>
      <c r="B96" s="183"/>
      <c r="C96" s="183"/>
      <c r="D96" s="3" t="s">
        <v>158</v>
      </c>
      <c r="E96" s="18">
        <f>포항시남구!E96+포항시북구!E96</f>
        <v>40</v>
      </c>
      <c r="F96" s="18">
        <f>포항시남구!F96+포항시북구!F96</f>
        <v>30</v>
      </c>
      <c r="G96" s="18">
        <f>포항시남구!G96+포항시북구!G96</f>
        <v>9</v>
      </c>
      <c r="H96" s="18">
        <f>포항시남구!H96+포항시북구!H96</f>
        <v>1</v>
      </c>
    </row>
    <row r="97" spans="1:8" ht="13.5">
      <c r="A97" s="201"/>
      <c r="B97" s="183"/>
      <c r="C97" s="183"/>
      <c r="D97" s="3" t="s">
        <v>159</v>
      </c>
      <c r="E97" s="18">
        <f>포항시남구!E97+포항시북구!E97</f>
        <v>977</v>
      </c>
      <c r="F97" s="18">
        <f>포항시남구!F97+포항시북구!F97</f>
        <v>2</v>
      </c>
      <c r="G97" s="18">
        <f>포항시남구!G97+포항시북구!G97</f>
        <v>954</v>
      </c>
      <c r="H97" s="18">
        <f>포항시남구!H97+포항시북구!H97</f>
        <v>21</v>
      </c>
    </row>
    <row r="98" spans="1:8" ht="13.5">
      <c r="A98" s="201"/>
      <c r="B98" s="183"/>
      <c r="C98" s="183"/>
      <c r="D98" s="3" t="s">
        <v>160</v>
      </c>
      <c r="E98" s="18">
        <f>포항시남구!E98+포항시북구!E98</f>
        <v>32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22</v>
      </c>
    </row>
    <row r="99" spans="1:8" ht="13.5">
      <c r="A99" s="201"/>
      <c r="B99" s="183"/>
      <c r="C99" s="183"/>
      <c r="D99" s="177" t="s">
        <v>161</v>
      </c>
      <c r="E99" s="176">
        <f>포항시남구!E99+포항시북구!E99</f>
        <v>157</v>
      </c>
      <c r="F99" s="176">
        <f>포항시남구!F99+포항시북구!F99</f>
        <v>0</v>
      </c>
      <c r="G99" s="176">
        <f>포항시남구!G99+포항시북구!G99</f>
        <v>157</v>
      </c>
      <c r="H99" s="176">
        <f>포항시남구!H99+포항시북구!H99</f>
        <v>0</v>
      </c>
    </row>
    <row r="100" spans="1:8" ht="13.5">
      <c r="A100" s="201"/>
      <c r="B100" s="183"/>
      <c r="C100" s="183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1"/>
      <c r="B101" s="183"/>
      <c r="C101" s="183"/>
      <c r="D101" s="3" t="s">
        <v>163</v>
      </c>
      <c r="E101" s="18">
        <f>포항시남구!E101+포항시북구!E101</f>
        <v>146</v>
      </c>
      <c r="F101" s="18">
        <f>포항시남구!F101+포항시북구!F101</f>
        <v>0</v>
      </c>
      <c r="G101" s="18">
        <f>포항시남구!G101+포항시북구!G101</f>
        <v>146</v>
      </c>
      <c r="H101" s="18">
        <f>포항시남구!H101+포항시북구!H101</f>
        <v>0</v>
      </c>
    </row>
    <row r="102" spans="1:8" ht="13.5">
      <c r="A102" s="201"/>
      <c r="B102" s="183"/>
      <c r="C102" s="183"/>
      <c r="D102" s="3" t="s">
        <v>164</v>
      </c>
      <c r="E102" s="18">
        <f>포항시남구!E102+포항시북구!E102</f>
        <v>11</v>
      </c>
      <c r="F102" s="18">
        <f>포항시남구!F102+포항시북구!F102</f>
        <v>0</v>
      </c>
      <c r="G102" s="18">
        <f>포항시남구!G102+포항시북구!G102</f>
        <v>11</v>
      </c>
      <c r="H102" s="18">
        <f>포항시남구!H102+포항시북구!H102</f>
        <v>0</v>
      </c>
    </row>
    <row r="103" spans="1:8" ht="13.5">
      <c r="A103" s="201"/>
      <c r="B103" s="183"/>
      <c r="C103" s="183"/>
      <c r="D103" s="177" t="s">
        <v>165</v>
      </c>
      <c r="E103" s="176">
        <f>포항시남구!E103+포항시북구!E103</f>
        <v>98</v>
      </c>
      <c r="F103" s="176">
        <f>포항시남구!F103+포항시북구!F103</f>
        <v>1</v>
      </c>
      <c r="G103" s="176">
        <f>포항시남구!G103+포항시북구!G103</f>
        <v>87</v>
      </c>
      <c r="H103" s="176">
        <f>포항시남구!H103+포항시북구!H103</f>
        <v>10</v>
      </c>
    </row>
    <row r="104" spans="1:10" ht="13.5">
      <c r="A104" s="201"/>
      <c r="B104" s="183"/>
      <c r="C104" s="183"/>
      <c r="D104" s="171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70"/>
      <c r="J104" s="170"/>
    </row>
    <row r="105" spans="1:8" ht="13.5">
      <c r="A105" s="201"/>
      <c r="B105" s="183"/>
      <c r="C105" s="183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1"/>
      <c r="B106" s="183"/>
      <c r="C106" s="183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1"/>
      <c r="B107" s="183"/>
      <c r="C107" s="183"/>
      <c r="D107" s="3" t="s">
        <v>164</v>
      </c>
      <c r="E107" s="18">
        <f>포항시남구!E107+포항시북구!E107</f>
        <v>95</v>
      </c>
      <c r="F107" s="18">
        <f>포항시남구!F107+포항시북구!F107</f>
        <v>1</v>
      </c>
      <c r="G107" s="18">
        <f>포항시남구!G107+포항시북구!G107</f>
        <v>84</v>
      </c>
      <c r="H107" s="18">
        <f>포항시남구!H107+포항시북구!H107</f>
        <v>10</v>
      </c>
    </row>
    <row r="108" spans="1:8" ht="13.5">
      <c r="A108" s="201"/>
      <c r="B108" s="183"/>
      <c r="C108" s="183"/>
      <c r="D108" s="177" t="s">
        <v>167</v>
      </c>
      <c r="E108" s="176">
        <f>포항시남구!E108+포항시북구!E108</f>
        <v>3259</v>
      </c>
      <c r="F108" s="176">
        <f>포항시남구!F108+포항시북구!F108</f>
        <v>12</v>
      </c>
      <c r="G108" s="176">
        <f>포항시남구!G108+포항시북구!G108</f>
        <v>485</v>
      </c>
      <c r="H108" s="176">
        <f>포항시남구!H108+포항시북구!H108</f>
        <v>2762</v>
      </c>
    </row>
    <row r="109" spans="1:8" ht="13.5">
      <c r="A109" s="201"/>
      <c r="B109" s="183"/>
      <c r="C109" s="183"/>
      <c r="D109" s="3" t="s">
        <v>168</v>
      </c>
      <c r="E109" s="18">
        <f>포항시남구!E109+포항시북구!E109</f>
        <v>126</v>
      </c>
      <c r="F109" s="18">
        <f>포항시남구!F109+포항시북구!F109</f>
        <v>0</v>
      </c>
      <c r="G109" s="18">
        <f>포항시남구!G109+포항시북구!G109</f>
        <v>42</v>
      </c>
      <c r="H109" s="18">
        <f>포항시남구!H109+포항시북구!H109</f>
        <v>84</v>
      </c>
    </row>
    <row r="110" spans="1:8" ht="13.5">
      <c r="A110" s="201"/>
      <c r="B110" s="183"/>
      <c r="C110" s="183"/>
      <c r="D110" s="3" t="s">
        <v>169</v>
      </c>
      <c r="E110" s="18">
        <f>포항시남구!E110+포항시북구!E110</f>
        <v>145</v>
      </c>
      <c r="F110" s="18">
        <f>포항시남구!F110+포항시북구!F110</f>
        <v>1</v>
      </c>
      <c r="G110" s="18">
        <f>포항시남구!G110+포항시북구!G110</f>
        <v>24</v>
      </c>
      <c r="H110" s="18">
        <f>포항시남구!H110+포항시북구!H110</f>
        <v>120</v>
      </c>
    </row>
    <row r="111" spans="1:8" ht="13.5">
      <c r="A111" s="201"/>
      <c r="B111" s="183"/>
      <c r="C111" s="183"/>
      <c r="D111" s="3" t="s">
        <v>170</v>
      </c>
      <c r="E111" s="18">
        <f>포항시남구!E111+포항시북구!E111</f>
        <v>1514</v>
      </c>
      <c r="F111" s="18">
        <f>포항시남구!F111+포항시북구!F111</f>
        <v>0</v>
      </c>
      <c r="G111" s="18">
        <f>포항시남구!G111+포항시북구!G111</f>
        <v>59</v>
      </c>
      <c r="H111" s="18">
        <f>포항시남구!H111+포항시북구!H111</f>
        <v>1455</v>
      </c>
    </row>
    <row r="112" spans="1:8" ht="13.5">
      <c r="A112" s="201"/>
      <c r="B112" s="183"/>
      <c r="C112" s="183"/>
      <c r="D112" s="3" t="s">
        <v>171</v>
      </c>
      <c r="E112" s="18">
        <f>포항시남구!E112+포항시북구!E112</f>
        <v>802</v>
      </c>
      <c r="F112" s="18">
        <f>포항시남구!F112+포항시북구!F112</f>
        <v>0</v>
      </c>
      <c r="G112" s="18">
        <f>포항시남구!G112+포항시북구!G112</f>
        <v>22</v>
      </c>
      <c r="H112" s="18">
        <f>포항시남구!H112+포항시북구!H112</f>
        <v>780</v>
      </c>
    </row>
    <row r="113" spans="1:8" ht="13.5">
      <c r="A113" s="201"/>
      <c r="B113" s="183"/>
      <c r="C113" s="183"/>
      <c r="D113" s="3" t="s">
        <v>164</v>
      </c>
      <c r="E113" s="18">
        <f>포항시남구!E113+포항시북구!E113</f>
        <v>672</v>
      </c>
      <c r="F113" s="18">
        <f>포항시남구!F113+포항시북구!F113</f>
        <v>11</v>
      </c>
      <c r="G113" s="18">
        <f>포항시남구!G113+포항시북구!G113</f>
        <v>338</v>
      </c>
      <c r="H113" s="18">
        <f>포항시남구!H113+포항시북구!H113</f>
        <v>323</v>
      </c>
    </row>
    <row r="114" spans="1:8" ht="13.5">
      <c r="A114" s="202"/>
      <c r="B114" s="183"/>
      <c r="C114" s="183"/>
      <c r="D114" s="91" t="s">
        <v>238</v>
      </c>
      <c r="E114" s="18">
        <f>포항시남구!E114+포항시북구!E114</f>
        <v>2332</v>
      </c>
      <c r="F114" s="18">
        <f>포항시남구!F114+포항시북구!F114</f>
        <v>55</v>
      </c>
      <c r="G114" s="18">
        <f>포항시남구!G114+포항시북구!G114</f>
        <v>1934</v>
      </c>
      <c r="H114" s="18">
        <f>포항시남구!H114+포항시북구!H114</f>
        <v>343</v>
      </c>
    </row>
    <row r="115" spans="1:8" ht="18" customHeight="1">
      <c r="A115" s="184" t="s">
        <v>99</v>
      </c>
      <c r="B115" s="184"/>
      <c r="C115" s="184"/>
      <c r="D115" s="52" t="s">
        <v>216</v>
      </c>
      <c r="E115" s="53">
        <f>포항시남구!E115+포항시북구!E115</f>
        <v>2365</v>
      </c>
      <c r="F115" s="53">
        <f>포항시남구!F115+포항시북구!F115</f>
        <v>22</v>
      </c>
      <c r="G115" s="53">
        <f>포항시남구!G115+포항시북구!G115</f>
        <v>295</v>
      </c>
      <c r="H115" s="53">
        <f>포항시남구!H115+포항시북구!H115</f>
        <v>2048</v>
      </c>
    </row>
    <row r="116" spans="1:8" ht="14.25" customHeight="1">
      <c r="A116" s="188"/>
      <c r="B116" s="191" t="s">
        <v>100</v>
      </c>
      <c r="C116" s="192"/>
      <c r="D116" s="50" t="s">
        <v>219</v>
      </c>
      <c r="E116" s="51">
        <f>포항시남구!E116+포항시북구!E116</f>
        <v>106</v>
      </c>
      <c r="F116" s="51">
        <f>포항시남구!F116+포항시북구!F116</f>
        <v>0</v>
      </c>
      <c r="G116" s="51">
        <f>포항시남구!G116+포항시북구!G116</f>
        <v>64</v>
      </c>
      <c r="H116" s="51">
        <f>포항시남구!H116+포항시북구!H116</f>
        <v>42</v>
      </c>
    </row>
    <row r="117" spans="1:8" ht="14.25" customHeight="1">
      <c r="A117" s="189"/>
      <c r="B117" s="193"/>
      <c r="C117" s="194"/>
      <c r="D117" s="3" t="s">
        <v>172</v>
      </c>
      <c r="E117" s="18">
        <f>포항시남구!E117+포항시북구!E117</f>
        <v>105</v>
      </c>
      <c r="F117" s="18">
        <f>포항시남구!F117+포항시북구!F117</f>
        <v>0</v>
      </c>
      <c r="G117" s="18">
        <f>포항시남구!G117+포항시북구!G117</f>
        <v>64</v>
      </c>
      <c r="H117" s="18">
        <f>포항시남구!H117+포항시북구!H117</f>
        <v>41</v>
      </c>
    </row>
    <row r="118" spans="1:8" ht="14.25" customHeight="1">
      <c r="A118" s="189"/>
      <c r="B118" s="195"/>
      <c r="C118" s="196"/>
      <c r="D118" s="2" t="s">
        <v>260</v>
      </c>
      <c r="E118" s="18">
        <f>포항시남구!E118+포항시북구!E118</f>
        <v>1</v>
      </c>
      <c r="F118" s="18">
        <f>포항시남구!F118+포항시북구!F118</f>
        <v>0</v>
      </c>
      <c r="G118" s="18">
        <f>포항시남구!G118+포항시북구!G118</f>
        <v>0</v>
      </c>
      <c r="H118" s="18">
        <f>포항시남구!H118+포항시북구!H118</f>
        <v>1</v>
      </c>
    </row>
    <row r="119" spans="1:8" ht="13.5">
      <c r="A119" s="189"/>
      <c r="B119" s="183" t="s">
        <v>101</v>
      </c>
      <c r="C119" s="183"/>
      <c r="D119" s="50" t="s">
        <v>219</v>
      </c>
      <c r="E119" s="51">
        <f>포항시남구!E119+포항시북구!E119</f>
        <v>1919</v>
      </c>
      <c r="F119" s="51">
        <f>포항시남구!F119+포항시북구!F119</f>
        <v>2</v>
      </c>
      <c r="G119" s="51">
        <f>포항시남구!G119+포항시북구!G119</f>
        <v>131</v>
      </c>
      <c r="H119" s="51">
        <f>포항시남구!H119+포항시북구!H119</f>
        <v>1786</v>
      </c>
    </row>
    <row r="120" spans="1:8" ht="13.5">
      <c r="A120" s="189"/>
      <c r="B120" s="183"/>
      <c r="C120" s="183"/>
      <c r="D120" s="3" t="s">
        <v>172</v>
      </c>
      <c r="E120" s="18">
        <f>포항시남구!E120+포항시북구!E120</f>
        <v>19</v>
      </c>
      <c r="F120" s="18">
        <f>포항시남구!F120+포항시북구!F120</f>
        <v>0</v>
      </c>
      <c r="G120" s="18">
        <f>포항시남구!G120+포항시북구!G120</f>
        <v>4</v>
      </c>
      <c r="H120" s="18">
        <f>포항시남구!H120+포항시북구!H120</f>
        <v>15</v>
      </c>
    </row>
    <row r="121" spans="1:8" ht="13.5">
      <c r="A121" s="189"/>
      <c r="B121" s="183"/>
      <c r="C121" s="183"/>
      <c r="D121" s="3" t="s">
        <v>173</v>
      </c>
      <c r="E121" s="18">
        <f>포항시남구!E121+포항시북구!E121</f>
        <v>3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3</v>
      </c>
    </row>
    <row r="122" spans="1:8" ht="13.5">
      <c r="A122" s="189"/>
      <c r="B122" s="183"/>
      <c r="C122" s="183"/>
      <c r="D122" s="3" t="s">
        <v>174</v>
      </c>
      <c r="E122" s="18">
        <f>포항시남구!E122+포항시북구!E122</f>
        <v>1897</v>
      </c>
      <c r="F122" s="18">
        <f>포항시남구!F122+포항시북구!F122</f>
        <v>2</v>
      </c>
      <c r="G122" s="18">
        <f>포항시남구!G122+포항시북구!G122</f>
        <v>127</v>
      </c>
      <c r="H122" s="18">
        <f>포항시남구!H122+포항시북구!H122</f>
        <v>1768</v>
      </c>
    </row>
    <row r="123" spans="1:8" ht="13.5">
      <c r="A123" s="189"/>
      <c r="B123" s="183" t="s">
        <v>102</v>
      </c>
      <c r="C123" s="183"/>
      <c r="D123" s="50" t="s">
        <v>219</v>
      </c>
      <c r="E123" s="51">
        <f>포항시남구!E123+포항시북구!E123</f>
        <v>340</v>
      </c>
      <c r="F123" s="51">
        <f>포항시남구!F123+포항시북구!F123</f>
        <v>20</v>
      </c>
      <c r="G123" s="51">
        <f>포항시남구!G123+포항시북구!G123</f>
        <v>100</v>
      </c>
      <c r="H123" s="51">
        <f>포항시남구!H123+포항시북구!H123</f>
        <v>220</v>
      </c>
    </row>
    <row r="124" spans="1:8" ht="13.5">
      <c r="A124" s="189"/>
      <c r="B124" s="183"/>
      <c r="C124" s="183"/>
      <c r="D124" s="2" t="s">
        <v>103</v>
      </c>
      <c r="E124" s="18">
        <f>포항시남구!E124+포항시북구!E124</f>
        <v>163</v>
      </c>
      <c r="F124" s="18">
        <f>포항시남구!F124+포항시북구!F124</f>
        <v>0</v>
      </c>
      <c r="G124" s="18">
        <f>포항시남구!G124+포항시북구!G124</f>
        <v>59</v>
      </c>
      <c r="H124" s="18">
        <f>포항시남구!H124+포항시북구!H124</f>
        <v>104</v>
      </c>
    </row>
    <row r="125" spans="1:8" ht="13.5">
      <c r="A125" s="189"/>
      <c r="B125" s="183"/>
      <c r="C125" s="183"/>
      <c r="D125" s="2" t="s">
        <v>104</v>
      </c>
      <c r="E125" s="18">
        <f>포항시남구!E125+포항시북구!E125</f>
        <v>8</v>
      </c>
      <c r="F125" s="18">
        <f>포항시남구!F125+포항시북구!F125</f>
        <v>4</v>
      </c>
      <c r="G125" s="18">
        <f>포항시남구!G125+포항시북구!G125</f>
        <v>1</v>
      </c>
      <c r="H125" s="18">
        <f>포항시남구!H125+포항시북구!H125</f>
        <v>3</v>
      </c>
    </row>
    <row r="126" spans="1:8" ht="13.5">
      <c r="A126" s="189"/>
      <c r="B126" s="183"/>
      <c r="C126" s="183"/>
      <c r="D126" s="2" t="s">
        <v>257</v>
      </c>
      <c r="E126" s="18">
        <f>포항시남구!E126+포항시북구!E126</f>
        <v>18</v>
      </c>
      <c r="F126" s="18">
        <f>포항시남구!F126+포항시북구!F126</f>
        <v>7</v>
      </c>
      <c r="G126" s="18">
        <f>포항시남구!G126+포항시북구!G126</f>
        <v>10</v>
      </c>
      <c r="H126" s="18">
        <f>포항시남구!H126+포항시북구!H126</f>
        <v>1</v>
      </c>
    </row>
    <row r="127" spans="1:8" ht="13.5">
      <c r="A127" s="190"/>
      <c r="B127" s="183"/>
      <c r="C127" s="183"/>
      <c r="D127" s="2" t="s">
        <v>98</v>
      </c>
      <c r="E127" s="18">
        <f>포항시남구!E127+포항시북구!E127</f>
        <v>151</v>
      </c>
      <c r="F127" s="18">
        <f>포항시남구!F127+포항시북구!F127</f>
        <v>9</v>
      </c>
      <c r="G127" s="18">
        <f>포항시남구!G127+포항시북구!G127</f>
        <v>30</v>
      </c>
      <c r="H127" s="18">
        <f>포항시남구!H127+포항시북구!H127</f>
        <v>112</v>
      </c>
    </row>
  </sheetData>
  <sheetProtection/>
  <mergeCells count="29"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12" t="s">
        <v>301</v>
      </c>
      <c r="B1" s="213"/>
      <c r="C1" s="213"/>
      <c r="D1" s="213"/>
      <c r="E1" s="213"/>
      <c r="F1" s="213"/>
      <c r="G1" s="213"/>
      <c r="H1" s="214"/>
    </row>
    <row r="2" spans="1:8" ht="13.5">
      <c r="A2" s="215" t="s">
        <v>213</v>
      </c>
      <c r="B2" s="216"/>
      <c r="C2" s="216"/>
      <c r="D2" s="216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7" t="s">
        <v>214</v>
      </c>
      <c r="B3" s="218"/>
      <c r="C3" s="218"/>
      <c r="D3" s="218"/>
      <c r="E3" s="108">
        <f>SUM(F3:H3)</f>
        <v>125087</v>
      </c>
      <c r="F3" s="108">
        <f>F4+F52+F72+F115</f>
        <v>348</v>
      </c>
      <c r="G3" s="108">
        <f>G4+G52+G72+G115</f>
        <v>115728</v>
      </c>
      <c r="H3" s="121">
        <f>H4+H52+H72+H115</f>
        <v>9011</v>
      </c>
    </row>
    <row r="4" spans="1:8" ht="13.5">
      <c r="A4" s="219" t="s">
        <v>45</v>
      </c>
      <c r="B4" s="220"/>
      <c r="C4" s="220"/>
      <c r="D4" s="77" t="s">
        <v>215</v>
      </c>
      <c r="E4" s="110">
        <f>SUM(F4:H4)</f>
        <v>96544</v>
      </c>
      <c r="F4" s="123">
        <f>F5+F32+F37+F44</f>
        <v>110</v>
      </c>
      <c r="G4" s="123">
        <f>G5+G32+G37+G44</f>
        <v>94786</v>
      </c>
      <c r="H4" s="124">
        <f>H5+H32+H37+H44</f>
        <v>1648</v>
      </c>
    </row>
    <row r="5" spans="1:8" ht="13.5">
      <c r="A5" s="227"/>
      <c r="B5" s="228" t="s">
        <v>46</v>
      </c>
      <c r="C5" s="228"/>
      <c r="D5" s="78" t="s">
        <v>218</v>
      </c>
      <c r="E5" s="111">
        <f>SUM(F5:H5)</f>
        <v>71962</v>
      </c>
      <c r="F5" s="125">
        <f>F6+F19</f>
        <v>83</v>
      </c>
      <c r="G5" s="125">
        <f>G6+G19</f>
        <v>70289</v>
      </c>
      <c r="H5" s="126">
        <f>H6+H19</f>
        <v>1590</v>
      </c>
    </row>
    <row r="6" spans="1:8" ht="13.5">
      <c r="A6" s="227"/>
      <c r="B6" s="211"/>
      <c r="C6" s="211" t="s">
        <v>48</v>
      </c>
      <c r="D6" s="85" t="s">
        <v>218</v>
      </c>
      <c r="E6" s="113">
        <f>SUM(F6:H6)</f>
        <v>68209</v>
      </c>
      <c r="F6" s="127">
        <f>SUM(F7:F18)</f>
        <v>82</v>
      </c>
      <c r="G6" s="127">
        <f>SUM(G7:G18)</f>
        <v>66568</v>
      </c>
      <c r="H6" s="128">
        <f>SUM(H7:H18)</f>
        <v>1559</v>
      </c>
    </row>
    <row r="7" spans="1:8" ht="13.5">
      <c r="A7" s="227"/>
      <c r="B7" s="211"/>
      <c r="C7" s="211"/>
      <c r="D7" s="74" t="s">
        <v>6</v>
      </c>
      <c r="E7" s="113">
        <f aca="true" t="shared" si="0" ref="E7:E18">SUM(F7:H7)</f>
        <v>2853</v>
      </c>
      <c r="F7" s="129"/>
      <c r="G7" s="129">
        <v>2853</v>
      </c>
      <c r="H7" s="130"/>
    </row>
    <row r="8" spans="1:8" ht="13.5">
      <c r="A8" s="227"/>
      <c r="B8" s="211"/>
      <c r="C8" s="211"/>
      <c r="D8" s="74" t="s">
        <v>50</v>
      </c>
      <c r="E8" s="113">
        <f t="shared" si="0"/>
        <v>9890</v>
      </c>
      <c r="F8" s="129">
        <v>17</v>
      </c>
      <c r="G8" s="129">
        <v>9846</v>
      </c>
      <c r="H8" s="130">
        <v>27</v>
      </c>
    </row>
    <row r="9" spans="1:8" ht="13.5">
      <c r="A9" s="227"/>
      <c r="B9" s="211"/>
      <c r="C9" s="211"/>
      <c r="D9" s="74" t="s">
        <v>51</v>
      </c>
      <c r="E9" s="113">
        <f t="shared" si="0"/>
        <v>6705</v>
      </c>
      <c r="F9" s="129">
        <v>11</v>
      </c>
      <c r="G9" s="129">
        <v>6691</v>
      </c>
      <c r="H9" s="130">
        <v>3</v>
      </c>
    </row>
    <row r="10" spans="1:8" ht="13.5">
      <c r="A10" s="227"/>
      <c r="B10" s="211"/>
      <c r="C10" s="211"/>
      <c r="D10" s="74" t="s">
        <v>52</v>
      </c>
      <c r="E10" s="113">
        <f t="shared" si="0"/>
        <v>34724</v>
      </c>
      <c r="F10" s="129">
        <v>39</v>
      </c>
      <c r="G10" s="129">
        <v>33452</v>
      </c>
      <c r="H10" s="130">
        <v>1233</v>
      </c>
    </row>
    <row r="11" spans="1:8" ht="13.5">
      <c r="A11" s="227"/>
      <c r="B11" s="211"/>
      <c r="C11" s="211"/>
      <c r="D11" s="74" t="s">
        <v>53</v>
      </c>
      <c r="E11" s="113">
        <f t="shared" si="0"/>
        <v>4377</v>
      </c>
      <c r="F11" s="129">
        <v>1</v>
      </c>
      <c r="G11" s="129">
        <v>4365</v>
      </c>
      <c r="H11" s="130">
        <v>11</v>
      </c>
    </row>
    <row r="12" spans="1:8" ht="13.5">
      <c r="A12" s="227"/>
      <c r="B12" s="211"/>
      <c r="C12" s="211"/>
      <c r="D12" s="74" t="s">
        <v>54</v>
      </c>
      <c r="E12" s="113">
        <f t="shared" si="0"/>
        <v>6004</v>
      </c>
      <c r="F12" s="129">
        <v>1</v>
      </c>
      <c r="G12" s="129">
        <v>5757</v>
      </c>
      <c r="H12" s="130">
        <v>246</v>
      </c>
    </row>
    <row r="13" spans="1:8" ht="13.5">
      <c r="A13" s="227"/>
      <c r="B13" s="211"/>
      <c r="C13" s="211"/>
      <c r="D13" s="74" t="s">
        <v>55</v>
      </c>
      <c r="E13" s="113">
        <f t="shared" si="0"/>
        <v>2671</v>
      </c>
      <c r="F13" s="129"/>
      <c r="G13" s="129">
        <v>2648</v>
      </c>
      <c r="H13" s="130">
        <v>23</v>
      </c>
    </row>
    <row r="14" spans="1:8" ht="13.5">
      <c r="A14" s="227"/>
      <c r="B14" s="211"/>
      <c r="C14" s="211"/>
      <c r="D14" s="74" t="s">
        <v>56</v>
      </c>
      <c r="E14" s="113">
        <f t="shared" si="0"/>
        <v>828</v>
      </c>
      <c r="F14" s="129"/>
      <c r="G14" s="129">
        <v>813</v>
      </c>
      <c r="H14" s="130">
        <v>15</v>
      </c>
    </row>
    <row r="15" spans="1:8" ht="13.5">
      <c r="A15" s="227"/>
      <c r="B15" s="211"/>
      <c r="C15" s="211"/>
      <c r="D15" s="74" t="s">
        <v>57</v>
      </c>
      <c r="E15" s="113">
        <f t="shared" si="0"/>
        <v>30</v>
      </c>
      <c r="F15" s="129"/>
      <c r="G15" s="129">
        <v>30</v>
      </c>
      <c r="H15" s="130"/>
    </row>
    <row r="16" spans="1:8" ht="13.5">
      <c r="A16" s="227"/>
      <c r="B16" s="211"/>
      <c r="C16" s="211"/>
      <c r="D16" s="74" t="s">
        <v>58</v>
      </c>
      <c r="E16" s="113">
        <f t="shared" si="0"/>
        <v>43</v>
      </c>
      <c r="F16" s="129"/>
      <c r="G16" s="129">
        <v>43</v>
      </c>
      <c r="H16" s="130"/>
    </row>
    <row r="17" spans="1:8" ht="13.5">
      <c r="A17" s="227"/>
      <c r="B17" s="211"/>
      <c r="C17" s="211"/>
      <c r="D17" s="74" t="s">
        <v>16</v>
      </c>
      <c r="E17" s="113">
        <f>SUM(F17:H17)</f>
        <v>43</v>
      </c>
      <c r="F17" s="129"/>
      <c r="G17" s="129">
        <v>42</v>
      </c>
      <c r="H17" s="130">
        <v>1</v>
      </c>
    </row>
    <row r="18" spans="1:8" ht="13.5">
      <c r="A18" s="227"/>
      <c r="B18" s="211"/>
      <c r="C18" s="211"/>
      <c r="D18" s="74" t="s">
        <v>263</v>
      </c>
      <c r="E18" s="113">
        <f t="shared" si="0"/>
        <v>41</v>
      </c>
      <c r="F18" s="129">
        <v>13</v>
      </c>
      <c r="G18" s="129">
        <v>28</v>
      </c>
      <c r="H18" s="130"/>
    </row>
    <row r="19" spans="1:8" ht="13.5">
      <c r="A19" s="227"/>
      <c r="B19" s="211"/>
      <c r="C19" s="211" t="s">
        <v>60</v>
      </c>
      <c r="D19" s="85" t="s">
        <v>218</v>
      </c>
      <c r="E19" s="127">
        <f>SUM(F19:H19)</f>
        <v>3753</v>
      </c>
      <c r="F19" s="127">
        <f>SUM(F20:F31)</f>
        <v>1</v>
      </c>
      <c r="G19" s="127">
        <f>SUM(G20:G31)</f>
        <v>3721</v>
      </c>
      <c r="H19" s="127">
        <f>SUM(H20:H31)</f>
        <v>31</v>
      </c>
    </row>
    <row r="20" spans="1:8" ht="13.5">
      <c r="A20" s="227"/>
      <c r="B20" s="211"/>
      <c r="C20" s="211"/>
      <c r="D20" s="74" t="s">
        <v>6</v>
      </c>
      <c r="E20" s="114">
        <f aca="true" t="shared" si="1" ref="E20:E31">SUM(F20:H20)</f>
        <v>3</v>
      </c>
      <c r="F20" s="151"/>
      <c r="G20" s="151">
        <v>3</v>
      </c>
      <c r="H20" s="152"/>
    </row>
    <row r="21" spans="1:8" ht="13.5">
      <c r="A21" s="227"/>
      <c r="B21" s="211"/>
      <c r="C21" s="211"/>
      <c r="D21" s="74" t="s">
        <v>50</v>
      </c>
      <c r="E21" s="114">
        <f t="shared" si="1"/>
        <v>2</v>
      </c>
      <c r="F21" s="129"/>
      <c r="G21" s="129">
        <v>2</v>
      </c>
      <c r="H21" s="130"/>
    </row>
    <row r="22" spans="1:8" ht="13.5">
      <c r="A22" s="227"/>
      <c r="B22" s="211"/>
      <c r="C22" s="211"/>
      <c r="D22" s="74" t="s">
        <v>51</v>
      </c>
      <c r="E22" s="114">
        <f t="shared" si="1"/>
        <v>298</v>
      </c>
      <c r="F22" s="129"/>
      <c r="G22" s="129">
        <v>295</v>
      </c>
      <c r="H22" s="130">
        <v>3</v>
      </c>
    </row>
    <row r="23" spans="1:8" ht="13.5">
      <c r="A23" s="227"/>
      <c r="B23" s="211"/>
      <c r="C23" s="211"/>
      <c r="D23" s="74" t="s">
        <v>52</v>
      </c>
      <c r="E23" s="114">
        <f t="shared" si="1"/>
        <v>1539</v>
      </c>
      <c r="F23" s="129">
        <v>1</v>
      </c>
      <c r="G23" s="129">
        <v>1523</v>
      </c>
      <c r="H23" s="130">
        <v>15</v>
      </c>
    </row>
    <row r="24" spans="1:8" ht="13.5">
      <c r="A24" s="227"/>
      <c r="B24" s="211"/>
      <c r="C24" s="211"/>
      <c r="D24" s="74" t="s">
        <v>53</v>
      </c>
      <c r="E24" s="114">
        <f t="shared" si="1"/>
        <v>747</v>
      </c>
      <c r="F24" s="129"/>
      <c r="G24" s="129">
        <v>743</v>
      </c>
      <c r="H24" s="130">
        <v>4</v>
      </c>
    </row>
    <row r="25" spans="1:8" ht="13.5">
      <c r="A25" s="227"/>
      <c r="B25" s="211"/>
      <c r="C25" s="211"/>
      <c r="D25" s="74" t="s">
        <v>54</v>
      </c>
      <c r="E25" s="114">
        <f t="shared" si="1"/>
        <v>470</v>
      </c>
      <c r="F25" s="129"/>
      <c r="G25" s="129">
        <v>464</v>
      </c>
      <c r="H25" s="130">
        <v>6</v>
      </c>
    </row>
    <row r="26" spans="1:8" ht="13.5">
      <c r="A26" s="227"/>
      <c r="B26" s="211"/>
      <c r="C26" s="211"/>
      <c r="D26" s="74" t="s">
        <v>55</v>
      </c>
      <c r="E26" s="114">
        <f t="shared" si="1"/>
        <v>366</v>
      </c>
      <c r="F26" s="129"/>
      <c r="G26" s="129">
        <v>364</v>
      </c>
      <c r="H26" s="130">
        <v>2</v>
      </c>
    </row>
    <row r="27" spans="1:8" ht="13.5">
      <c r="A27" s="227"/>
      <c r="B27" s="211"/>
      <c r="C27" s="211"/>
      <c r="D27" s="74" t="s">
        <v>56</v>
      </c>
      <c r="E27" s="114">
        <f t="shared" si="1"/>
        <v>168</v>
      </c>
      <c r="F27" s="129"/>
      <c r="G27" s="129">
        <v>167</v>
      </c>
      <c r="H27" s="130">
        <v>1</v>
      </c>
    </row>
    <row r="28" spans="1:8" ht="13.5">
      <c r="A28" s="227"/>
      <c r="B28" s="211"/>
      <c r="C28" s="211"/>
      <c r="D28" s="74" t="s">
        <v>57</v>
      </c>
      <c r="E28" s="114">
        <f t="shared" si="1"/>
        <v>59</v>
      </c>
      <c r="F28" s="129"/>
      <c r="G28" s="129">
        <v>59</v>
      </c>
      <c r="H28" s="130"/>
    </row>
    <row r="29" spans="1:8" ht="13.5">
      <c r="A29" s="227"/>
      <c r="B29" s="211"/>
      <c r="C29" s="211"/>
      <c r="D29" s="74" t="s">
        <v>58</v>
      </c>
      <c r="E29" s="114">
        <f t="shared" si="1"/>
        <v>58</v>
      </c>
      <c r="F29" s="129"/>
      <c r="G29" s="129">
        <v>58</v>
      </c>
      <c r="H29" s="130"/>
    </row>
    <row r="30" spans="1:8" ht="13.5">
      <c r="A30" s="227"/>
      <c r="B30" s="211"/>
      <c r="C30" s="211"/>
      <c r="D30" s="74" t="s">
        <v>59</v>
      </c>
      <c r="E30" s="114">
        <f t="shared" si="1"/>
        <v>42</v>
      </c>
      <c r="F30" s="129"/>
      <c r="G30" s="129">
        <v>42</v>
      </c>
      <c r="H30" s="130"/>
    </row>
    <row r="31" spans="1:8" ht="13.5">
      <c r="A31" s="227"/>
      <c r="B31" s="211"/>
      <c r="C31" s="211"/>
      <c r="D31" s="74" t="s">
        <v>289</v>
      </c>
      <c r="E31" s="114">
        <f t="shared" si="1"/>
        <v>1</v>
      </c>
      <c r="F31" s="129"/>
      <c r="G31" s="129">
        <v>1</v>
      </c>
      <c r="H31" s="130"/>
    </row>
    <row r="32" spans="1:8" ht="13.5">
      <c r="A32" s="227"/>
      <c r="B32" s="221" t="s">
        <v>274</v>
      </c>
      <c r="C32" s="222"/>
      <c r="D32" s="78" t="s">
        <v>219</v>
      </c>
      <c r="E32" s="112">
        <f aca="true" t="shared" si="2" ref="E32:E37">SUM(F32:H32)</f>
        <v>179</v>
      </c>
      <c r="F32" s="125">
        <f>SUM(F33:F36)</f>
        <v>2</v>
      </c>
      <c r="G32" s="125">
        <f>SUM(G33:G36)</f>
        <v>174</v>
      </c>
      <c r="H32" s="126">
        <f>SUM(H33:H36)</f>
        <v>3</v>
      </c>
    </row>
    <row r="33" spans="1:8" ht="13.5">
      <c r="A33" s="227"/>
      <c r="B33" s="223"/>
      <c r="C33" s="224"/>
      <c r="D33" s="74" t="s">
        <v>51</v>
      </c>
      <c r="E33" s="112">
        <f t="shared" si="2"/>
        <v>161</v>
      </c>
      <c r="F33" s="129">
        <v>2</v>
      </c>
      <c r="G33" s="129">
        <v>159</v>
      </c>
      <c r="H33" s="130"/>
    </row>
    <row r="34" spans="1:8" ht="13.5">
      <c r="A34" s="227"/>
      <c r="B34" s="223"/>
      <c r="C34" s="224"/>
      <c r="D34" s="74" t="s">
        <v>53</v>
      </c>
      <c r="E34" s="112">
        <f t="shared" si="2"/>
        <v>13</v>
      </c>
      <c r="F34" s="129"/>
      <c r="G34" s="129">
        <v>13</v>
      </c>
      <c r="H34" s="130"/>
    </row>
    <row r="35" spans="1:8" ht="13.5">
      <c r="A35" s="227"/>
      <c r="B35" s="223"/>
      <c r="C35" s="224"/>
      <c r="D35" s="74" t="s">
        <v>54</v>
      </c>
      <c r="E35" s="112">
        <f t="shared" si="2"/>
        <v>2</v>
      </c>
      <c r="F35" s="129"/>
      <c r="G35" s="129">
        <v>2</v>
      </c>
      <c r="H35" s="130"/>
    </row>
    <row r="36" spans="1:8" ht="13.5">
      <c r="A36" s="227"/>
      <c r="B36" s="225"/>
      <c r="C36" s="226"/>
      <c r="D36" s="74" t="s">
        <v>62</v>
      </c>
      <c r="E36" s="112">
        <f t="shared" si="2"/>
        <v>3</v>
      </c>
      <c r="F36" s="129"/>
      <c r="G36" s="129"/>
      <c r="H36" s="130">
        <v>3</v>
      </c>
    </row>
    <row r="37" spans="1:8" ht="13.5">
      <c r="A37" s="227"/>
      <c r="B37" s="211" t="s">
        <v>264</v>
      </c>
      <c r="C37" s="211"/>
      <c r="D37" s="78" t="s">
        <v>219</v>
      </c>
      <c r="E37" s="111">
        <f t="shared" si="2"/>
        <v>19584</v>
      </c>
      <c r="F37" s="125">
        <f>SUM(F38:F43)</f>
        <v>20</v>
      </c>
      <c r="G37" s="125">
        <f>SUM(G38:G43)</f>
        <v>19519</v>
      </c>
      <c r="H37" s="126">
        <f>SUM(H38:H43)</f>
        <v>45</v>
      </c>
    </row>
    <row r="38" spans="1:8" ht="13.5">
      <c r="A38" s="227"/>
      <c r="B38" s="211"/>
      <c r="C38" s="211"/>
      <c r="D38" s="74" t="s">
        <v>51</v>
      </c>
      <c r="E38" s="111">
        <f aca="true" t="shared" si="3" ref="E38:E43">SUM(F38:H38)</f>
        <v>4</v>
      </c>
      <c r="F38" s="129"/>
      <c r="G38" s="129">
        <v>4</v>
      </c>
      <c r="H38" s="130"/>
    </row>
    <row r="39" spans="1:8" ht="13.5">
      <c r="A39" s="227"/>
      <c r="B39" s="211"/>
      <c r="C39" s="211"/>
      <c r="D39" s="74" t="s">
        <v>52</v>
      </c>
      <c r="E39" s="111">
        <f t="shared" si="3"/>
        <v>12772</v>
      </c>
      <c r="F39" s="129">
        <v>5</v>
      </c>
      <c r="G39" s="129">
        <v>12735</v>
      </c>
      <c r="H39" s="130">
        <v>32</v>
      </c>
    </row>
    <row r="40" spans="1:8" ht="13.5">
      <c r="A40" s="227"/>
      <c r="B40" s="211"/>
      <c r="C40" s="211"/>
      <c r="D40" s="74" t="s">
        <v>53</v>
      </c>
      <c r="E40" s="111">
        <f t="shared" si="3"/>
        <v>4360</v>
      </c>
      <c r="F40" s="129">
        <v>12</v>
      </c>
      <c r="G40" s="129">
        <v>4336</v>
      </c>
      <c r="H40" s="130">
        <v>12</v>
      </c>
    </row>
    <row r="41" spans="1:8" ht="13.5">
      <c r="A41" s="227"/>
      <c r="B41" s="211"/>
      <c r="C41" s="211"/>
      <c r="D41" s="74" t="s">
        <v>54</v>
      </c>
      <c r="E41" s="111">
        <f t="shared" si="3"/>
        <v>2316</v>
      </c>
      <c r="F41" s="129">
        <v>3</v>
      </c>
      <c r="G41" s="129">
        <v>2312</v>
      </c>
      <c r="H41" s="130">
        <v>1</v>
      </c>
    </row>
    <row r="42" spans="1:8" ht="13.5">
      <c r="A42" s="227"/>
      <c r="B42" s="211"/>
      <c r="C42" s="211"/>
      <c r="D42" s="74" t="s">
        <v>55</v>
      </c>
      <c r="E42" s="111">
        <f t="shared" si="3"/>
        <v>73</v>
      </c>
      <c r="F42" s="129"/>
      <c r="G42" s="129">
        <v>73</v>
      </c>
      <c r="H42" s="130"/>
    </row>
    <row r="43" spans="1:8" ht="13.5">
      <c r="A43" s="227"/>
      <c r="B43" s="211"/>
      <c r="C43" s="211"/>
      <c r="D43" s="74" t="s">
        <v>62</v>
      </c>
      <c r="E43" s="111">
        <f t="shared" si="3"/>
        <v>59</v>
      </c>
      <c r="F43" s="129"/>
      <c r="G43" s="129">
        <v>59</v>
      </c>
      <c r="H43" s="130"/>
    </row>
    <row r="44" spans="1:8" ht="13.5">
      <c r="A44" s="227"/>
      <c r="B44" s="211" t="s">
        <v>64</v>
      </c>
      <c r="C44" s="211"/>
      <c r="D44" s="78" t="s">
        <v>219</v>
      </c>
      <c r="E44" s="111">
        <f>SUM(F44:H44)</f>
        <v>4819</v>
      </c>
      <c r="F44" s="125">
        <f>SUM(F45:F51)</f>
        <v>5</v>
      </c>
      <c r="G44" s="125">
        <f>SUM(G45:G51)</f>
        <v>4804</v>
      </c>
      <c r="H44" s="126">
        <f>SUM(H45:H51)</f>
        <v>10</v>
      </c>
    </row>
    <row r="45" spans="1:8" ht="13.5">
      <c r="A45" s="227"/>
      <c r="B45" s="211"/>
      <c r="C45" s="211"/>
      <c r="D45" s="74" t="s">
        <v>51</v>
      </c>
      <c r="E45" s="111">
        <f aca="true" t="shared" si="4" ref="E45:E51">SUM(F45:H45)</f>
        <v>2</v>
      </c>
      <c r="F45" s="129"/>
      <c r="G45" s="129">
        <v>2</v>
      </c>
      <c r="H45" s="130"/>
    </row>
    <row r="46" spans="1:8" ht="13.5">
      <c r="A46" s="227"/>
      <c r="B46" s="211"/>
      <c r="C46" s="211"/>
      <c r="D46" s="74" t="s">
        <v>52</v>
      </c>
      <c r="E46" s="111">
        <f t="shared" si="4"/>
        <v>3014</v>
      </c>
      <c r="F46" s="129">
        <v>1</v>
      </c>
      <c r="G46" s="129">
        <v>3012</v>
      </c>
      <c r="H46" s="130">
        <v>1</v>
      </c>
    </row>
    <row r="47" spans="1:8" ht="13.5">
      <c r="A47" s="227"/>
      <c r="B47" s="211"/>
      <c r="C47" s="211"/>
      <c r="D47" s="74" t="s">
        <v>53</v>
      </c>
      <c r="E47" s="111">
        <f t="shared" si="4"/>
        <v>944</v>
      </c>
      <c r="F47" s="129">
        <v>4</v>
      </c>
      <c r="G47" s="129">
        <v>932</v>
      </c>
      <c r="H47" s="130">
        <v>8</v>
      </c>
    </row>
    <row r="48" spans="1:8" ht="13.5">
      <c r="A48" s="227"/>
      <c r="B48" s="211"/>
      <c r="C48" s="211"/>
      <c r="D48" s="74" t="s">
        <v>54</v>
      </c>
      <c r="E48" s="111">
        <f t="shared" si="4"/>
        <v>789</v>
      </c>
      <c r="F48" s="129"/>
      <c r="G48" s="129">
        <v>789</v>
      </c>
      <c r="H48" s="130"/>
    </row>
    <row r="49" spans="1:8" ht="13.5">
      <c r="A49" s="227"/>
      <c r="B49" s="211"/>
      <c r="C49" s="211"/>
      <c r="D49" s="74" t="s">
        <v>55</v>
      </c>
      <c r="E49" s="111">
        <f t="shared" si="4"/>
        <v>59</v>
      </c>
      <c r="F49" s="129"/>
      <c r="G49" s="129">
        <v>58</v>
      </c>
      <c r="H49" s="130">
        <v>1</v>
      </c>
    </row>
    <row r="50" spans="1:8" ht="13.5">
      <c r="A50" s="227"/>
      <c r="B50" s="211"/>
      <c r="C50" s="211"/>
      <c r="D50" s="74" t="s">
        <v>62</v>
      </c>
      <c r="E50" s="111">
        <f>SUM(F50:H50)</f>
        <v>10</v>
      </c>
      <c r="F50" s="129"/>
      <c r="G50" s="129">
        <v>10</v>
      </c>
      <c r="H50" s="130"/>
    </row>
    <row r="51" spans="1:8" ht="13.5">
      <c r="A51" s="227"/>
      <c r="B51" s="211"/>
      <c r="C51" s="211"/>
      <c r="D51" s="74" t="s">
        <v>262</v>
      </c>
      <c r="E51" s="111">
        <f t="shared" si="4"/>
        <v>1</v>
      </c>
      <c r="F51" s="129"/>
      <c r="G51" s="129">
        <v>1</v>
      </c>
      <c r="H51" s="130"/>
    </row>
    <row r="52" spans="1:8" ht="13.5">
      <c r="A52" s="229" t="s">
        <v>65</v>
      </c>
      <c r="B52" s="230"/>
      <c r="C52" s="230"/>
      <c r="D52" s="77" t="s">
        <v>215</v>
      </c>
      <c r="E52" s="110">
        <f aca="true" t="shared" si="5" ref="E52:E71">SUM(F52:H52)</f>
        <v>4683</v>
      </c>
      <c r="F52" s="123">
        <f>F53+F66</f>
        <v>65</v>
      </c>
      <c r="G52" s="123">
        <f>G53+G66</f>
        <v>3762</v>
      </c>
      <c r="H52" s="124">
        <f>H53+H66</f>
        <v>856</v>
      </c>
    </row>
    <row r="53" spans="1:8" ht="13.5">
      <c r="A53" s="235"/>
      <c r="B53" s="211" t="s">
        <v>66</v>
      </c>
      <c r="C53" s="211"/>
      <c r="D53" s="79" t="s">
        <v>219</v>
      </c>
      <c r="E53" s="115">
        <f t="shared" si="5"/>
        <v>4546</v>
      </c>
      <c r="F53" s="131">
        <f>F54+F55+F56+F60</f>
        <v>37</v>
      </c>
      <c r="G53" s="131">
        <f>G54+G55+G56+G60</f>
        <v>3655</v>
      </c>
      <c r="H53" s="131">
        <f>H54+H55+H56+H60</f>
        <v>854</v>
      </c>
    </row>
    <row r="54" spans="1:8" ht="13.5">
      <c r="A54" s="235"/>
      <c r="B54" s="211"/>
      <c r="C54" s="211"/>
      <c r="D54" s="105" t="s">
        <v>67</v>
      </c>
      <c r="E54" s="117">
        <f t="shared" si="5"/>
        <v>215</v>
      </c>
      <c r="F54" s="133">
        <v>0</v>
      </c>
      <c r="G54" s="133">
        <v>0</v>
      </c>
      <c r="H54" s="134">
        <v>215</v>
      </c>
    </row>
    <row r="55" spans="1:8" ht="13.5">
      <c r="A55" s="235"/>
      <c r="B55" s="211"/>
      <c r="C55" s="211"/>
      <c r="D55" s="105" t="s">
        <v>68</v>
      </c>
      <c r="E55" s="117">
        <f t="shared" si="5"/>
        <v>320</v>
      </c>
      <c r="F55" s="133">
        <v>0</v>
      </c>
      <c r="G55" s="133"/>
      <c r="H55" s="134">
        <v>320</v>
      </c>
    </row>
    <row r="56" spans="1:8" ht="13.5">
      <c r="A56" s="235"/>
      <c r="B56" s="211"/>
      <c r="C56" s="211"/>
      <c r="D56" s="105" t="s">
        <v>69</v>
      </c>
      <c r="E56" s="117">
        <f t="shared" si="5"/>
        <v>250</v>
      </c>
      <c r="F56" s="133">
        <v>0</v>
      </c>
      <c r="G56" s="133">
        <v>0</v>
      </c>
      <c r="H56" s="134">
        <v>250</v>
      </c>
    </row>
    <row r="57" spans="1:8" ht="13.5">
      <c r="A57" s="235"/>
      <c r="B57" s="211"/>
      <c r="C57" s="211"/>
      <c r="D57" s="74" t="s">
        <v>70</v>
      </c>
      <c r="E57" s="117">
        <f t="shared" si="5"/>
        <v>0</v>
      </c>
      <c r="F57" s="129">
        <v>0</v>
      </c>
      <c r="G57" s="129">
        <v>0</v>
      </c>
      <c r="H57" s="130"/>
    </row>
    <row r="58" spans="1:8" ht="13.5">
      <c r="A58" s="235"/>
      <c r="B58" s="211"/>
      <c r="C58" s="211"/>
      <c r="D58" s="74" t="s">
        <v>71</v>
      </c>
      <c r="E58" s="117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35"/>
      <c r="B59" s="211"/>
      <c r="C59" s="211"/>
      <c r="D59" s="74" t="s">
        <v>72</v>
      </c>
      <c r="E59" s="117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35"/>
      <c r="B60" s="211" t="s">
        <v>73</v>
      </c>
      <c r="C60" s="211"/>
      <c r="D60" s="105" t="s">
        <v>219</v>
      </c>
      <c r="E60" s="118">
        <f t="shared" si="5"/>
        <v>3761</v>
      </c>
      <c r="F60" s="133">
        <f>SUM(F61:F65)</f>
        <v>37</v>
      </c>
      <c r="G60" s="133">
        <f>SUM(G61:G65)</f>
        <v>3655</v>
      </c>
      <c r="H60" s="134">
        <f>SUM(H61:H65)</f>
        <v>69</v>
      </c>
    </row>
    <row r="61" spans="1:8" ht="13.5">
      <c r="A61" s="235"/>
      <c r="B61" s="211"/>
      <c r="C61" s="211"/>
      <c r="D61" s="74" t="s">
        <v>74</v>
      </c>
      <c r="E61" s="118">
        <f t="shared" si="5"/>
        <v>3522</v>
      </c>
      <c r="F61" s="129">
        <v>23</v>
      </c>
      <c r="G61" s="129">
        <v>3431</v>
      </c>
      <c r="H61" s="130">
        <v>68</v>
      </c>
    </row>
    <row r="62" spans="1:8" ht="13.5">
      <c r="A62" s="235"/>
      <c r="B62" s="211"/>
      <c r="C62" s="211"/>
      <c r="D62" s="74" t="s">
        <v>75</v>
      </c>
      <c r="E62" s="118">
        <f t="shared" si="5"/>
        <v>52</v>
      </c>
      <c r="F62" s="129">
        <v>4</v>
      </c>
      <c r="G62" s="129">
        <v>47</v>
      </c>
      <c r="H62" s="130">
        <v>1</v>
      </c>
    </row>
    <row r="63" spans="1:8" ht="13.5">
      <c r="A63" s="235"/>
      <c r="B63" s="211"/>
      <c r="C63" s="211"/>
      <c r="D63" s="74" t="s">
        <v>76</v>
      </c>
      <c r="E63" s="118">
        <f t="shared" si="5"/>
        <v>39</v>
      </c>
      <c r="F63" s="129">
        <v>6</v>
      </c>
      <c r="G63" s="129">
        <v>33</v>
      </c>
      <c r="H63" s="130"/>
    </row>
    <row r="64" spans="1:8" ht="13.5">
      <c r="A64" s="235"/>
      <c r="B64" s="211"/>
      <c r="C64" s="211"/>
      <c r="D64" s="74" t="s">
        <v>77</v>
      </c>
      <c r="E64" s="118">
        <f t="shared" si="5"/>
        <v>144</v>
      </c>
      <c r="F64" s="129">
        <v>4</v>
      </c>
      <c r="G64" s="129">
        <v>140</v>
      </c>
      <c r="H64" s="130"/>
    </row>
    <row r="65" spans="1:8" ht="13.5">
      <c r="A65" s="235"/>
      <c r="B65" s="211"/>
      <c r="C65" s="211"/>
      <c r="D65" s="74" t="s">
        <v>78</v>
      </c>
      <c r="E65" s="118">
        <f t="shared" si="5"/>
        <v>4</v>
      </c>
      <c r="F65" s="129"/>
      <c r="G65" s="129">
        <v>4</v>
      </c>
      <c r="H65" s="130"/>
    </row>
    <row r="66" spans="1:8" ht="13.5">
      <c r="A66" s="235"/>
      <c r="B66" s="211" t="s">
        <v>79</v>
      </c>
      <c r="C66" s="211"/>
      <c r="D66" s="79" t="s">
        <v>219</v>
      </c>
      <c r="E66" s="116">
        <f t="shared" si="5"/>
        <v>137</v>
      </c>
      <c r="F66" s="131">
        <f>SUM(F67:F71)</f>
        <v>28</v>
      </c>
      <c r="G66" s="131">
        <f>SUM(G67:G71)</f>
        <v>107</v>
      </c>
      <c r="H66" s="132">
        <f>SUM(H67:H71)</f>
        <v>2</v>
      </c>
    </row>
    <row r="67" spans="1:8" ht="13.5">
      <c r="A67" s="235"/>
      <c r="B67" s="211"/>
      <c r="C67" s="211"/>
      <c r="D67" s="74" t="s">
        <v>80</v>
      </c>
      <c r="E67" s="116">
        <f t="shared" si="5"/>
        <v>32</v>
      </c>
      <c r="F67" s="129">
        <v>7</v>
      </c>
      <c r="G67" s="129">
        <v>25</v>
      </c>
      <c r="H67" s="130"/>
    </row>
    <row r="68" spans="1:8" ht="13.5">
      <c r="A68" s="235"/>
      <c r="B68" s="211"/>
      <c r="C68" s="211"/>
      <c r="D68" s="74" t="s">
        <v>81</v>
      </c>
      <c r="E68" s="116">
        <f t="shared" si="5"/>
        <v>2</v>
      </c>
      <c r="F68" s="129"/>
      <c r="G68" s="129"/>
      <c r="H68" s="130">
        <v>2</v>
      </c>
    </row>
    <row r="69" spans="1:8" ht="15" customHeight="1">
      <c r="A69" s="235"/>
      <c r="B69" s="211"/>
      <c r="C69" s="211"/>
      <c r="D69" s="74" t="s">
        <v>278</v>
      </c>
      <c r="E69" s="116">
        <f t="shared" si="5"/>
        <v>0</v>
      </c>
      <c r="F69" s="129"/>
      <c r="G69" s="129"/>
      <c r="H69" s="130"/>
    </row>
    <row r="70" spans="1:8" ht="15" customHeight="1">
      <c r="A70" s="235"/>
      <c r="B70" s="211"/>
      <c r="C70" s="211"/>
      <c r="D70" s="74" t="s">
        <v>83</v>
      </c>
      <c r="E70" s="116">
        <f t="shared" si="5"/>
        <v>1</v>
      </c>
      <c r="F70" s="129"/>
      <c r="G70" s="129">
        <v>1</v>
      </c>
      <c r="H70" s="130"/>
    </row>
    <row r="71" spans="1:8" ht="13.5">
      <c r="A71" s="235"/>
      <c r="B71" s="211"/>
      <c r="C71" s="211"/>
      <c r="D71" s="74" t="s">
        <v>220</v>
      </c>
      <c r="E71" s="116">
        <f t="shared" si="5"/>
        <v>102</v>
      </c>
      <c r="F71" s="129">
        <v>21</v>
      </c>
      <c r="G71" s="129">
        <v>81</v>
      </c>
      <c r="H71" s="130"/>
    </row>
    <row r="72" spans="1:8" ht="13.5">
      <c r="A72" s="229" t="s">
        <v>84</v>
      </c>
      <c r="B72" s="230"/>
      <c r="C72" s="230"/>
      <c r="D72" s="77" t="s">
        <v>215</v>
      </c>
      <c r="E72" s="110">
        <f>E73+E75+E83+E88+E92</f>
        <v>21811</v>
      </c>
      <c r="F72" s="123">
        <f>F73+F75+F83+F88+F92</f>
        <v>167</v>
      </c>
      <c r="G72" s="123">
        <f>G73+G75+G83+G88+G92</f>
        <v>16978</v>
      </c>
      <c r="H72" s="124">
        <f>H73+H75+H83+H88+H92</f>
        <v>4666</v>
      </c>
    </row>
    <row r="73" spans="1:8" ht="13.5">
      <c r="A73" s="234"/>
      <c r="B73" s="211" t="s">
        <v>66</v>
      </c>
      <c r="C73" s="211"/>
      <c r="D73" s="79" t="s">
        <v>219</v>
      </c>
      <c r="E73" s="115">
        <f>SUM(F73:H73)</f>
        <v>1358</v>
      </c>
      <c r="F73" s="131">
        <f>F74</f>
        <v>2</v>
      </c>
      <c r="G73" s="131">
        <f>G74</f>
        <v>1356</v>
      </c>
      <c r="H73" s="132">
        <f>H74</f>
        <v>0</v>
      </c>
    </row>
    <row r="74" spans="1:8" ht="13.5">
      <c r="A74" s="234"/>
      <c r="B74" s="211"/>
      <c r="C74" s="211"/>
      <c r="D74" s="74" t="s">
        <v>85</v>
      </c>
      <c r="E74" s="115">
        <f>SUM(F74:H74)</f>
        <v>1358</v>
      </c>
      <c r="F74" s="129">
        <v>2</v>
      </c>
      <c r="G74" s="129">
        <v>1356</v>
      </c>
      <c r="H74" s="130">
        <v>0</v>
      </c>
    </row>
    <row r="75" spans="1:8" ht="13.5">
      <c r="A75" s="234"/>
      <c r="B75" s="211" t="s">
        <v>86</v>
      </c>
      <c r="C75" s="211"/>
      <c r="D75" s="79" t="s">
        <v>219</v>
      </c>
      <c r="E75" s="115">
        <f>SUM(F75:H75)</f>
        <v>11957</v>
      </c>
      <c r="F75" s="131">
        <f>SUM(F76:F82)</f>
        <v>43</v>
      </c>
      <c r="G75" s="131">
        <f>SUM(G76:G82)</f>
        <v>10250</v>
      </c>
      <c r="H75" s="132">
        <f>SUM(H76:H82)</f>
        <v>1664</v>
      </c>
    </row>
    <row r="76" spans="1:8" ht="13.5">
      <c r="A76" s="234"/>
      <c r="B76" s="211"/>
      <c r="C76" s="211"/>
      <c r="D76" s="74" t="s">
        <v>87</v>
      </c>
      <c r="E76" s="115">
        <f aca="true" t="shared" si="6" ref="E76:E82">SUM(F76:H76)</f>
        <v>9230</v>
      </c>
      <c r="F76" s="129">
        <v>31</v>
      </c>
      <c r="G76" s="129">
        <v>8980</v>
      </c>
      <c r="H76" s="130">
        <v>219</v>
      </c>
    </row>
    <row r="77" spans="1:8" ht="13.5">
      <c r="A77" s="234"/>
      <c r="B77" s="211"/>
      <c r="C77" s="211"/>
      <c r="D77" s="74" t="s">
        <v>88</v>
      </c>
      <c r="E77" s="115">
        <f t="shared" si="6"/>
        <v>603</v>
      </c>
      <c r="F77" s="129">
        <v>4</v>
      </c>
      <c r="G77" s="129">
        <v>538</v>
      </c>
      <c r="H77" s="130">
        <v>61</v>
      </c>
    </row>
    <row r="78" spans="1:8" ht="13.5">
      <c r="A78" s="234"/>
      <c r="B78" s="211"/>
      <c r="C78" s="211"/>
      <c r="D78" s="74" t="s">
        <v>89</v>
      </c>
      <c r="E78" s="115">
        <f t="shared" si="6"/>
        <v>474</v>
      </c>
      <c r="F78" s="129">
        <v>1</v>
      </c>
      <c r="G78" s="129">
        <v>231</v>
      </c>
      <c r="H78" s="130">
        <v>242</v>
      </c>
    </row>
    <row r="79" spans="1:8" ht="13.5">
      <c r="A79" s="234"/>
      <c r="B79" s="211"/>
      <c r="C79" s="211"/>
      <c r="D79" s="74" t="s">
        <v>90</v>
      </c>
      <c r="E79" s="115">
        <f t="shared" si="6"/>
        <v>417</v>
      </c>
      <c r="F79" s="129">
        <v>3</v>
      </c>
      <c r="G79" s="129">
        <v>293</v>
      </c>
      <c r="H79" s="130">
        <v>121</v>
      </c>
    </row>
    <row r="80" spans="1:8" ht="13.5">
      <c r="A80" s="234"/>
      <c r="B80" s="211"/>
      <c r="C80" s="211"/>
      <c r="D80" s="74" t="s">
        <v>91</v>
      </c>
      <c r="E80" s="115">
        <f t="shared" si="6"/>
        <v>49</v>
      </c>
      <c r="F80" s="129">
        <v>3</v>
      </c>
      <c r="G80" s="129">
        <v>29</v>
      </c>
      <c r="H80" s="130">
        <v>17</v>
      </c>
    </row>
    <row r="81" spans="1:8" ht="13.5">
      <c r="A81" s="234"/>
      <c r="B81" s="211"/>
      <c r="C81" s="211"/>
      <c r="D81" s="74" t="s">
        <v>92</v>
      </c>
      <c r="E81" s="115">
        <f t="shared" si="6"/>
        <v>71</v>
      </c>
      <c r="F81" s="129"/>
      <c r="G81" s="129">
        <v>25</v>
      </c>
      <c r="H81" s="130">
        <v>46</v>
      </c>
    </row>
    <row r="82" spans="1:8" ht="13.5">
      <c r="A82" s="234"/>
      <c r="B82" s="211"/>
      <c r="C82" s="211"/>
      <c r="D82" s="74" t="s">
        <v>93</v>
      </c>
      <c r="E82" s="115">
        <f t="shared" si="6"/>
        <v>1113</v>
      </c>
      <c r="F82" s="129">
        <v>1</v>
      </c>
      <c r="G82" s="129">
        <v>154</v>
      </c>
      <c r="H82" s="130">
        <v>958</v>
      </c>
    </row>
    <row r="83" spans="1:8" ht="13.5">
      <c r="A83" s="234"/>
      <c r="B83" s="211" t="s">
        <v>94</v>
      </c>
      <c r="C83" s="211"/>
      <c r="D83" s="79" t="s">
        <v>219</v>
      </c>
      <c r="E83" s="116">
        <f aca="true" t="shared" si="7" ref="E83:E91">SUM(F83:H83)</f>
        <v>224</v>
      </c>
      <c r="F83" s="131">
        <f>SUM(F84:F87)</f>
        <v>9</v>
      </c>
      <c r="G83" s="131">
        <f>SUM(G84:G87)</f>
        <v>196</v>
      </c>
      <c r="H83" s="132">
        <f>SUM(H84:H87)</f>
        <v>19</v>
      </c>
    </row>
    <row r="84" spans="1:8" ht="13.5">
      <c r="A84" s="234"/>
      <c r="B84" s="211"/>
      <c r="C84" s="211"/>
      <c r="D84" s="74" t="s">
        <v>87</v>
      </c>
      <c r="E84" s="116">
        <f t="shared" si="7"/>
        <v>104</v>
      </c>
      <c r="F84" s="129">
        <v>1</v>
      </c>
      <c r="G84" s="129">
        <v>103</v>
      </c>
      <c r="H84" s="130"/>
    </row>
    <row r="85" spans="1:8" ht="13.5">
      <c r="A85" s="234"/>
      <c r="B85" s="211"/>
      <c r="C85" s="211"/>
      <c r="D85" s="74" t="s">
        <v>89</v>
      </c>
      <c r="E85" s="116">
        <f t="shared" si="7"/>
        <v>73</v>
      </c>
      <c r="F85" s="129">
        <v>2</v>
      </c>
      <c r="G85" s="129">
        <v>64</v>
      </c>
      <c r="H85" s="130">
        <v>7</v>
      </c>
    </row>
    <row r="86" spans="1:8" ht="13.5">
      <c r="A86" s="234"/>
      <c r="B86" s="211"/>
      <c r="C86" s="211"/>
      <c r="D86" s="74" t="s">
        <v>92</v>
      </c>
      <c r="E86" s="116">
        <f t="shared" si="7"/>
        <v>34</v>
      </c>
      <c r="F86" s="129">
        <v>5</v>
      </c>
      <c r="G86" s="129">
        <v>29</v>
      </c>
      <c r="H86" s="130"/>
    </row>
    <row r="87" spans="1:8" ht="13.5">
      <c r="A87" s="234"/>
      <c r="B87" s="211"/>
      <c r="C87" s="211"/>
      <c r="D87" s="74" t="s">
        <v>93</v>
      </c>
      <c r="E87" s="116">
        <f t="shared" si="7"/>
        <v>13</v>
      </c>
      <c r="F87" s="129">
        <v>1</v>
      </c>
      <c r="G87" s="129">
        <v>0</v>
      </c>
      <c r="H87" s="130">
        <v>12</v>
      </c>
    </row>
    <row r="88" spans="1:8" ht="13.5">
      <c r="A88" s="234"/>
      <c r="B88" s="211" t="s">
        <v>95</v>
      </c>
      <c r="C88" s="211"/>
      <c r="D88" s="79" t="s">
        <v>219</v>
      </c>
      <c r="E88" s="115">
        <f t="shared" si="7"/>
        <v>3281</v>
      </c>
      <c r="F88" s="131">
        <f>SUM(F89:F91)</f>
        <v>17</v>
      </c>
      <c r="G88" s="131">
        <f>SUM(G89:G91)</f>
        <v>3219</v>
      </c>
      <c r="H88" s="132">
        <f>SUM(H89:H91)</f>
        <v>45</v>
      </c>
    </row>
    <row r="89" spans="1:8" ht="13.5">
      <c r="A89" s="234"/>
      <c r="B89" s="211"/>
      <c r="C89" s="211"/>
      <c r="D89" s="74" t="s">
        <v>87</v>
      </c>
      <c r="E89" s="115">
        <f t="shared" si="7"/>
        <v>3254</v>
      </c>
      <c r="F89" s="129">
        <v>17</v>
      </c>
      <c r="G89" s="129">
        <v>3194</v>
      </c>
      <c r="H89" s="130">
        <v>43</v>
      </c>
    </row>
    <row r="90" spans="1:8" ht="13.5">
      <c r="A90" s="234"/>
      <c r="B90" s="211"/>
      <c r="C90" s="211"/>
      <c r="D90" s="74" t="s">
        <v>89</v>
      </c>
      <c r="E90" s="115">
        <f t="shared" si="7"/>
        <v>26</v>
      </c>
      <c r="F90" s="129"/>
      <c r="G90" s="129">
        <v>25</v>
      </c>
      <c r="H90" s="130">
        <v>1</v>
      </c>
    </row>
    <row r="91" spans="1:8" ht="13.5">
      <c r="A91" s="234"/>
      <c r="B91" s="211"/>
      <c r="C91" s="211"/>
      <c r="D91" s="74" t="s">
        <v>96</v>
      </c>
      <c r="E91" s="115">
        <f t="shared" si="7"/>
        <v>1</v>
      </c>
      <c r="F91" s="129"/>
      <c r="G91" s="129"/>
      <c r="H91" s="130">
        <v>1</v>
      </c>
    </row>
    <row r="92" spans="1:8" ht="13.5">
      <c r="A92" s="234"/>
      <c r="B92" s="211" t="s">
        <v>97</v>
      </c>
      <c r="C92" s="211"/>
      <c r="D92" s="80" t="s">
        <v>219</v>
      </c>
      <c r="E92" s="115">
        <f>SUM(F92:H92)</f>
        <v>4991</v>
      </c>
      <c r="F92" s="131">
        <f>SUM(F93+F94+F95+F96+F97+F98+F99+F103+F108+F114)</f>
        <v>96</v>
      </c>
      <c r="G92" s="131">
        <f>SUM(G93+G94+G95+G96+G97+G98+G99+G103+G108+G114)</f>
        <v>1957</v>
      </c>
      <c r="H92" s="132">
        <f>SUM(H93+H94+H95+H96+H97+H98+H99+H103+H108+H114)</f>
        <v>2938</v>
      </c>
    </row>
    <row r="93" spans="1:8" ht="13.5">
      <c r="A93" s="234"/>
      <c r="B93" s="211"/>
      <c r="C93" s="211"/>
      <c r="D93" s="75" t="s">
        <v>155</v>
      </c>
      <c r="E93" s="115">
        <f aca="true" t="shared" si="8" ref="E93:E98">SUM(F93:H93)</f>
        <v>180</v>
      </c>
      <c r="F93" s="129">
        <v>23</v>
      </c>
      <c r="G93" s="129">
        <v>132</v>
      </c>
      <c r="H93" s="130">
        <v>25</v>
      </c>
    </row>
    <row r="94" spans="1:8" ht="13.5">
      <c r="A94" s="234"/>
      <c r="B94" s="211"/>
      <c r="C94" s="211"/>
      <c r="D94" s="75" t="s">
        <v>156</v>
      </c>
      <c r="E94" s="115">
        <f t="shared" si="8"/>
        <v>27</v>
      </c>
      <c r="F94" s="129">
        <v>6</v>
      </c>
      <c r="G94" s="129">
        <v>21</v>
      </c>
      <c r="H94" s="130"/>
    </row>
    <row r="95" spans="1:8" ht="13.5">
      <c r="A95" s="234"/>
      <c r="B95" s="211"/>
      <c r="C95" s="211"/>
      <c r="D95" s="75" t="s">
        <v>157</v>
      </c>
      <c r="E95" s="115">
        <f t="shared" si="8"/>
        <v>23</v>
      </c>
      <c r="F95" s="129"/>
      <c r="G95" s="129">
        <v>23</v>
      </c>
      <c r="H95" s="130"/>
    </row>
    <row r="96" spans="1:8" ht="13.5">
      <c r="A96" s="234"/>
      <c r="B96" s="211"/>
      <c r="C96" s="211"/>
      <c r="D96" s="75" t="s">
        <v>158</v>
      </c>
      <c r="E96" s="115">
        <f t="shared" si="8"/>
        <v>24</v>
      </c>
      <c r="F96" s="129">
        <v>18</v>
      </c>
      <c r="G96" s="129">
        <v>5</v>
      </c>
      <c r="H96" s="130">
        <v>1</v>
      </c>
    </row>
    <row r="97" spans="1:8" ht="13.5">
      <c r="A97" s="234"/>
      <c r="B97" s="211"/>
      <c r="C97" s="211"/>
      <c r="D97" s="75" t="s">
        <v>159</v>
      </c>
      <c r="E97" s="115">
        <f t="shared" si="8"/>
        <v>381</v>
      </c>
      <c r="F97" s="129">
        <v>2</v>
      </c>
      <c r="G97" s="129">
        <v>366</v>
      </c>
      <c r="H97" s="130">
        <v>13</v>
      </c>
    </row>
    <row r="98" spans="1:8" ht="13.5">
      <c r="A98" s="234"/>
      <c r="B98" s="211"/>
      <c r="C98" s="211"/>
      <c r="D98" s="75" t="s">
        <v>160</v>
      </c>
      <c r="E98" s="115">
        <f t="shared" si="8"/>
        <v>31</v>
      </c>
      <c r="F98" s="129"/>
      <c r="G98" s="129">
        <v>9</v>
      </c>
      <c r="H98" s="130">
        <v>22</v>
      </c>
    </row>
    <row r="99" spans="1:8" ht="13.5">
      <c r="A99" s="234"/>
      <c r="B99" s="211"/>
      <c r="C99" s="211"/>
      <c r="D99" s="86" t="s">
        <v>161</v>
      </c>
      <c r="E99" s="114">
        <f aca="true" t="shared" si="9" ref="E99:E114">SUM(F99:H99)</f>
        <v>80</v>
      </c>
      <c r="F99" s="127">
        <f>SUM(F100:F102)</f>
        <v>0</v>
      </c>
      <c r="G99" s="127">
        <f>SUM(G100:G102)</f>
        <v>80</v>
      </c>
      <c r="H99" s="128">
        <f>SUM(H100:H102)</f>
        <v>0</v>
      </c>
    </row>
    <row r="100" spans="1:8" ht="13.5">
      <c r="A100" s="234"/>
      <c r="B100" s="211"/>
      <c r="C100" s="211"/>
      <c r="D100" s="75" t="s">
        <v>162</v>
      </c>
      <c r="E100" s="114">
        <f t="shared" si="9"/>
        <v>0</v>
      </c>
      <c r="F100" s="129"/>
      <c r="G100" s="129"/>
      <c r="H100" s="130"/>
    </row>
    <row r="101" spans="1:8" s="87" customFormat="1" ht="13.5">
      <c r="A101" s="234"/>
      <c r="B101" s="211"/>
      <c r="C101" s="211"/>
      <c r="D101" s="75" t="s">
        <v>163</v>
      </c>
      <c r="E101" s="114">
        <f t="shared" si="9"/>
        <v>73</v>
      </c>
      <c r="F101" s="129"/>
      <c r="G101" s="129">
        <v>73</v>
      </c>
      <c r="H101" s="130"/>
    </row>
    <row r="102" spans="1:8" ht="13.5">
      <c r="A102" s="234"/>
      <c r="B102" s="211"/>
      <c r="C102" s="211"/>
      <c r="D102" s="75" t="s">
        <v>164</v>
      </c>
      <c r="E102" s="114">
        <f t="shared" si="9"/>
        <v>7</v>
      </c>
      <c r="F102" s="129"/>
      <c r="G102" s="129">
        <v>7</v>
      </c>
      <c r="H102" s="130"/>
    </row>
    <row r="103" spans="1:8" ht="13.5">
      <c r="A103" s="234"/>
      <c r="B103" s="211"/>
      <c r="C103" s="211"/>
      <c r="D103" s="86" t="s">
        <v>165</v>
      </c>
      <c r="E103" s="114">
        <f t="shared" si="9"/>
        <v>61</v>
      </c>
      <c r="F103" s="127">
        <f>SUM(F104:F107)</f>
        <v>1</v>
      </c>
      <c r="G103" s="127">
        <f>SUM(G104:G107)</f>
        <v>53</v>
      </c>
      <c r="H103" s="128">
        <f>SUM(H104:H107)</f>
        <v>7</v>
      </c>
    </row>
    <row r="104" spans="1:8" ht="13.5">
      <c r="A104" s="234"/>
      <c r="B104" s="211"/>
      <c r="C104" s="211"/>
      <c r="D104" s="74" t="s">
        <v>286</v>
      </c>
      <c r="E104" s="114">
        <f t="shared" si="9"/>
        <v>1</v>
      </c>
      <c r="F104" s="129"/>
      <c r="G104" s="129">
        <v>1</v>
      </c>
      <c r="H104" s="130"/>
    </row>
    <row r="105" spans="1:8" ht="13.5">
      <c r="A105" s="234"/>
      <c r="B105" s="211"/>
      <c r="C105" s="211"/>
      <c r="D105" s="74" t="s">
        <v>270</v>
      </c>
      <c r="E105" s="114">
        <f t="shared" si="9"/>
        <v>1</v>
      </c>
      <c r="F105" s="129"/>
      <c r="G105" s="129">
        <v>1</v>
      </c>
      <c r="H105" s="130"/>
    </row>
    <row r="106" spans="1:8" ht="13.5">
      <c r="A106" s="234"/>
      <c r="B106" s="211"/>
      <c r="C106" s="211"/>
      <c r="D106" s="74" t="s">
        <v>285</v>
      </c>
      <c r="E106" s="114">
        <f t="shared" si="9"/>
        <v>0</v>
      </c>
      <c r="F106" s="129"/>
      <c r="G106" s="129"/>
      <c r="H106" s="130"/>
    </row>
    <row r="107" spans="1:8" ht="13.5">
      <c r="A107" s="234"/>
      <c r="B107" s="211"/>
      <c r="C107" s="211"/>
      <c r="D107" s="75" t="s">
        <v>164</v>
      </c>
      <c r="E107" s="114">
        <f t="shared" si="9"/>
        <v>59</v>
      </c>
      <c r="F107" s="129">
        <v>1</v>
      </c>
      <c r="G107" s="129">
        <v>51</v>
      </c>
      <c r="H107" s="130">
        <v>7</v>
      </c>
    </row>
    <row r="108" spans="1:8" ht="13.5">
      <c r="A108" s="234"/>
      <c r="B108" s="211"/>
      <c r="C108" s="211"/>
      <c r="D108" s="86" t="s">
        <v>167</v>
      </c>
      <c r="E108" s="113">
        <f t="shared" si="9"/>
        <v>2970</v>
      </c>
      <c r="F108" s="127">
        <f>SUM(F109:F113)</f>
        <v>4</v>
      </c>
      <c r="G108" s="127">
        <f>SUM(G109:G113)</f>
        <v>307</v>
      </c>
      <c r="H108" s="128">
        <f>SUM(H109:H113)</f>
        <v>2659</v>
      </c>
    </row>
    <row r="109" spans="1:8" ht="13.5">
      <c r="A109" s="234"/>
      <c r="B109" s="211"/>
      <c r="C109" s="211"/>
      <c r="D109" s="75" t="s">
        <v>168</v>
      </c>
      <c r="E109" s="113">
        <f t="shared" si="9"/>
        <v>102</v>
      </c>
      <c r="F109" s="129"/>
      <c r="G109" s="129">
        <v>22</v>
      </c>
      <c r="H109" s="130">
        <v>80</v>
      </c>
    </row>
    <row r="110" spans="1:8" ht="13.5">
      <c r="A110" s="234"/>
      <c r="B110" s="211"/>
      <c r="C110" s="211"/>
      <c r="D110" s="75" t="s">
        <v>169</v>
      </c>
      <c r="E110" s="113">
        <f t="shared" si="9"/>
        <v>131</v>
      </c>
      <c r="F110" s="129"/>
      <c r="G110" s="129">
        <v>15</v>
      </c>
      <c r="H110" s="130">
        <v>116</v>
      </c>
    </row>
    <row r="111" spans="1:8" ht="13.5">
      <c r="A111" s="234"/>
      <c r="B111" s="211"/>
      <c r="C111" s="211"/>
      <c r="D111" s="75" t="s">
        <v>170</v>
      </c>
      <c r="E111" s="113">
        <f t="shared" si="9"/>
        <v>1440</v>
      </c>
      <c r="F111" s="129"/>
      <c r="G111" s="129">
        <v>45</v>
      </c>
      <c r="H111" s="130">
        <v>1395</v>
      </c>
    </row>
    <row r="112" spans="1:8" ht="13.5">
      <c r="A112" s="234"/>
      <c r="B112" s="211"/>
      <c r="C112" s="211"/>
      <c r="D112" s="75" t="s">
        <v>171</v>
      </c>
      <c r="E112" s="113">
        <f t="shared" si="9"/>
        <v>787</v>
      </c>
      <c r="F112" s="129"/>
      <c r="G112" s="129">
        <v>17</v>
      </c>
      <c r="H112" s="130">
        <v>770</v>
      </c>
    </row>
    <row r="113" spans="1:8" ht="13.5">
      <c r="A113" s="234"/>
      <c r="B113" s="211"/>
      <c r="C113" s="211"/>
      <c r="D113" s="75" t="s">
        <v>164</v>
      </c>
      <c r="E113" s="113">
        <f t="shared" si="9"/>
        <v>510</v>
      </c>
      <c r="F113" s="129">
        <v>4</v>
      </c>
      <c r="G113" s="129">
        <v>208</v>
      </c>
      <c r="H113" s="130">
        <v>298</v>
      </c>
    </row>
    <row r="114" spans="1:8" ht="13.5">
      <c r="A114" s="234"/>
      <c r="B114" s="211"/>
      <c r="C114" s="211"/>
      <c r="D114" s="88" t="s">
        <v>236</v>
      </c>
      <c r="E114" s="114">
        <f t="shared" si="9"/>
        <v>1214</v>
      </c>
      <c r="F114" s="151">
        <v>42</v>
      </c>
      <c r="G114" s="151">
        <v>961</v>
      </c>
      <c r="H114" s="152">
        <v>211</v>
      </c>
    </row>
    <row r="115" spans="1:8" ht="13.5">
      <c r="A115" s="229" t="s">
        <v>99</v>
      </c>
      <c r="B115" s="230"/>
      <c r="C115" s="230"/>
      <c r="D115" s="77" t="s">
        <v>216</v>
      </c>
      <c r="E115" s="110">
        <f>E116+E119+E123</f>
        <v>2049</v>
      </c>
      <c r="F115" s="123">
        <f>F116+F119+F123</f>
        <v>6</v>
      </c>
      <c r="G115" s="123">
        <f>G116+G119+G123</f>
        <v>202</v>
      </c>
      <c r="H115" s="124">
        <f>H116+H119+H123</f>
        <v>1841</v>
      </c>
    </row>
    <row r="116" spans="1:8" ht="14.25" customHeight="1">
      <c r="A116" s="231"/>
      <c r="B116" s="221" t="s">
        <v>100</v>
      </c>
      <c r="C116" s="222"/>
      <c r="D116" s="84" t="s">
        <v>219</v>
      </c>
      <c r="E116" s="119">
        <f aca="true" t="shared" si="10" ref="E116:E127">SUM(F116:H116)</f>
        <v>53</v>
      </c>
      <c r="F116" s="135">
        <f>SUM(F117:F118)</f>
        <v>0</v>
      </c>
      <c r="G116" s="135">
        <f>SUM(G117:G118)</f>
        <v>38</v>
      </c>
      <c r="H116" s="136">
        <f>SUM(H117:H118)</f>
        <v>15</v>
      </c>
    </row>
    <row r="117" spans="1:8" ht="14.25" customHeight="1">
      <c r="A117" s="231"/>
      <c r="B117" s="223"/>
      <c r="C117" s="224"/>
      <c r="D117" s="75" t="s">
        <v>172</v>
      </c>
      <c r="E117" s="162">
        <f>SUM(F117:H117)</f>
        <v>53</v>
      </c>
      <c r="F117" s="129"/>
      <c r="G117" s="129">
        <v>38</v>
      </c>
      <c r="H117" s="130">
        <v>15</v>
      </c>
    </row>
    <row r="118" spans="1:8" ht="14.25" customHeight="1">
      <c r="A118" s="231"/>
      <c r="B118" s="225"/>
      <c r="C118" s="226"/>
      <c r="D118" s="74" t="s">
        <v>261</v>
      </c>
      <c r="E118" s="109">
        <f t="shared" si="10"/>
        <v>0</v>
      </c>
      <c r="F118" s="129">
        <v>0</v>
      </c>
      <c r="G118" s="129">
        <v>0</v>
      </c>
      <c r="H118" s="130">
        <v>0</v>
      </c>
    </row>
    <row r="119" spans="1:8" ht="13.5">
      <c r="A119" s="231"/>
      <c r="B119" s="211" t="s">
        <v>101</v>
      </c>
      <c r="C119" s="211"/>
      <c r="D119" s="84" t="s">
        <v>219</v>
      </c>
      <c r="E119" s="120">
        <f t="shared" si="10"/>
        <v>1820</v>
      </c>
      <c r="F119" s="135">
        <f>SUM(F120:F122)</f>
        <v>0</v>
      </c>
      <c r="G119" s="135">
        <f>SUM(G120:G122)</f>
        <v>123</v>
      </c>
      <c r="H119" s="136">
        <f>SUM(H120:H122)</f>
        <v>1697</v>
      </c>
    </row>
    <row r="120" spans="1:8" ht="13.5">
      <c r="A120" s="231"/>
      <c r="B120" s="211"/>
      <c r="C120" s="211"/>
      <c r="D120" s="75" t="s">
        <v>172</v>
      </c>
      <c r="E120" s="109">
        <f t="shared" si="10"/>
        <v>18</v>
      </c>
      <c r="F120" s="129">
        <v>0</v>
      </c>
      <c r="G120" s="129">
        <v>3</v>
      </c>
      <c r="H120" s="130">
        <v>15</v>
      </c>
    </row>
    <row r="121" spans="1:8" ht="13.5">
      <c r="A121" s="231"/>
      <c r="B121" s="211"/>
      <c r="C121" s="211"/>
      <c r="D121" s="75" t="s">
        <v>173</v>
      </c>
      <c r="E121" s="109">
        <f t="shared" si="10"/>
        <v>3</v>
      </c>
      <c r="F121" s="129">
        <v>0</v>
      </c>
      <c r="G121" s="129"/>
      <c r="H121" s="130">
        <v>3</v>
      </c>
    </row>
    <row r="122" spans="1:8" ht="13.5">
      <c r="A122" s="231"/>
      <c r="B122" s="211"/>
      <c r="C122" s="211"/>
      <c r="D122" s="75" t="s">
        <v>174</v>
      </c>
      <c r="E122" s="129">
        <f t="shared" si="10"/>
        <v>1799</v>
      </c>
      <c r="F122" s="129">
        <v>0</v>
      </c>
      <c r="G122" s="129">
        <v>120</v>
      </c>
      <c r="H122" s="130">
        <v>1679</v>
      </c>
    </row>
    <row r="123" spans="1:8" ht="13.5">
      <c r="A123" s="231"/>
      <c r="B123" s="211" t="s">
        <v>102</v>
      </c>
      <c r="C123" s="211"/>
      <c r="D123" s="84" t="s">
        <v>219</v>
      </c>
      <c r="E123" s="119">
        <f t="shared" si="10"/>
        <v>176</v>
      </c>
      <c r="F123" s="135">
        <f>SUM(F124:F127)</f>
        <v>6</v>
      </c>
      <c r="G123" s="135">
        <f>SUM(G124:G127)</f>
        <v>41</v>
      </c>
      <c r="H123" s="136">
        <f>SUM(H124:H127)</f>
        <v>129</v>
      </c>
    </row>
    <row r="124" spans="1:8" ht="13.5">
      <c r="A124" s="231"/>
      <c r="B124" s="211"/>
      <c r="C124" s="211"/>
      <c r="D124" s="74" t="s">
        <v>103</v>
      </c>
      <c r="E124" s="109">
        <f t="shared" si="10"/>
        <v>73</v>
      </c>
      <c r="F124" s="129"/>
      <c r="G124" s="129">
        <v>21</v>
      </c>
      <c r="H124" s="130">
        <v>52</v>
      </c>
    </row>
    <row r="125" spans="1:8" ht="13.5">
      <c r="A125" s="231"/>
      <c r="B125" s="211"/>
      <c r="C125" s="211"/>
      <c r="D125" s="74" t="s">
        <v>104</v>
      </c>
      <c r="E125" s="109">
        <f t="shared" si="10"/>
        <v>6</v>
      </c>
      <c r="F125" s="129">
        <v>2</v>
      </c>
      <c r="G125" s="129">
        <v>1</v>
      </c>
      <c r="H125" s="130">
        <v>3</v>
      </c>
    </row>
    <row r="126" spans="1:8" ht="13.5">
      <c r="A126" s="231"/>
      <c r="B126" s="211"/>
      <c r="C126" s="211"/>
      <c r="D126" s="74" t="s">
        <v>256</v>
      </c>
      <c r="E126" s="109">
        <f t="shared" si="10"/>
        <v>4</v>
      </c>
      <c r="F126" s="129"/>
      <c r="G126" s="129">
        <v>3</v>
      </c>
      <c r="H126" s="130">
        <v>1</v>
      </c>
    </row>
    <row r="127" spans="1:8" ht="14.25" thickBot="1">
      <c r="A127" s="232"/>
      <c r="B127" s="233"/>
      <c r="C127" s="233"/>
      <c r="D127" s="107" t="s">
        <v>220</v>
      </c>
      <c r="E127" s="122">
        <f t="shared" si="10"/>
        <v>93</v>
      </c>
      <c r="F127" s="137">
        <v>4</v>
      </c>
      <c r="G127" s="137">
        <v>16</v>
      </c>
      <c r="H127" s="138">
        <v>73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9" sqref="E9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6" t="s">
        <v>302</v>
      </c>
      <c r="B1" s="237"/>
      <c r="C1" s="237"/>
      <c r="D1" s="237"/>
      <c r="E1" s="237"/>
      <c r="F1" s="237"/>
      <c r="G1" s="237"/>
      <c r="H1" s="238"/>
    </row>
    <row r="2" spans="1:8" ht="13.5">
      <c r="A2" s="215" t="s">
        <v>211</v>
      </c>
      <c r="B2" s="216"/>
      <c r="C2" s="216"/>
      <c r="D2" s="216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7" t="s">
        <v>212</v>
      </c>
      <c r="B3" s="218"/>
      <c r="C3" s="218"/>
      <c r="D3" s="218"/>
      <c r="E3" s="108">
        <f>SUM(F3:H3)</f>
        <v>128089</v>
      </c>
      <c r="F3" s="108">
        <f>F4+F52+F72+F115</f>
        <v>310</v>
      </c>
      <c r="G3" s="108">
        <f>G4+G52+G72+G115</f>
        <v>123913</v>
      </c>
      <c r="H3" s="121">
        <f>H4+H52+H72+H115</f>
        <v>3866</v>
      </c>
    </row>
    <row r="4" spans="1:8" ht="13.5">
      <c r="A4" s="219" t="s">
        <v>3</v>
      </c>
      <c r="B4" s="220"/>
      <c r="C4" s="220"/>
      <c r="D4" s="77" t="s">
        <v>215</v>
      </c>
      <c r="E4" s="110">
        <f>SUM(F4:H4)</f>
        <v>105685</v>
      </c>
      <c r="F4" s="123">
        <f>F5+F32+F37+F44</f>
        <v>122</v>
      </c>
      <c r="G4" s="123">
        <f>G5+G32+G37+G44</f>
        <v>103103</v>
      </c>
      <c r="H4" s="124">
        <f>H5+H32+H37+H44</f>
        <v>2460</v>
      </c>
    </row>
    <row r="5" spans="1:8" ht="13.5">
      <c r="A5" s="227"/>
      <c r="B5" s="228" t="s">
        <v>4</v>
      </c>
      <c r="C5" s="228"/>
      <c r="D5" s="78" t="s">
        <v>218</v>
      </c>
      <c r="E5" s="111">
        <f>SUM(F5:H5)</f>
        <v>79613</v>
      </c>
      <c r="F5" s="125">
        <f>F6+F19</f>
        <v>93</v>
      </c>
      <c r="G5" s="125">
        <f>G6+G19</f>
        <v>77181</v>
      </c>
      <c r="H5" s="126">
        <f>H6+H19</f>
        <v>2339</v>
      </c>
    </row>
    <row r="6" spans="1:8" ht="13.5">
      <c r="A6" s="227"/>
      <c r="B6" s="211"/>
      <c r="C6" s="211" t="s">
        <v>17</v>
      </c>
      <c r="D6" s="85" t="s">
        <v>218</v>
      </c>
      <c r="E6" s="113">
        <f>SUM(F6:H6)</f>
        <v>75181</v>
      </c>
      <c r="F6" s="127">
        <f>SUM(F7:F18)</f>
        <v>93</v>
      </c>
      <c r="G6" s="127">
        <f>SUM(G7:G18)</f>
        <v>72771</v>
      </c>
      <c r="H6" s="128">
        <f>SUM(H7:H18)</f>
        <v>2317</v>
      </c>
    </row>
    <row r="7" spans="1:8" ht="13.5">
      <c r="A7" s="227"/>
      <c r="B7" s="211"/>
      <c r="C7" s="211"/>
      <c r="D7" s="74" t="s">
        <v>6</v>
      </c>
      <c r="E7" s="127">
        <f aca="true" t="shared" si="0" ref="E7:E18">SUM(F7:H7)</f>
        <v>2879</v>
      </c>
      <c r="F7" s="129"/>
      <c r="G7" s="129">
        <v>2879</v>
      </c>
      <c r="H7" s="130"/>
    </row>
    <row r="8" spans="1:8" ht="13.5">
      <c r="A8" s="227"/>
      <c r="B8" s="211"/>
      <c r="C8" s="211"/>
      <c r="D8" s="74" t="s">
        <v>7</v>
      </c>
      <c r="E8" s="127">
        <f t="shared" si="0"/>
        <v>10918</v>
      </c>
      <c r="F8" s="129">
        <v>30</v>
      </c>
      <c r="G8" s="129">
        <v>10861</v>
      </c>
      <c r="H8" s="130">
        <v>27</v>
      </c>
    </row>
    <row r="9" spans="1:8" ht="13.5">
      <c r="A9" s="227"/>
      <c r="B9" s="211"/>
      <c r="C9" s="211"/>
      <c r="D9" s="74" t="s">
        <v>8</v>
      </c>
      <c r="E9" s="127">
        <f t="shared" si="0"/>
        <v>7168</v>
      </c>
      <c r="F9" s="129">
        <v>11</v>
      </c>
      <c r="G9" s="129">
        <v>7156</v>
      </c>
      <c r="H9" s="130">
        <v>1</v>
      </c>
    </row>
    <row r="10" spans="1:8" ht="13.5">
      <c r="A10" s="227"/>
      <c r="B10" s="211"/>
      <c r="C10" s="211"/>
      <c r="D10" s="74" t="s">
        <v>9</v>
      </c>
      <c r="E10" s="127">
        <f t="shared" si="0"/>
        <v>38951</v>
      </c>
      <c r="F10" s="129">
        <v>51</v>
      </c>
      <c r="G10" s="129">
        <v>36977</v>
      </c>
      <c r="H10" s="130">
        <v>1923</v>
      </c>
    </row>
    <row r="11" spans="1:8" ht="13.5">
      <c r="A11" s="227"/>
      <c r="B11" s="211"/>
      <c r="C11" s="211"/>
      <c r="D11" s="74" t="s">
        <v>10</v>
      </c>
      <c r="E11" s="127">
        <f t="shared" si="0"/>
        <v>4949</v>
      </c>
      <c r="F11" s="129">
        <v>1</v>
      </c>
      <c r="G11" s="129">
        <v>4921</v>
      </c>
      <c r="H11" s="130">
        <v>27</v>
      </c>
    </row>
    <row r="12" spans="1:8" ht="13.5">
      <c r="A12" s="227"/>
      <c r="B12" s="211"/>
      <c r="C12" s="211"/>
      <c r="D12" s="74" t="s">
        <v>11</v>
      </c>
      <c r="E12" s="127">
        <f t="shared" si="0"/>
        <v>6646</v>
      </c>
      <c r="F12" s="129"/>
      <c r="G12" s="129">
        <v>6354</v>
      </c>
      <c r="H12" s="130">
        <v>292</v>
      </c>
    </row>
    <row r="13" spans="1:8" ht="13.5">
      <c r="A13" s="227"/>
      <c r="B13" s="211"/>
      <c r="C13" s="211"/>
      <c r="D13" s="74" t="s">
        <v>12</v>
      </c>
      <c r="E13" s="127">
        <f t="shared" si="0"/>
        <v>2835</v>
      </c>
      <c r="F13" s="129"/>
      <c r="G13" s="129">
        <v>2805</v>
      </c>
      <c r="H13" s="130">
        <v>30</v>
      </c>
    </row>
    <row r="14" spans="1:8" ht="13.5">
      <c r="A14" s="227"/>
      <c r="B14" s="211"/>
      <c r="C14" s="211"/>
      <c r="D14" s="74" t="s">
        <v>13</v>
      </c>
      <c r="E14" s="127">
        <f t="shared" si="0"/>
        <v>732</v>
      </c>
      <c r="F14" s="129"/>
      <c r="G14" s="129">
        <v>715</v>
      </c>
      <c r="H14" s="130">
        <v>17</v>
      </c>
    </row>
    <row r="15" spans="1:8" ht="13.5">
      <c r="A15" s="227"/>
      <c r="B15" s="211"/>
      <c r="C15" s="211"/>
      <c r="D15" s="74" t="s">
        <v>14</v>
      </c>
      <c r="E15" s="127">
        <f t="shared" si="0"/>
        <v>15</v>
      </c>
      <c r="F15" s="129"/>
      <c r="G15" s="129">
        <v>15</v>
      </c>
      <c r="H15" s="130"/>
    </row>
    <row r="16" spans="1:8" ht="13.5">
      <c r="A16" s="227"/>
      <c r="B16" s="211"/>
      <c r="C16" s="211"/>
      <c r="D16" s="74" t="s">
        <v>15</v>
      </c>
      <c r="E16" s="127">
        <f t="shared" si="0"/>
        <v>39</v>
      </c>
      <c r="F16" s="129"/>
      <c r="G16" s="129">
        <v>39</v>
      </c>
      <c r="H16" s="130"/>
    </row>
    <row r="17" spans="1:8" ht="13.5">
      <c r="A17" s="227"/>
      <c r="B17" s="211"/>
      <c r="C17" s="211"/>
      <c r="D17" s="74" t="s">
        <v>16</v>
      </c>
      <c r="E17" s="127">
        <f>SUM(F17:H17)</f>
        <v>31</v>
      </c>
      <c r="F17" s="129"/>
      <c r="G17" s="129">
        <v>31</v>
      </c>
      <c r="H17" s="130"/>
    </row>
    <row r="18" spans="1:8" ht="13.5">
      <c r="A18" s="227"/>
      <c r="B18" s="211"/>
      <c r="C18" s="211"/>
      <c r="D18" s="74" t="s">
        <v>263</v>
      </c>
      <c r="E18" s="127">
        <f t="shared" si="0"/>
        <v>18</v>
      </c>
      <c r="F18" s="129"/>
      <c r="G18" s="129">
        <v>18</v>
      </c>
      <c r="H18" s="130"/>
    </row>
    <row r="19" spans="1:8" ht="13.5">
      <c r="A19" s="227"/>
      <c r="B19" s="211"/>
      <c r="C19" s="211" t="s">
        <v>18</v>
      </c>
      <c r="D19" s="85" t="s">
        <v>218</v>
      </c>
      <c r="E19" s="127">
        <f>SUM(F19:H19)</f>
        <v>4432</v>
      </c>
      <c r="F19" s="127">
        <f>SUM(F20:F31)</f>
        <v>0</v>
      </c>
      <c r="G19" s="127">
        <f>SUM(G20:G31)</f>
        <v>4410</v>
      </c>
      <c r="H19" s="127">
        <f>SUM(H20:H31)</f>
        <v>22</v>
      </c>
    </row>
    <row r="20" spans="1:8" ht="13.5">
      <c r="A20" s="227"/>
      <c r="B20" s="211"/>
      <c r="C20" s="211"/>
      <c r="D20" s="74" t="s">
        <v>6</v>
      </c>
      <c r="E20" s="127">
        <f aca="true" t="shared" si="1" ref="E20:E29">SUM(F20:H20)</f>
        <v>2</v>
      </c>
      <c r="F20" s="151"/>
      <c r="G20" s="151">
        <v>2</v>
      </c>
      <c r="H20" s="152"/>
    </row>
    <row r="21" spans="1:8" ht="13.5">
      <c r="A21" s="227"/>
      <c r="B21" s="211"/>
      <c r="C21" s="211"/>
      <c r="D21" s="74" t="s">
        <v>7</v>
      </c>
      <c r="E21" s="127">
        <f t="shared" si="1"/>
        <v>2</v>
      </c>
      <c r="F21" s="129"/>
      <c r="G21" s="129">
        <v>2</v>
      </c>
      <c r="H21" s="130"/>
    </row>
    <row r="22" spans="1:8" ht="13.5">
      <c r="A22" s="227"/>
      <c r="B22" s="211"/>
      <c r="C22" s="211"/>
      <c r="D22" s="74" t="s">
        <v>8</v>
      </c>
      <c r="E22" s="127">
        <f t="shared" si="1"/>
        <v>375</v>
      </c>
      <c r="F22" s="129"/>
      <c r="G22" s="129">
        <v>374</v>
      </c>
      <c r="H22" s="130">
        <v>1</v>
      </c>
    </row>
    <row r="23" spans="1:8" ht="13.5">
      <c r="A23" s="227"/>
      <c r="B23" s="211"/>
      <c r="C23" s="211"/>
      <c r="D23" s="74" t="s">
        <v>9</v>
      </c>
      <c r="E23" s="127">
        <f t="shared" si="1"/>
        <v>1949</v>
      </c>
      <c r="F23" s="129"/>
      <c r="G23" s="129">
        <v>1935</v>
      </c>
      <c r="H23" s="130">
        <v>14</v>
      </c>
    </row>
    <row r="24" spans="1:8" ht="13.5">
      <c r="A24" s="227"/>
      <c r="B24" s="211"/>
      <c r="C24" s="211"/>
      <c r="D24" s="74" t="s">
        <v>10</v>
      </c>
      <c r="E24" s="127">
        <f t="shared" si="1"/>
        <v>804</v>
      </c>
      <c r="F24" s="129"/>
      <c r="G24" s="129">
        <v>801</v>
      </c>
      <c r="H24" s="130">
        <v>3</v>
      </c>
    </row>
    <row r="25" spans="1:8" ht="13.5">
      <c r="A25" s="227"/>
      <c r="B25" s="211"/>
      <c r="C25" s="211"/>
      <c r="D25" s="74" t="s">
        <v>11</v>
      </c>
      <c r="E25" s="127">
        <f t="shared" si="1"/>
        <v>531</v>
      </c>
      <c r="F25" s="129"/>
      <c r="G25" s="129">
        <v>529</v>
      </c>
      <c r="H25" s="130">
        <v>2</v>
      </c>
    </row>
    <row r="26" spans="1:8" ht="13.5">
      <c r="A26" s="227"/>
      <c r="B26" s="211"/>
      <c r="C26" s="211"/>
      <c r="D26" s="74" t="s">
        <v>12</v>
      </c>
      <c r="E26" s="127">
        <f t="shared" si="1"/>
        <v>429</v>
      </c>
      <c r="F26" s="129"/>
      <c r="G26" s="129">
        <v>429</v>
      </c>
      <c r="H26" s="130"/>
    </row>
    <row r="27" spans="1:8" ht="13.5">
      <c r="A27" s="227"/>
      <c r="B27" s="211"/>
      <c r="C27" s="211"/>
      <c r="D27" s="74" t="s">
        <v>13</v>
      </c>
      <c r="E27" s="127">
        <f t="shared" si="1"/>
        <v>185</v>
      </c>
      <c r="F27" s="129"/>
      <c r="G27" s="129">
        <v>184</v>
      </c>
      <c r="H27" s="130">
        <v>1</v>
      </c>
    </row>
    <row r="28" spans="1:8" ht="13.5">
      <c r="A28" s="227"/>
      <c r="B28" s="211"/>
      <c r="C28" s="211"/>
      <c r="D28" s="74" t="s">
        <v>14</v>
      </c>
      <c r="E28" s="127">
        <f t="shared" si="1"/>
        <v>54</v>
      </c>
      <c r="F28" s="129"/>
      <c r="G28" s="129">
        <v>54</v>
      </c>
      <c r="H28" s="130"/>
    </row>
    <row r="29" spans="1:8" ht="13.5">
      <c r="A29" s="227"/>
      <c r="B29" s="211"/>
      <c r="C29" s="211"/>
      <c r="D29" s="74" t="s">
        <v>15</v>
      </c>
      <c r="E29" s="127">
        <f t="shared" si="1"/>
        <v>56</v>
      </c>
      <c r="F29" s="129"/>
      <c r="G29" s="129">
        <v>56</v>
      </c>
      <c r="H29" s="130"/>
    </row>
    <row r="30" spans="1:8" ht="13.5">
      <c r="A30" s="227"/>
      <c r="B30" s="211"/>
      <c r="C30" s="211"/>
      <c r="D30" s="74" t="s">
        <v>16</v>
      </c>
      <c r="E30" s="127">
        <f>SUM(F30:H30)</f>
        <v>41</v>
      </c>
      <c r="F30" s="129"/>
      <c r="G30" s="129">
        <v>40</v>
      </c>
      <c r="H30" s="130">
        <v>1</v>
      </c>
    </row>
    <row r="31" spans="1:8" ht="13.5">
      <c r="A31" s="227"/>
      <c r="B31" s="211"/>
      <c r="C31" s="211"/>
      <c r="D31" s="74" t="s">
        <v>289</v>
      </c>
      <c r="E31" s="127">
        <f>SUM(F31:H31)</f>
        <v>4</v>
      </c>
      <c r="F31" s="129"/>
      <c r="G31" s="129">
        <v>4</v>
      </c>
      <c r="H31" s="130"/>
    </row>
    <row r="32" spans="1:8" ht="13.5">
      <c r="A32" s="227"/>
      <c r="B32" s="211" t="s">
        <v>20</v>
      </c>
      <c r="C32" s="211"/>
      <c r="D32" s="78" t="s">
        <v>219</v>
      </c>
      <c r="E32" s="125">
        <f aca="true" t="shared" si="2" ref="E32:E37">SUM(F32:H32)</f>
        <v>176</v>
      </c>
      <c r="F32" s="125">
        <f>SUM(F33:F36)</f>
        <v>0</v>
      </c>
      <c r="G32" s="125">
        <f>SUM(G33:G36)</f>
        <v>170</v>
      </c>
      <c r="H32" s="126">
        <f>SUM(H33:H36)</f>
        <v>6</v>
      </c>
    </row>
    <row r="33" spans="1:8" ht="13.5">
      <c r="A33" s="227"/>
      <c r="B33" s="211"/>
      <c r="C33" s="211"/>
      <c r="D33" s="74" t="s">
        <v>8</v>
      </c>
      <c r="E33" s="125">
        <f t="shared" si="2"/>
        <v>154</v>
      </c>
      <c r="F33" s="129"/>
      <c r="G33" s="129">
        <v>154</v>
      </c>
      <c r="H33" s="130"/>
    </row>
    <row r="34" spans="1:8" ht="13.5">
      <c r="A34" s="227"/>
      <c r="B34" s="211"/>
      <c r="C34" s="211"/>
      <c r="D34" s="74" t="s">
        <v>10</v>
      </c>
      <c r="E34" s="125">
        <f t="shared" si="2"/>
        <v>15</v>
      </c>
      <c r="F34" s="129"/>
      <c r="G34" s="129">
        <v>15</v>
      </c>
      <c r="H34" s="130"/>
    </row>
    <row r="35" spans="1:8" ht="13.5">
      <c r="A35" s="227"/>
      <c r="B35" s="211"/>
      <c r="C35" s="211"/>
      <c r="D35" s="74" t="s">
        <v>11</v>
      </c>
      <c r="E35" s="125">
        <f t="shared" si="2"/>
        <v>1</v>
      </c>
      <c r="F35" s="129"/>
      <c r="G35" s="129">
        <v>1</v>
      </c>
      <c r="H35" s="130"/>
    </row>
    <row r="36" spans="1:8" ht="13.5">
      <c r="A36" s="227"/>
      <c r="B36" s="211"/>
      <c r="C36" s="211"/>
      <c r="D36" s="74" t="s">
        <v>19</v>
      </c>
      <c r="E36" s="125">
        <f t="shared" si="2"/>
        <v>6</v>
      </c>
      <c r="F36" s="129"/>
      <c r="G36" s="129"/>
      <c r="H36" s="130">
        <v>6</v>
      </c>
    </row>
    <row r="37" spans="1:8" ht="13.5">
      <c r="A37" s="227"/>
      <c r="B37" s="211" t="s">
        <v>276</v>
      </c>
      <c r="C37" s="211"/>
      <c r="D37" s="78" t="s">
        <v>219</v>
      </c>
      <c r="E37" s="125">
        <f t="shared" si="2"/>
        <v>20953</v>
      </c>
      <c r="F37" s="125">
        <f>SUM(F38:F43)</f>
        <v>21</v>
      </c>
      <c r="G37" s="125">
        <f>SUM(G38:G43)</f>
        <v>20847</v>
      </c>
      <c r="H37" s="126">
        <f>SUM(H38:H43)</f>
        <v>85</v>
      </c>
    </row>
    <row r="38" spans="1:8" ht="13.5">
      <c r="A38" s="227"/>
      <c r="B38" s="211"/>
      <c r="C38" s="211"/>
      <c r="D38" s="74" t="s">
        <v>8</v>
      </c>
      <c r="E38" s="125">
        <f aca="true" t="shared" si="3" ref="E38:E43">SUM(F38:H38)</f>
        <v>3</v>
      </c>
      <c r="F38" s="129"/>
      <c r="G38" s="129">
        <v>3</v>
      </c>
      <c r="H38" s="130"/>
    </row>
    <row r="39" spans="1:8" ht="13.5">
      <c r="A39" s="227"/>
      <c r="B39" s="211"/>
      <c r="C39" s="211"/>
      <c r="D39" s="74" t="s">
        <v>9</v>
      </c>
      <c r="E39" s="125">
        <f t="shared" si="3"/>
        <v>13648</v>
      </c>
      <c r="F39" s="129">
        <v>11</v>
      </c>
      <c r="G39" s="129">
        <v>13586</v>
      </c>
      <c r="H39" s="130">
        <v>51</v>
      </c>
    </row>
    <row r="40" spans="1:8" ht="13.5">
      <c r="A40" s="227"/>
      <c r="B40" s="211"/>
      <c r="C40" s="211"/>
      <c r="D40" s="74" t="s">
        <v>10</v>
      </c>
      <c r="E40" s="125">
        <f t="shared" si="3"/>
        <v>4538</v>
      </c>
      <c r="F40" s="129">
        <v>8</v>
      </c>
      <c r="G40" s="129">
        <v>4501</v>
      </c>
      <c r="H40" s="130">
        <v>29</v>
      </c>
    </row>
    <row r="41" spans="1:8" ht="13.5">
      <c r="A41" s="227"/>
      <c r="B41" s="211"/>
      <c r="C41" s="211"/>
      <c r="D41" s="74" t="s">
        <v>11</v>
      </c>
      <c r="E41" s="125">
        <f t="shared" si="3"/>
        <v>2612</v>
      </c>
      <c r="F41" s="129">
        <v>2</v>
      </c>
      <c r="G41" s="129">
        <v>2605</v>
      </c>
      <c r="H41" s="130">
        <v>5</v>
      </c>
    </row>
    <row r="42" spans="1:8" ht="13.5">
      <c r="A42" s="227"/>
      <c r="B42" s="211"/>
      <c r="C42" s="211"/>
      <c r="D42" s="74" t="s">
        <v>12</v>
      </c>
      <c r="E42" s="125">
        <f t="shared" si="3"/>
        <v>71</v>
      </c>
      <c r="F42" s="129"/>
      <c r="G42" s="129">
        <v>71</v>
      </c>
      <c r="H42" s="130"/>
    </row>
    <row r="43" spans="1:8" ht="13.5">
      <c r="A43" s="227"/>
      <c r="B43" s="211"/>
      <c r="C43" s="211"/>
      <c r="D43" s="74" t="s">
        <v>19</v>
      </c>
      <c r="E43" s="125">
        <f t="shared" si="3"/>
        <v>81</v>
      </c>
      <c r="F43" s="129"/>
      <c r="G43" s="129">
        <v>81</v>
      </c>
      <c r="H43" s="130"/>
    </row>
    <row r="44" spans="1:8" ht="13.5">
      <c r="A44" s="227"/>
      <c r="B44" s="211" t="s">
        <v>35</v>
      </c>
      <c r="C44" s="211"/>
      <c r="D44" s="78" t="s">
        <v>219</v>
      </c>
      <c r="E44" s="125">
        <f>SUM(F44:H44)</f>
        <v>4943</v>
      </c>
      <c r="F44" s="125">
        <f>SUM(F45:F51)</f>
        <v>8</v>
      </c>
      <c r="G44" s="125">
        <f>SUM(G45:G51)</f>
        <v>4905</v>
      </c>
      <c r="H44" s="126">
        <f>SUM(H45:H51)</f>
        <v>30</v>
      </c>
    </row>
    <row r="45" spans="1:8" ht="13.5">
      <c r="A45" s="227"/>
      <c r="B45" s="211"/>
      <c r="C45" s="211"/>
      <c r="D45" s="74" t="s">
        <v>8</v>
      </c>
      <c r="E45" s="125">
        <f aca="true" t="shared" si="4" ref="E45:E51">SUM(F45:H45)</f>
        <v>1</v>
      </c>
      <c r="F45" s="129"/>
      <c r="G45" s="129">
        <v>1</v>
      </c>
      <c r="H45" s="130"/>
    </row>
    <row r="46" spans="1:8" ht="13.5">
      <c r="A46" s="227"/>
      <c r="B46" s="211"/>
      <c r="C46" s="211"/>
      <c r="D46" s="74" t="s">
        <v>34</v>
      </c>
      <c r="E46" s="125">
        <f t="shared" si="4"/>
        <v>3156</v>
      </c>
      <c r="F46" s="129"/>
      <c r="G46" s="129">
        <v>3152</v>
      </c>
      <c r="H46" s="130">
        <v>4</v>
      </c>
    </row>
    <row r="47" spans="1:8" ht="13.5">
      <c r="A47" s="227"/>
      <c r="B47" s="211"/>
      <c r="C47" s="211"/>
      <c r="D47" s="74" t="s">
        <v>10</v>
      </c>
      <c r="E47" s="125">
        <f t="shared" si="4"/>
        <v>975</v>
      </c>
      <c r="F47" s="129">
        <v>6</v>
      </c>
      <c r="G47" s="129">
        <v>945</v>
      </c>
      <c r="H47" s="130">
        <v>24</v>
      </c>
    </row>
    <row r="48" spans="1:8" ht="13.5">
      <c r="A48" s="227"/>
      <c r="B48" s="211"/>
      <c r="C48" s="211"/>
      <c r="D48" s="74" t="s">
        <v>11</v>
      </c>
      <c r="E48" s="125">
        <f t="shared" si="4"/>
        <v>751</v>
      </c>
      <c r="F48" s="129">
        <v>2</v>
      </c>
      <c r="G48" s="129">
        <v>749</v>
      </c>
      <c r="H48" s="130"/>
    </row>
    <row r="49" spans="1:8" ht="13.5">
      <c r="A49" s="227"/>
      <c r="B49" s="211"/>
      <c r="C49" s="211"/>
      <c r="D49" s="74" t="s">
        <v>12</v>
      </c>
      <c r="E49" s="125">
        <f t="shared" si="4"/>
        <v>56</v>
      </c>
      <c r="F49" s="129"/>
      <c r="G49" s="129">
        <v>54</v>
      </c>
      <c r="H49" s="130">
        <v>2</v>
      </c>
    </row>
    <row r="50" spans="1:8" ht="13.5">
      <c r="A50" s="227"/>
      <c r="B50" s="211"/>
      <c r="C50" s="211"/>
      <c r="D50" s="74" t="s">
        <v>19</v>
      </c>
      <c r="E50" s="125">
        <f>SUM(F50:H50)</f>
        <v>4</v>
      </c>
      <c r="F50" s="129"/>
      <c r="G50" s="129">
        <v>4</v>
      </c>
      <c r="H50" s="130"/>
    </row>
    <row r="51" spans="1:8" ht="13.5">
      <c r="A51" s="227"/>
      <c r="B51" s="211"/>
      <c r="C51" s="211"/>
      <c r="D51" s="74" t="s">
        <v>262</v>
      </c>
      <c r="E51" s="125">
        <f t="shared" si="4"/>
        <v>0</v>
      </c>
      <c r="F51" s="129"/>
      <c r="G51" s="129"/>
      <c r="H51" s="130"/>
    </row>
    <row r="52" spans="1:8" ht="13.5">
      <c r="A52" s="229" t="s">
        <v>30</v>
      </c>
      <c r="B52" s="230"/>
      <c r="C52" s="230"/>
      <c r="D52" s="77" t="s">
        <v>215</v>
      </c>
      <c r="E52" s="123">
        <f aca="true" t="shared" si="5" ref="E52:E71">SUM(F52:H52)</f>
        <v>4169</v>
      </c>
      <c r="F52" s="123">
        <f>F53+F66</f>
        <v>78</v>
      </c>
      <c r="G52" s="123">
        <f>G53+G66</f>
        <v>3665</v>
      </c>
      <c r="H52" s="124">
        <f>H53+H66</f>
        <v>426</v>
      </c>
    </row>
    <row r="53" spans="1:8" ht="13.5">
      <c r="A53" s="235"/>
      <c r="B53" s="211" t="s">
        <v>31</v>
      </c>
      <c r="C53" s="211"/>
      <c r="D53" s="100" t="s">
        <v>219</v>
      </c>
      <c r="E53" s="131">
        <f t="shared" si="5"/>
        <v>4062</v>
      </c>
      <c r="F53" s="131">
        <f>F54+F55+F56+F60</f>
        <v>53</v>
      </c>
      <c r="G53" s="131">
        <f>G54+G55+G56+G60</f>
        <v>3585</v>
      </c>
      <c r="H53" s="132">
        <f>H54+H55+H56+H60</f>
        <v>424</v>
      </c>
    </row>
    <row r="54" spans="1:8" ht="13.5">
      <c r="A54" s="235"/>
      <c r="B54" s="211"/>
      <c r="C54" s="211"/>
      <c r="D54" s="105" t="s">
        <v>21</v>
      </c>
      <c r="E54" s="133">
        <f t="shared" si="5"/>
        <v>13</v>
      </c>
      <c r="F54" s="133">
        <v>0</v>
      </c>
      <c r="G54" s="133">
        <v>0</v>
      </c>
      <c r="H54" s="134">
        <v>13</v>
      </c>
    </row>
    <row r="55" spans="1:8" ht="13.5">
      <c r="A55" s="235"/>
      <c r="B55" s="211"/>
      <c r="C55" s="211"/>
      <c r="D55" s="105" t="s">
        <v>22</v>
      </c>
      <c r="E55" s="133">
        <f t="shared" si="5"/>
        <v>0</v>
      </c>
      <c r="F55" s="133">
        <v>0</v>
      </c>
      <c r="G55" s="133">
        <v>0</v>
      </c>
      <c r="H55" s="134"/>
    </row>
    <row r="56" spans="1:8" ht="13.5">
      <c r="A56" s="235"/>
      <c r="B56" s="211"/>
      <c r="C56" s="211"/>
      <c r="D56" s="105" t="s">
        <v>23</v>
      </c>
      <c r="E56" s="133">
        <f t="shared" si="5"/>
        <v>354</v>
      </c>
      <c r="F56" s="133">
        <v>0</v>
      </c>
      <c r="G56" s="133">
        <v>0</v>
      </c>
      <c r="H56" s="134">
        <v>354</v>
      </c>
    </row>
    <row r="57" spans="1:8" ht="13.5">
      <c r="A57" s="235"/>
      <c r="B57" s="211"/>
      <c r="C57" s="211"/>
      <c r="D57" s="74" t="s">
        <v>24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35"/>
      <c r="B58" s="211"/>
      <c r="C58" s="211"/>
      <c r="D58" s="74" t="s">
        <v>36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35"/>
      <c r="B59" s="211"/>
      <c r="C59" s="211"/>
      <c r="D59" s="74" t="s">
        <v>37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35"/>
      <c r="B60" s="211" t="s">
        <v>32</v>
      </c>
      <c r="C60" s="211"/>
      <c r="D60" s="105" t="s">
        <v>218</v>
      </c>
      <c r="E60" s="133">
        <f t="shared" si="5"/>
        <v>3695</v>
      </c>
      <c r="F60" s="133">
        <f>SUM(F61:F65)</f>
        <v>53</v>
      </c>
      <c r="G60" s="133">
        <f>SUM(G61:G65)</f>
        <v>3585</v>
      </c>
      <c r="H60" s="134">
        <f>SUM(H61:H65)</f>
        <v>57</v>
      </c>
    </row>
    <row r="61" spans="1:8" ht="13.5">
      <c r="A61" s="235"/>
      <c r="B61" s="211"/>
      <c r="C61" s="211"/>
      <c r="D61" s="74" t="s">
        <v>25</v>
      </c>
      <c r="E61" s="133">
        <f t="shared" si="5"/>
        <v>3541</v>
      </c>
      <c r="F61" s="129">
        <v>34</v>
      </c>
      <c r="G61" s="129">
        <v>3450</v>
      </c>
      <c r="H61" s="130">
        <v>57</v>
      </c>
    </row>
    <row r="62" spans="1:8" ht="13.5">
      <c r="A62" s="235"/>
      <c r="B62" s="211"/>
      <c r="C62" s="211"/>
      <c r="D62" s="74" t="s">
        <v>26</v>
      </c>
      <c r="E62" s="133">
        <f t="shared" si="5"/>
        <v>55</v>
      </c>
      <c r="F62" s="129">
        <v>8</v>
      </c>
      <c r="G62" s="129">
        <v>47</v>
      </c>
      <c r="H62" s="130">
        <v>0</v>
      </c>
    </row>
    <row r="63" spans="1:8" ht="13.5">
      <c r="A63" s="235"/>
      <c r="B63" s="211"/>
      <c r="C63" s="211"/>
      <c r="D63" s="74" t="s">
        <v>27</v>
      </c>
      <c r="E63" s="133">
        <f t="shared" si="5"/>
        <v>33</v>
      </c>
      <c r="F63" s="129">
        <v>6</v>
      </c>
      <c r="G63" s="129">
        <v>27</v>
      </c>
      <c r="H63" s="130">
        <v>0</v>
      </c>
    </row>
    <row r="64" spans="1:8" ht="13.5">
      <c r="A64" s="235"/>
      <c r="B64" s="211"/>
      <c r="C64" s="211"/>
      <c r="D64" s="74" t="s">
        <v>28</v>
      </c>
      <c r="E64" s="133">
        <f t="shared" si="5"/>
        <v>65</v>
      </c>
      <c r="F64" s="129">
        <v>5</v>
      </c>
      <c r="G64" s="129">
        <v>60</v>
      </c>
      <c r="H64" s="130">
        <v>0</v>
      </c>
    </row>
    <row r="65" spans="1:8" ht="13.5">
      <c r="A65" s="235"/>
      <c r="B65" s="211"/>
      <c r="C65" s="211"/>
      <c r="D65" s="74" t="s">
        <v>29</v>
      </c>
      <c r="E65" s="133">
        <f t="shared" si="5"/>
        <v>1</v>
      </c>
      <c r="F65" s="129"/>
      <c r="G65" s="129">
        <v>1</v>
      </c>
      <c r="H65" s="130">
        <v>0</v>
      </c>
    </row>
    <row r="66" spans="1:8" ht="13.5">
      <c r="A66" s="235"/>
      <c r="B66" s="211" t="s">
        <v>33</v>
      </c>
      <c r="C66" s="211"/>
      <c r="D66" s="100" t="s">
        <v>5</v>
      </c>
      <c r="E66" s="131">
        <f t="shared" si="5"/>
        <v>107</v>
      </c>
      <c r="F66" s="131">
        <f>SUM(F67:F71)</f>
        <v>25</v>
      </c>
      <c r="G66" s="131">
        <f>SUM(G67:G71)</f>
        <v>80</v>
      </c>
      <c r="H66" s="132">
        <f>SUM(H67:H71)</f>
        <v>2</v>
      </c>
    </row>
    <row r="67" spans="1:8" ht="13.5">
      <c r="A67" s="235"/>
      <c r="B67" s="211"/>
      <c r="C67" s="211"/>
      <c r="D67" s="74" t="s">
        <v>38</v>
      </c>
      <c r="E67" s="131">
        <f t="shared" si="5"/>
        <v>29</v>
      </c>
      <c r="F67" s="129">
        <v>7</v>
      </c>
      <c r="G67" s="129">
        <v>22</v>
      </c>
      <c r="H67" s="130"/>
    </row>
    <row r="68" spans="1:8" ht="13.5">
      <c r="A68" s="235"/>
      <c r="B68" s="211"/>
      <c r="C68" s="211"/>
      <c r="D68" s="74" t="s">
        <v>39</v>
      </c>
      <c r="E68" s="131">
        <f t="shared" si="5"/>
        <v>2</v>
      </c>
      <c r="F68" s="129"/>
      <c r="G68" s="129"/>
      <c r="H68" s="130">
        <v>2</v>
      </c>
    </row>
    <row r="69" spans="1:8" ht="15" customHeight="1">
      <c r="A69" s="235"/>
      <c r="B69" s="211"/>
      <c r="C69" s="211"/>
      <c r="D69" s="74" t="s">
        <v>277</v>
      </c>
      <c r="E69" s="131">
        <f t="shared" si="5"/>
        <v>0</v>
      </c>
      <c r="F69" s="129"/>
      <c r="G69" s="129"/>
      <c r="H69" s="130"/>
    </row>
    <row r="70" spans="1:8" ht="15" customHeight="1">
      <c r="A70" s="235"/>
      <c r="B70" s="211"/>
      <c r="C70" s="211"/>
      <c r="D70" s="74" t="s">
        <v>40</v>
      </c>
      <c r="E70" s="131">
        <f t="shared" si="5"/>
        <v>0</v>
      </c>
      <c r="F70" s="129"/>
      <c r="G70" s="129"/>
      <c r="H70" s="130"/>
    </row>
    <row r="71" spans="1:8" ht="13.5">
      <c r="A71" s="235"/>
      <c r="B71" s="211"/>
      <c r="C71" s="211"/>
      <c r="D71" s="74" t="s">
        <v>41</v>
      </c>
      <c r="E71" s="131">
        <f t="shared" si="5"/>
        <v>76</v>
      </c>
      <c r="F71" s="129">
        <v>18</v>
      </c>
      <c r="G71" s="129">
        <v>58</v>
      </c>
      <c r="H71" s="130"/>
    </row>
    <row r="72" spans="1:8" ht="13.5">
      <c r="A72" s="229" t="s">
        <v>84</v>
      </c>
      <c r="B72" s="230"/>
      <c r="C72" s="230"/>
      <c r="D72" s="77" t="s">
        <v>42</v>
      </c>
      <c r="E72" s="123">
        <f>E73+E75+E83+E88+E92</f>
        <v>17919</v>
      </c>
      <c r="F72" s="123">
        <f>F73+F75+F83+F88+F92</f>
        <v>94</v>
      </c>
      <c r="G72" s="123">
        <f>G73+G75+G83+G88+G92</f>
        <v>17052</v>
      </c>
      <c r="H72" s="124">
        <f>H73+H75+H83+H88+H92</f>
        <v>773</v>
      </c>
    </row>
    <row r="73" spans="1:8" ht="13.5">
      <c r="A73" s="234"/>
      <c r="B73" s="211" t="s">
        <v>66</v>
      </c>
      <c r="C73" s="211"/>
      <c r="D73" s="101" t="s">
        <v>47</v>
      </c>
      <c r="E73" s="131">
        <f>SUM(F73:H73)</f>
        <v>1354</v>
      </c>
      <c r="F73" s="131">
        <f>F74</f>
        <v>10</v>
      </c>
      <c r="G73" s="131">
        <f>G74</f>
        <v>1344</v>
      </c>
      <c r="H73" s="132">
        <f>H74</f>
        <v>0</v>
      </c>
    </row>
    <row r="74" spans="1:8" ht="13.5">
      <c r="A74" s="234"/>
      <c r="B74" s="211"/>
      <c r="C74" s="211"/>
      <c r="D74" s="74" t="s">
        <v>85</v>
      </c>
      <c r="E74" s="131">
        <f>SUM(F74:H74)</f>
        <v>1354</v>
      </c>
      <c r="F74" s="129">
        <v>10</v>
      </c>
      <c r="G74" s="129">
        <v>1344</v>
      </c>
      <c r="H74" s="130">
        <v>0</v>
      </c>
    </row>
    <row r="75" spans="1:8" ht="13.5">
      <c r="A75" s="234"/>
      <c r="B75" s="211" t="s">
        <v>86</v>
      </c>
      <c r="C75" s="211"/>
      <c r="D75" s="101" t="s">
        <v>47</v>
      </c>
      <c r="E75" s="131">
        <f>SUM(F75:H75)</f>
        <v>10573</v>
      </c>
      <c r="F75" s="131">
        <f>SUM(F76:F82)</f>
        <v>33</v>
      </c>
      <c r="G75" s="131">
        <f>SUM(G76:G82)</f>
        <v>10065</v>
      </c>
      <c r="H75" s="132">
        <f>SUM(H76:H82)</f>
        <v>475</v>
      </c>
    </row>
    <row r="76" spans="1:8" ht="13.5">
      <c r="A76" s="234"/>
      <c r="B76" s="211"/>
      <c r="C76" s="211"/>
      <c r="D76" s="74" t="s">
        <v>87</v>
      </c>
      <c r="E76" s="131">
        <f aca="true" t="shared" si="6" ref="E76:E82">SUM(F76:H76)</f>
        <v>9193</v>
      </c>
      <c r="F76" s="129">
        <v>24</v>
      </c>
      <c r="G76" s="129">
        <v>9049</v>
      </c>
      <c r="H76" s="130">
        <v>120</v>
      </c>
    </row>
    <row r="77" spans="1:8" ht="13.5">
      <c r="A77" s="234"/>
      <c r="B77" s="211"/>
      <c r="C77" s="211"/>
      <c r="D77" s="74" t="s">
        <v>88</v>
      </c>
      <c r="E77" s="131">
        <f t="shared" si="6"/>
        <v>579</v>
      </c>
      <c r="F77" s="129">
        <v>6</v>
      </c>
      <c r="G77" s="129">
        <v>539</v>
      </c>
      <c r="H77" s="130">
        <v>34</v>
      </c>
    </row>
    <row r="78" spans="1:8" ht="13.5">
      <c r="A78" s="234"/>
      <c r="B78" s="211"/>
      <c r="C78" s="211"/>
      <c r="D78" s="74" t="s">
        <v>89</v>
      </c>
      <c r="E78" s="131">
        <f t="shared" si="6"/>
        <v>366</v>
      </c>
      <c r="F78" s="129">
        <v>2</v>
      </c>
      <c r="G78" s="129">
        <v>204</v>
      </c>
      <c r="H78" s="130">
        <v>160</v>
      </c>
    </row>
    <row r="79" spans="1:8" ht="13.5">
      <c r="A79" s="234"/>
      <c r="B79" s="211"/>
      <c r="C79" s="211"/>
      <c r="D79" s="74" t="s">
        <v>90</v>
      </c>
      <c r="E79" s="131">
        <f t="shared" si="6"/>
        <v>267</v>
      </c>
      <c r="F79" s="129">
        <v>1</v>
      </c>
      <c r="G79" s="129">
        <v>205</v>
      </c>
      <c r="H79" s="130">
        <v>61</v>
      </c>
    </row>
    <row r="80" spans="1:8" ht="13.5">
      <c r="A80" s="234"/>
      <c r="B80" s="211"/>
      <c r="C80" s="211"/>
      <c r="D80" s="74" t="s">
        <v>91</v>
      </c>
      <c r="E80" s="131">
        <f t="shared" si="6"/>
        <v>26</v>
      </c>
      <c r="F80" s="129"/>
      <c r="G80" s="129">
        <v>20</v>
      </c>
      <c r="H80" s="130">
        <v>6</v>
      </c>
    </row>
    <row r="81" spans="1:8" ht="13.5">
      <c r="A81" s="234"/>
      <c r="B81" s="211"/>
      <c r="C81" s="211"/>
      <c r="D81" s="74" t="s">
        <v>92</v>
      </c>
      <c r="E81" s="131">
        <f t="shared" si="6"/>
        <v>20</v>
      </c>
      <c r="F81" s="129"/>
      <c r="G81" s="129">
        <v>7</v>
      </c>
      <c r="H81" s="130">
        <v>13</v>
      </c>
    </row>
    <row r="82" spans="1:8" ht="13.5">
      <c r="A82" s="234"/>
      <c r="B82" s="211"/>
      <c r="C82" s="211"/>
      <c r="D82" s="74" t="s">
        <v>93</v>
      </c>
      <c r="E82" s="131">
        <f t="shared" si="6"/>
        <v>122</v>
      </c>
      <c r="F82" s="129"/>
      <c r="G82" s="129">
        <v>41</v>
      </c>
      <c r="H82" s="130">
        <v>81</v>
      </c>
    </row>
    <row r="83" spans="1:8" ht="13.5">
      <c r="A83" s="234"/>
      <c r="B83" s="211" t="s">
        <v>94</v>
      </c>
      <c r="C83" s="211"/>
      <c r="D83" s="101" t="s">
        <v>219</v>
      </c>
      <c r="E83" s="131">
        <f aca="true" t="shared" si="7" ref="E83:E92">SUM(F83:H83)</f>
        <v>303</v>
      </c>
      <c r="F83" s="131">
        <f>SUM(F84:F87)</f>
        <v>3</v>
      </c>
      <c r="G83" s="131">
        <f>SUM(G84:G87)</f>
        <v>286</v>
      </c>
      <c r="H83" s="132">
        <f>SUM(H84:H87)</f>
        <v>14</v>
      </c>
    </row>
    <row r="84" spans="1:8" ht="13.5">
      <c r="A84" s="234"/>
      <c r="B84" s="211"/>
      <c r="C84" s="211"/>
      <c r="D84" s="74" t="s">
        <v>87</v>
      </c>
      <c r="E84" s="131">
        <f t="shared" si="7"/>
        <v>167</v>
      </c>
      <c r="F84" s="129"/>
      <c r="G84" s="129">
        <v>165</v>
      </c>
      <c r="H84" s="130">
        <v>2</v>
      </c>
    </row>
    <row r="85" spans="1:8" ht="13.5">
      <c r="A85" s="234"/>
      <c r="B85" s="211"/>
      <c r="C85" s="211"/>
      <c r="D85" s="74" t="s">
        <v>89</v>
      </c>
      <c r="E85" s="131">
        <f t="shared" si="7"/>
        <v>83</v>
      </c>
      <c r="F85" s="129">
        <v>1</v>
      </c>
      <c r="G85" s="129">
        <v>74</v>
      </c>
      <c r="H85" s="130">
        <v>8</v>
      </c>
    </row>
    <row r="86" spans="1:8" ht="13.5">
      <c r="A86" s="234"/>
      <c r="B86" s="211"/>
      <c r="C86" s="211"/>
      <c r="D86" s="74" t="s">
        <v>92</v>
      </c>
      <c r="E86" s="131">
        <f t="shared" si="7"/>
        <v>48</v>
      </c>
      <c r="F86" s="129">
        <v>2</v>
      </c>
      <c r="G86" s="129">
        <v>45</v>
      </c>
      <c r="H86" s="130">
        <v>1</v>
      </c>
    </row>
    <row r="87" spans="1:8" ht="13.5">
      <c r="A87" s="234"/>
      <c r="B87" s="211"/>
      <c r="C87" s="211"/>
      <c r="D87" s="74" t="s">
        <v>93</v>
      </c>
      <c r="E87" s="131">
        <f t="shared" si="7"/>
        <v>5</v>
      </c>
      <c r="F87" s="129"/>
      <c r="G87" s="129">
        <v>2</v>
      </c>
      <c r="H87" s="130">
        <v>3</v>
      </c>
    </row>
    <row r="88" spans="1:8" ht="13.5">
      <c r="A88" s="234"/>
      <c r="B88" s="211" t="s">
        <v>95</v>
      </c>
      <c r="C88" s="211"/>
      <c r="D88" s="101" t="s">
        <v>219</v>
      </c>
      <c r="E88" s="131">
        <f t="shared" si="7"/>
        <v>3454</v>
      </c>
      <c r="F88" s="131">
        <f>SUM(F89:F91)</f>
        <v>6</v>
      </c>
      <c r="G88" s="131">
        <f>SUM(G89:G91)</f>
        <v>3411</v>
      </c>
      <c r="H88" s="132">
        <f>SUM(H89:H91)</f>
        <v>37</v>
      </c>
    </row>
    <row r="89" spans="1:8" ht="13.5">
      <c r="A89" s="234"/>
      <c r="B89" s="211"/>
      <c r="C89" s="211"/>
      <c r="D89" s="74" t="s">
        <v>87</v>
      </c>
      <c r="E89" s="131">
        <f t="shared" si="7"/>
        <v>3436</v>
      </c>
      <c r="F89" s="129">
        <v>6</v>
      </c>
      <c r="G89" s="129">
        <v>3393</v>
      </c>
      <c r="H89" s="130">
        <v>37</v>
      </c>
    </row>
    <row r="90" spans="1:8" ht="13.5">
      <c r="A90" s="234"/>
      <c r="B90" s="211"/>
      <c r="C90" s="211"/>
      <c r="D90" s="74" t="s">
        <v>89</v>
      </c>
      <c r="E90" s="131">
        <f t="shared" si="7"/>
        <v>18</v>
      </c>
      <c r="F90" s="129"/>
      <c r="G90" s="129">
        <v>18</v>
      </c>
      <c r="H90" s="130"/>
    </row>
    <row r="91" spans="1:8" ht="13.5">
      <c r="A91" s="234"/>
      <c r="B91" s="211"/>
      <c r="C91" s="211"/>
      <c r="D91" s="74" t="s">
        <v>96</v>
      </c>
      <c r="E91" s="131">
        <f t="shared" si="7"/>
        <v>0</v>
      </c>
      <c r="F91" s="129"/>
      <c r="G91" s="129"/>
      <c r="H91" s="130"/>
    </row>
    <row r="92" spans="1:8" ht="13.5">
      <c r="A92" s="234"/>
      <c r="B92" s="211" t="s">
        <v>97</v>
      </c>
      <c r="C92" s="211"/>
      <c r="D92" s="101" t="s">
        <v>219</v>
      </c>
      <c r="E92" s="131">
        <f t="shared" si="7"/>
        <v>2235</v>
      </c>
      <c r="F92" s="131">
        <f>SUM(F93+F94+F95+F96+F97+F98+F99+F103+F108+F114)</f>
        <v>42</v>
      </c>
      <c r="G92" s="131">
        <f>SUM(G93+G94+G95+G96+G97+G98+G99+G103+G108+G114)</f>
        <v>1946</v>
      </c>
      <c r="H92" s="132">
        <f>SUM(H93+H94+H95+H96+H97+H98+H99+H103+H108+H114)</f>
        <v>247</v>
      </c>
    </row>
    <row r="93" spans="1:8" ht="13.5">
      <c r="A93" s="234"/>
      <c r="B93" s="211"/>
      <c r="C93" s="211"/>
      <c r="D93" s="75" t="s">
        <v>155</v>
      </c>
      <c r="E93" s="131">
        <f aca="true" t="shared" si="8" ref="E93:E98">SUM(F93:H93)</f>
        <v>93</v>
      </c>
      <c r="F93" s="129">
        <v>6</v>
      </c>
      <c r="G93" s="129">
        <v>86</v>
      </c>
      <c r="H93" s="130">
        <v>1</v>
      </c>
    </row>
    <row r="94" spans="1:8" ht="13.5">
      <c r="A94" s="234"/>
      <c r="B94" s="211"/>
      <c r="C94" s="211"/>
      <c r="D94" s="75" t="s">
        <v>156</v>
      </c>
      <c r="E94" s="131">
        <f t="shared" si="8"/>
        <v>3</v>
      </c>
      <c r="F94" s="129">
        <v>3</v>
      </c>
      <c r="G94" s="129"/>
      <c r="H94" s="130"/>
    </row>
    <row r="95" spans="1:8" ht="13.5">
      <c r="A95" s="234"/>
      <c r="B95" s="211"/>
      <c r="C95" s="211"/>
      <c r="D95" s="75" t="s">
        <v>157</v>
      </c>
      <c r="E95" s="131">
        <f t="shared" si="8"/>
        <v>5</v>
      </c>
      <c r="F95" s="129"/>
      <c r="G95" s="129">
        <v>5</v>
      </c>
      <c r="H95" s="130"/>
    </row>
    <row r="96" spans="1:8" ht="13.5">
      <c r="A96" s="234"/>
      <c r="B96" s="211"/>
      <c r="C96" s="211"/>
      <c r="D96" s="75" t="s">
        <v>158</v>
      </c>
      <c r="E96" s="131">
        <f t="shared" si="8"/>
        <v>16</v>
      </c>
      <c r="F96" s="129">
        <v>12</v>
      </c>
      <c r="G96" s="129">
        <v>4</v>
      </c>
      <c r="H96" s="130"/>
    </row>
    <row r="97" spans="1:8" ht="13.5">
      <c r="A97" s="234"/>
      <c r="B97" s="211"/>
      <c r="C97" s="211"/>
      <c r="D97" s="75" t="s">
        <v>159</v>
      </c>
      <c r="E97" s="131">
        <f t="shared" si="8"/>
        <v>596</v>
      </c>
      <c r="F97" s="129"/>
      <c r="G97" s="129">
        <v>588</v>
      </c>
      <c r="H97" s="130">
        <v>8</v>
      </c>
    </row>
    <row r="98" spans="1:8" ht="13.5">
      <c r="A98" s="234"/>
      <c r="B98" s="211"/>
      <c r="C98" s="211"/>
      <c r="D98" s="75" t="s">
        <v>160</v>
      </c>
      <c r="E98" s="131">
        <f t="shared" si="8"/>
        <v>1</v>
      </c>
      <c r="F98" s="129"/>
      <c r="G98" s="129">
        <v>1</v>
      </c>
      <c r="H98" s="130"/>
    </row>
    <row r="99" spans="1:8" ht="13.5">
      <c r="A99" s="234"/>
      <c r="B99" s="211"/>
      <c r="C99" s="211"/>
      <c r="D99" s="86" t="s">
        <v>161</v>
      </c>
      <c r="E99" s="127">
        <f aca="true" t="shared" si="9" ref="E99:E114">SUM(F99:H99)</f>
        <v>77</v>
      </c>
      <c r="F99" s="127">
        <f>SUM(F100:F102)</f>
        <v>0</v>
      </c>
      <c r="G99" s="127">
        <f>SUM(G100:G102)</f>
        <v>77</v>
      </c>
      <c r="H99" s="128">
        <f>SUM(H100:H102)</f>
        <v>0</v>
      </c>
    </row>
    <row r="100" spans="1:8" ht="13.5">
      <c r="A100" s="234"/>
      <c r="B100" s="211"/>
      <c r="C100" s="211"/>
      <c r="D100" s="75" t="s">
        <v>162</v>
      </c>
      <c r="E100" s="127">
        <f t="shared" si="9"/>
        <v>0</v>
      </c>
      <c r="F100" s="129"/>
      <c r="G100" s="129"/>
      <c r="H100" s="130"/>
    </row>
    <row r="101" spans="1:8" ht="13.5">
      <c r="A101" s="234"/>
      <c r="B101" s="211"/>
      <c r="C101" s="211"/>
      <c r="D101" s="75" t="s">
        <v>163</v>
      </c>
      <c r="E101" s="127">
        <f t="shared" si="9"/>
        <v>73</v>
      </c>
      <c r="F101" s="129"/>
      <c r="G101" s="129">
        <v>73</v>
      </c>
      <c r="H101" s="130"/>
    </row>
    <row r="102" spans="1:8" ht="13.5">
      <c r="A102" s="234"/>
      <c r="B102" s="211"/>
      <c r="C102" s="211"/>
      <c r="D102" s="75" t="s">
        <v>164</v>
      </c>
      <c r="E102" s="127">
        <f t="shared" si="9"/>
        <v>4</v>
      </c>
      <c r="F102" s="129"/>
      <c r="G102" s="129">
        <v>4</v>
      </c>
      <c r="H102" s="130">
        <v>0</v>
      </c>
    </row>
    <row r="103" spans="1:8" ht="13.5">
      <c r="A103" s="234"/>
      <c r="B103" s="211"/>
      <c r="C103" s="211"/>
      <c r="D103" s="86" t="s">
        <v>165</v>
      </c>
      <c r="E103" s="127">
        <f t="shared" si="9"/>
        <v>37</v>
      </c>
      <c r="F103" s="127">
        <f>SUM(F104:F107)</f>
        <v>0</v>
      </c>
      <c r="G103" s="127">
        <f>SUM(G104:G107)</f>
        <v>34</v>
      </c>
      <c r="H103" s="128">
        <f>SUM(H104:H107)</f>
        <v>3</v>
      </c>
    </row>
    <row r="104" spans="1:8" ht="13.5">
      <c r="A104" s="234"/>
      <c r="B104" s="211"/>
      <c r="C104" s="211"/>
      <c r="D104" s="169" t="s">
        <v>287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34"/>
      <c r="B105" s="211"/>
      <c r="C105" s="211"/>
      <c r="D105" s="75" t="s">
        <v>166</v>
      </c>
      <c r="E105" s="127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34"/>
      <c r="B106" s="211"/>
      <c r="C106" s="211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34"/>
      <c r="B107" s="211"/>
      <c r="C107" s="211"/>
      <c r="D107" s="75" t="s">
        <v>164</v>
      </c>
      <c r="E107" s="127">
        <f t="shared" si="9"/>
        <v>36</v>
      </c>
      <c r="F107" s="129">
        <v>0</v>
      </c>
      <c r="G107" s="129">
        <v>33</v>
      </c>
      <c r="H107" s="130">
        <v>3</v>
      </c>
    </row>
    <row r="108" spans="1:8" ht="13.5">
      <c r="A108" s="234"/>
      <c r="B108" s="211"/>
      <c r="C108" s="211"/>
      <c r="D108" s="86" t="s">
        <v>167</v>
      </c>
      <c r="E108" s="127">
        <f t="shared" si="9"/>
        <v>289</v>
      </c>
      <c r="F108" s="127">
        <f>SUM(F109:F113)</f>
        <v>8</v>
      </c>
      <c r="G108" s="127">
        <f>SUM(G109:G113)</f>
        <v>178</v>
      </c>
      <c r="H108" s="128">
        <f>SUM(H109:H113)</f>
        <v>103</v>
      </c>
    </row>
    <row r="109" spans="1:8" ht="13.5">
      <c r="A109" s="234"/>
      <c r="B109" s="211"/>
      <c r="C109" s="211"/>
      <c r="D109" s="75" t="s">
        <v>168</v>
      </c>
      <c r="E109" s="127">
        <f t="shared" si="9"/>
        <v>24</v>
      </c>
      <c r="F109" s="129"/>
      <c r="G109" s="129">
        <v>20</v>
      </c>
      <c r="H109" s="130">
        <v>4</v>
      </c>
    </row>
    <row r="110" spans="1:8" ht="13.5">
      <c r="A110" s="234"/>
      <c r="B110" s="211"/>
      <c r="C110" s="211"/>
      <c r="D110" s="75" t="s">
        <v>169</v>
      </c>
      <c r="E110" s="127">
        <f t="shared" si="9"/>
        <v>14</v>
      </c>
      <c r="F110" s="129">
        <v>1</v>
      </c>
      <c r="G110" s="129">
        <v>9</v>
      </c>
      <c r="H110" s="130">
        <v>4</v>
      </c>
    </row>
    <row r="111" spans="1:8" ht="13.5">
      <c r="A111" s="234"/>
      <c r="B111" s="211"/>
      <c r="C111" s="211"/>
      <c r="D111" s="75" t="s">
        <v>170</v>
      </c>
      <c r="E111" s="127">
        <f t="shared" si="9"/>
        <v>74</v>
      </c>
      <c r="F111" s="129"/>
      <c r="G111" s="129">
        <v>14</v>
      </c>
      <c r="H111" s="130">
        <v>60</v>
      </c>
    </row>
    <row r="112" spans="1:8" ht="13.5">
      <c r="A112" s="234"/>
      <c r="B112" s="211"/>
      <c r="C112" s="211"/>
      <c r="D112" s="75" t="s">
        <v>171</v>
      </c>
      <c r="E112" s="127">
        <f t="shared" si="9"/>
        <v>15</v>
      </c>
      <c r="F112" s="129"/>
      <c r="G112" s="129">
        <v>5</v>
      </c>
      <c r="H112" s="130">
        <v>10</v>
      </c>
    </row>
    <row r="113" spans="1:8" ht="13.5">
      <c r="A113" s="234"/>
      <c r="B113" s="211"/>
      <c r="C113" s="211"/>
      <c r="D113" s="75" t="s">
        <v>164</v>
      </c>
      <c r="E113" s="127">
        <f t="shared" si="9"/>
        <v>162</v>
      </c>
      <c r="F113" s="129">
        <v>7</v>
      </c>
      <c r="G113" s="129">
        <v>130</v>
      </c>
      <c r="H113" s="130">
        <v>25</v>
      </c>
    </row>
    <row r="114" spans="1:8" ht="13.5">
      <c r="A114" s="234"/>
      <c r="B114" s="211"/>
      <c r="C114" s="211"/>
      <c r="D114" s="88" t="s">
        <v>239</v>
      </c>
      <c r="E114" s="127">
        <f t="shared" si="9"/>
        <v>1118</v>
      </c>
      <c r="F114" s="151">
        <v>13</v>
      </c>
      <c r="G114" s="151">
        <v>973</v>
      </c>
      <c r="H114" s="152">
        <v>132</v>
      </c>
    </row>
    <row r="115" spans="1:8" ht="13.5">
      <c r="A115" s="229" t="s">
        <v>99</v>
      </c>
      <c r="B115" s="230"/>
      <c r="C115" s="230"/>
      <c r="D115" s="77" t="s">
        <v>215</v>
      </c>
      <c r="E115" s="123">
        <f>E116+E119+E123</f>
        <v>316</v>
      </c>
      <c r="F115" s="123">
        <f>F116+F119+F123</f>
        <v>16</v>
      </c>
      <c r="G115" s="123">
        <f>G116+G119+G123</f>
        <v>93</v>
      </c>
      <c r="H115" s="124">
        <f>H116+H119+H123</f>
        <v>207</v>
      </c>
    </row>
    <row r="116" spans="1:8" ht="14.25" customHeight="1">
      <c r="A116" s="231"/>
      <c r="B116" s="221" t="s">
        <v>100</v>
      </c>
      <c r="C116" s="192"/>
      <c r="D116" s="100" t="s">
        <v>219</v>
      </c>
      <c r="E116" s="135">
        <f aca="true" t="shared" si="10" ref="E116:E127">SUM(F116:H116)</f>
        <v>53</v>
      </c>
      <c r="F116" s="135">
        <f>SUM(F117:F117)</f>
        <v>0</v>
      </c>
      <c r="G116" s="135">
        <f>SUM(G117:G118)</f>
        <v>26</v>
      </c>
      <c r="H116" s="135">
        <f>SUM(H117:H118)</f>
        <v>27</v>
      </c>
    </row>
    <row r="117" spans="1:8" ht="14.25" customHeight="1">
      <c r="A117" s="231"/>
      <c r="B117" s="193"/>
      <c r="C117" s="194"/>
      <c r="D117" s="75" t="s">
        <v>172</v>
      </c>
      <c r="E117" s="129">
        <f t="shared" si="10"/>
        <v>52</v>
      </c>
      <c r="F117" s="129"/>
      <c r="G117" s="129">
        <v>26</v>
      </c>
      <c r="H117" s="130">
        <v>26</v>
      </c>
    </row>
    <row r="118" spans="1:8" ht="14.25" customHeight="1">
      <c r="A118" s="231"/>
      <c r="B118" s="195"/>
      <c r="C118" s="196"/>
      <c r="D118" s="74" t="s">
        <v>261</v>
      </c>
      <c r="E118" s="129">
        <f t="shared" si="10"/>
        <v>1</v>
      </c>
      <c r="F118" s="129"/>
      <c r="G118" s="129"/>
      <c r="H118" s="130">
        <v>1</v>
      </c>
    </row>
    <row r="119" spans="1:8" ht="13.5">
      <c r="A119" s="231"/>
      <c r="B119" s="211" t="s">
        <v>101</v>
      </c>
      <c r="C119" s="211"/>
      <c r="D119" s="100" t="s">
        <v>218</v>
      </c>
      <c r="E119" s="135">
        <f t="shared" si="10"/>
        <v>99</v>
      </c>
      <c r="F119" s="135">
        <f>SUM(F120:F122)</f>
        <v>2</v>
      </c>
      <c r="G119" s="135">
        <f>SUM(G120:G122)</f>
        <v>8</v>
      </c>
      <c r="H119" s="136">
        <f>SUM(H120:H122)</f>
        <v>89</v>
      </c>
    </row>
    <row r="120" spans="1:8" ht="13.5">
      <c r="A120" s="231"/>
      <c r="B120" s="211"/>
      <c r="C120" s="211"/>
      <c r="D120" s="75" t="s">
        <v>172</v>
      </c>
      <c r="E120" s="129">
        <f t="shared" si="10"/>
        <v>1</v>
      </c>
      <c r="F120" s="129"/>
      <c r="G120" s="129">
        <v>1</v>
      </c>
      <c r="H120" s="130"/>
    </row>
    <row r="121" spans="1:8" ht="13.5">
      <c r="A121" s="231"/>
      <c r="B121" s="211"/>
      <c r="C121" s="211"/>
      <c r="D121" s="75" t="s">
        <v>173</v>
      </c>
      <c r="E121" s="129">
        <f t="shared" si="10"/>
        <v>0</v>
      </c>
      <c r="F121" s="129"/>
      <c r="G121" s="129"/>
      <c r="H121" s="130"/>
    </row>
    <row r="122" spans="1:8" ht="13.5">
      <c r="A122" s="231"/>
      <c r="B122" s="211"/>
      <c r="C122" s="211"/>
      <c r="D122" s="75" t="s">
        <v>174</v>
      </c>
      <c r="E122" s="129">
        <f t="shared" si="10"/>
        <v>98</v>
      </c>
      <c r="F122" s="129">
        <v>2</v>
      </c>
      <c r="G122" s="129">
        <v>7</v>
      </c>
      <c r="H122" s="130">
        <v>89</v>
      </c>
    </row>
    <row r="123" spans="1:8" ht="13.5">
      <c r="A123" s="231"/>
      <c r="B123" s="211" t="s">
        <v>102</v>
      </c>
      <c r="C123" s="211"/>
      <c r="D123" s="102" t="s">
        <v>219</v>
      </c>
      <c r="E123" s="135">
        <f t="shared" si="10"/>
        <v>164</v>
      </c>
      <c r="F123" s="135">
        <f>SUM(F124:F127)</f>
        <v>14</v>
      </c>
      <c r="G123" s="135">
        <f>SUM(G124:G127)</f>
        <v>59</v>
      </c>
      <c r="H123" s="136">
        <f>SUM(H124:H127)</f>
        <v>91</v>
      </c>
    </row>
    <row r="124" spans="1:8" ht="13.5">
      <c r="A124" s="231"/>
      <c r="B124" s="211"/>
      <c r="C124" s="211"/>
      <c r="D124" s="74" t="s">
        <v>103</v>
      </c>
      <c r="E124" s="129">
        <f t="shared" si="10"/>
        <v>90</v>
      </c>
      <c r="F124" s="129"/>
      <c r="G124" s="129">
        <v>38</v>
      </c>
      <c r="H124" s="130">
        <v>52</v>
      </c>
    </row>
    <row r="125" spans="1:8" ht="13.5">
      <c r="A125" s="231"/>
      <c r="B125" s="211"/>
      <c r="C125" s="211"/>
      <c r="D125" s="74" t="s">
        <v>104</v>
      </c>
      <c r="E125" s="129">
        <f t="shared" si="10"/>
        <v>2</v>
      </c>
      <c r="F125" s="129">
        <v>2</v>
      </c>
      <c r="G125" s="129"/>
      <c r="H125" s="130"/>
    </row>
    <row r="126" spans="1:8" ht="13.5">
      <c r="A126" s="231"/>
      <c r="B126" s="211"/>
      <c r="C126" s="211"/>
      <c r="D126" s="74" t="s">
        <v>256</v>
      </c>
      <c r="E126" s="129">
        <f t="shared" si="10"/>
        <v>14</v>
      </c>
      <c r="F126" s="129">
        <v>7</v>
      </c>
      <c r="G126" s="129">
        <v>7</v>
      </c>
      <c r="H126" s="130"/>
    </row>
    <row r="127" spans="1:8" ht="14.25" thickBot="1">
      <c r="A127" s="232"/>
      <c r="B127" s="233"/>
      <c r="C127" s="233"/>
      <c r="D127" s="107" t="s">
        <v>237</v>
      </c>
      <c r="E127" s="137">
        <f t="shared" si="10"/>
        <v>58</v>
      </c>
      <c r="F127" s="137">
        <v>5</v>
      </c>
      <c r="G127" s="137">
        <v>14</v>
      </c>
      <c r="H127" s="138">
        <v>39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39" t="s">
        <v>295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0" t="s">
        <v>183</v>
      </c>
      <c r="B4" s="47" t="s">
        <v>206</v>
      </c>
      <c r="C4" s="21">
        <f aca="true" t="shared" si="0" ref="C4:N7">C8+C12+C16+C20</f>
        <v>252955</v>
      </c>
      <c r="D4" s="21">
        <f t="shared" si="0"/>
        <v>253176</v>
      </c>
      <c r="E4" s="21">
        <f aca="true" t="shared" si="1" ref="E4:N4">E8+E12+E16+E20</f>
        <v>0</v>
      </c>
      <c r="F4" s="21">
        <f t="shared" si="1"/>
        <v>0</v>
      </c>
      <c r="G4" s="21">
        <f t="shared" si="1"/>
        <v>0</v>
      </c>
      <c r="H4" s="21">
        <f t="shared" si="1"/>
        <v>0</v>
      </c>
      <c r="I4" s="149">
        <f t="shared" si="1"/>
        <v>0</v>
      </c>
      <c r="J4" s="149">
        <f t="shared" si="1"/>
        <v>0</v>
      </c>
      <c r="K4" s="158">
        <f t="shared" si="1"/>
        <v>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1"/>
      <c r="B5" s="48" t="s">
        <v>0</v>
      </c>
      <c r="C5" s="22">
        <v>666</v>
      </c>
      <c r="D5" s="22">
        <f t="shared" si="0"/>
        <v>658</v>
      </c>
      <c r="E5" s="22">
        <f t="shared" si="0"/>
        <v>0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1"/>
      <c r="B6" s="48" t="s">
        <v>1</v>
      </c>
      <c r="C6" s="22">
        <v>239375</v>
      </c>
      <c r="D6" s="22">
        <f t="shared" si="0"/>
        <v>239641</v>
      </c>
      <c r="E6" s="22">
        <f t="shared" si="0"/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2"/>
      <c r="B7" s="48" t="s">
        <v>2</v>
      </c>
      <c r="C7" s="22">
        <v>12914</v>
      </c>
      <c r="D7" s="22">
        <f t="shared" si="0"/>
        <v>12877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0" t="s">
        <v>184</v>
      </c>
      <c r="B8" s="47" t="s">
        <v>206</v>
      </c>
      <c r="C8" s="21">
        <f>SUM(C9:C11)</f>
        <v>201986</v>
      </c>
      <c r="D8" s="21">
        <f>SUM(D9:D11)</f>
        <v>202229</v>
      </c>
      <c r="E8" s="21">
        <f aca="true" t="shared" si="2" ref="E8:N8">SUM(E9:E11)</f>
        <v>0</v>
      </c>
      <c r="F8" s="21">
        <f t="shared" si="2"/>
        <v>0</v>
      </c>
      <c r="G8" s="21">
        <f t="shared" si="2"/>
        <v>0</v>
      </c>
      <c r="H8" s="21">
        <f t="shared" si="2"/>
        <v>0</v>
      </c>
      <c r="I8" s="149">
        <f t="shared" si="2"/>
        <v>0</v>
      </c>
      <c r="J8" s="149">
        <f t="shared" si="2"/>
        <v>0</v>
      </c>
      <c r="K8" s="158">
        <f t="shared" si="2"/>
        <v>0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1"/>
      <c r="B9" s="48" t="s">
        <v>0</v>
      </c>
      <c r="C9" s="23">
        <v>238</v>
      </c>
      <c r="D9" s="23">
        <v>232</v>
      </c>
      <c r="E9" s="23"/>
      <c r="F9" s="22"/>
      <c r="G9" s="22"/>
      <c r="H9" s="22"/>
      <c r="I9" s="150"/>
      <c r="J9" s="150"/>
      <c r="K9" s="32"/>
      <c r="L9" s="159"/>
      <c r="M9" s="159"/>
      <c r="N9" s="35"/>
    </row>
    <row r="10" spans="1:14" ht="17.25" customHeight="1">
      <c r="A10" s="251"/>
      <c r="B10" s="48" t="s">
        <v>1</v>
      </c>
      <c r="C10" s="23">
        <v>197597</v>
      </c>
      <c r="D10" s="23">
        <v>197889</v>
      </c>
      <c r="E10" s="23"/>
      <c r="F10" s="22"/>
      <c r="G10" s="22"/>
      <c r="H10" s="22"/>
      <c r="I10" s="150"/>
      <c r="J10" s="150"/>
      <c r="K10" s="32"/>
      <c r="L10" s="159"/>
      <c r="M10" s="159"/>
      <c r="N10" s="35"/>
    </row>
    <row r="11" spans="1:14" ht="17.25" customHeight="1">
      <c r="A11" s="252"/>
      <c r="B11" s="48" t="s">
        <v>2</v>
      </c>
      <c r="C11" s="23">
        <v>4151</v>
      </c>
      <c r="D11" s="23">
        <v>4108</v>
      </c>
      <c r="E11" s="23"/>
      <c r="F11" s="22"/>
      <c r="G11" s="22"/>
      <c r="H11" s="22"/>
      <c r="I11" s="150"/>
      <c r="J11" s="150"/>
      <c r="K11" s="32"/>
      <c r="L11" s="159"/>
      <c r="M11" s="159"/>
      <c r="N11" s="35"/>
    </row>
    <row r="12" spans="1:14" ht="17.25" customHeight="1">
      <c r="A12" s="250" t="s">
        <v>185</v>
      </c>
      <c r="B12" s="47" t="s">
        <v>206</v>
      </c>
      <c r="C12" s="21">
        <f>SUM(C13:C15)</f>
        <v>8883</v>
      </c>
      <c r="D12" s="21">
        <f>SUM(D13:D15)</f>
        <v>8852</v>
      </c>
      <c r="E12" s="21">
        <f aca="true" t="shared" si="3" ref="E12:N12">SUM(E13:E15)</f>
        <v>0</v>
      </c>
      <c r="F12" s="21">
        <f t="shared" si="3"/>
        <v>0</v>
      </c>
      <c r="G12" s="21">
        <f t="shared" si="3"/>
        <v>0</v>
      </c>
      <c r="H12" s="21">
        <f t="shared" si="3"/>
        <v>0</v>
      </c>
      <c r="I12" s="149">
        <f t="shared" si="3"/>
        <v>0</v>
      </c>
      <c r="J12" s="149">
        <f t="shared" si="3"/>
        <v>0</v>
      </c>
      <c r="K12" s="158">
        <f t="shared" si="3"/>
        <v>0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1"/>
      <c r="B13" s="48" t="s">
        <v>0</v>
      </c>
      <c r="C13" s="23">
        <v>143</v>
      </c>
      <c r="D13" s="23">
        <v>143</v>
      </c>
      <c r="E13" s="23"/>
      <c r="F13" s="22"/>
      <c r="G13" s="22"/>
      <c r="H13" s="22"/>
      <c r="I13" s="150"/>
      <c r="J13" s="150"/>
      <c r="K13" s="32"/>
      <c r="L13" s="159"/>
      <c r="M13" s="159"/>
      <c r="N13" s="35"/>
    </row>
    <row r="14" spans="1:14" ht="17.25" customHeight="1">
      <c r="A14" s="251"/>
      <c r="B14" s="48" t="s">
        <v>1</v>
      </c>
      <c r="C14" s="23">
        <v>7457</v>
      </c>
      <c r="D14" s="23">
        <v>7427</v>
      </c>
      <c r="E14" s="23"/>
      <c r="F14" s="22"/>
      <c r="G14" s="22"/>
      <c r="H14" s="22"/>
      <c r="I14" s="150"/>
      <c r="J14" s="150"/>
      <c r="K14" s="32"/>
      <c r="L14" s="159"/>
      <c r="M14" s="159"/>
      <c r="N14" s="35"/>
    </row>
    <row r="15" spans="1:14" ht="17.25" customHeight="1">
      <c r="A15" s="252"/>
      <c r="B15" s="48" t="s">
        <v>2</v>
      </c>
      <c r="C15" s="23">
        <v>1283</v>
      </c>
      <c r="D15" s="23">
        <v>1282</v>
      </c>
      <c r="E15" s="23"/>
      <c r="F15" s="22"/>
      <c r="G15" s="22"/>
      <c r="H15" s="22"/>
      <c r="I15" s="150"/>
      <c r="J15" s="150"/>
      <c r="K15" s="32"/>
      <c r="L15" s="159"/>
      <c r="M15" s="159"/>
      <c r="N15" s="35"/>
    </row>
    <row r="16" spans="1:14" ht="17.25" customHeight="1">
      <c r="A16" s="240" t="s">
        <v>186</v>
      </c>
      <c r="B16" s="47" t="s">
        <v>206</v>
      </c>
      <c r="C16" s="21">
        <f>SUM(C17:C19)</f>
        <v>39735</v>
      </c>
      <c r="D16" s="21">
        <f>SUM(D17:D19)</f>
        <v>39730</v>
      </c>
      <c r="E16" s="21">
        <f aca="true" t="shared" si="4" ref="E16:N16">SUM(E17:E19)</f>
        <v>0</v>
      </c>
      <c r="F16" s="21">
        <f t="shared" si="4"/>
        <v>0</v>
      </c>
      <c r="G16" s="21">
        <f t="shared" si="4"/>
        <v>0</v>
      </c>
      <c r="H16" s="21">
        <f>SUM(H17:H19)</f>
        <v>0</v>
      </c>
      <c r="I16" s="149">
        <f t="shared" si="4"/>
        <v>0</v>
      </c>
      <c r="J16" s="149">
        <f t="shared" si="4"/>
        <v>0</v>
      </c>
      <c r="K16" s="158">
        <f t="shared" si="4"/>
        <v>0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40"/>
      <c r="B17" s="48" t="s">
        <v>0</v>
      </c>
      <c r="C17" s="23">
        <v>263</v>
      </c>
      <c r="D17" s="22">
        <v>261</v>
      </c>
      <c r="E17" s="23"/>
      <c r="F17" s="22"/>
      <c r="G17" s="22"/>
      <c r="H17" s="22"/>
      <c r="I17" s="150"/>
      <c r="J17" s="150"/>
      <c r="K17" s="34"/>
      <c r="L17" s="159"/>
      <c r="M17" s="159"/>
      <c r="N17" s="35"/>
    </row>
    <row r="18" spans="1:14" ht="17.25" customHeight="1">
      <c r="A18" s="240"/>
      <c r="B18" s="48" t="s">
        <v>1</v>
      </c>
      <c r="C18" s="23">
        <v>34031</v>
      </c>
      <c r="D18" s="22">
        <v>34030</v>
      </c>
      <c r="E18" s="23"/>
      <c r="F18" s="22"/>
      <c r="G18" s="22"/>
      <c r="H18" s="22"/>
      <c r="I18" s="150"/>
      <c r="J18" s="150"/>
      <c r="K18" s="34"/>
      <c r="L18" s="159"/>
      <c r="M18" s="159"/>
      <c r="N18" s="35"/>
    </row>
    <row r="19" spans="1:14" ht="17.25" customHeight="1">
      <c r="A19" s="240"/>
      <c r="B19" s="48" t="s">
        <v>2</v>
      </c>
      <c r="C19" s="23">
        <v>5441</v>
      </c>
      <c r="D19" s="22">
        <v>5439</v>
      </c>
      <c r="E19" s="23"/>
      <c r="F19" s="22"/>
      <c r="G19" s="22"/>
      <c r="H19" s="22"/>
      <c r="I19" s="150"/>
      <c r="J19" s="150"/>
      <c r="K19" s="34"/>
      <c r="L19" s="159"/>
      <c r="M19" s="159"/>
      <c r="N19" s="35"/>
    </row>
    <row r="20" spans="1:14" ht="17.25" customHeight="1">
      <c r="A20" s="241" t="s">
        <v>111</v>
      </c>
      <c r="B20" s="47" t="s">
        <v>206</v>
      </c>
      <c r="C20" s="21">
        <f>SUM(C21:C23)</f>
        <v>2351</v>
      </c>
      <c r="D20" s="21">
        <f>SUM(D21:D23)</f>
        <v>2365</v>
      </c>
      <c r="E20" s="21">
        <f aca="true" t="shared" si="5" ref="E20:N20">SUM(E21:E23)</f>
        <v>0</v>
      </c>
      <c r="F20" s="21">
        <f t="shared" si="5"/>
        <v>0</v>
      </c>
      <c r="G20" s="21">
        <f t="shared" si="5"/>
        <v>0</v>
      </c>
      <c r="H20" s="21">
        <f t="shared" si="5"/>
        <v>0</v>
      </c>
      <c r="I20" s="149">
        <f t="shared" si="5"/>
        <v>0</v>
      </c>
      <c r="J20" s="149">
        <f t="shared" si="5"/>
        <v>0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42"/>
      <c r="B21" s="48" t="s">
        <v>0</v>
      </c>
      <c r="C21" s="23">
        <v>22</v>
      </c>
      <c r="D21" s="22">
        <v>22</v>
      </c>
      <c r="E21" s="23"/>
      <c r="F21" s="22"/>
      <c r="G21" s="22"/>
      <c r="H21" s="22"/>
      <c r="I21" s="150"/>
      <c r="J21" s="150"/>
      <c r="K21" s="34"/>
      <c r="L21" s="159"/>
      <c r="M21" s="159"/>
      <c r="N21" s="35"/>
    </row>
    <row r="22" spans="1:14" ht="17.25" customHeight="1">
      <c r="A22" s="242"/>
      <c r="B22" s="48" t="s">
        <v>1</v>
      </c>
      <c r="C22" s="23">
        <v>290</v>
      </c>
      <c r="D22" s="22">
        <v>295</v>
      </c>
      <c r="E22" s="23"/>
      <c r="F22" s="22"/>
      <c r="G22" s="22"/>
      <c r="H22" s="22"/>
      <c r="I22" s="150"/>
      <c r="J22" s="150"/>
      <c r="K22" s="34"/>
      <c r="L22" s="159"/>
      <c r="M22" s="159"/>
      <c r="N22" s="35"/>
    </row>
    <row r="23" spans="1:14" ht="17.25" customHeight="1" thickBot="1">
      <c r="A23" s="243"/>
      <c r="B23" s="49" t="s">
        <v>2</v>
      </c>
      <c r="C23" s="24">
        <v>2039</v>
      </c>
      <c r="D23" s="25">
        <v>2048</v>
      </c>
      <c r="E23" s="24"/>
      <c r="F23" s="24"/>
      <c r="G23" s="49"/>
      <c r="H23" s="49"/>
      <c r="I23" s="49"/>
      <c r="J23" s="49"/>
      <c r="K23" s="37"/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4" t="s">
        <v>179</v>
      </c>
      <c r="B27" s="47" t="s">
        <v>206</v>
      </c>
      <c r="C27" s="140">
        <f>SUM(C28:C30)</f>
        <v>253176</v>
      </c>
      <c r="D27" s="139">
        <f>SUM(D28:D30)</f>
        <v>125087</v>
      </c>
      <c r="E27" s="141">
        <f>SUM(E28:E30)</f>
        <v>128089</v>
      </c>
      <c r="G27" s="247" t="s">
        <v>175</v>
      </c>
      <c r="H27" s="47" t="s">
        <v>207</v>
      </c>
      <c r="I27" s="158">
        <f>I31+I35+I39+I43</f>
        <v>252955</v>
      </c>
      <c r="J27" s="149">
        <f>SUM(J28:J30)</f>
        <v>253176</v>
      </c>
      <c r="K27" s="153">
        <f>J27-I27</f>
        <v>221</v>
      </c>
      <c r="M27" s="13"/>
    </row>
    <row r="28" spans="1:11" ht="19.5" customHeight="1">
      <c r="A28" s="245"/>
      <c r="B28" s="48" t="s">
        <v>0</v>
      </c>
      <c r="C28" s="142">
        <f>D28+E28</f>
        <v>658</v>
      </c>
      <c r="D28" s="143">
        <f aca="true" t="shared" si="6" ref="D28:E30">SUM(D32+D36+D40+D44)</f>
        <v>348</v>
      </c>
      <c r="E28" s="144">
        <f t="shared" si="6"/>
        <v>310</v>
      </c>
      <c r="G28" s="248"/>
      <c r="H28" s="48" t="s">
        <v>208</v>
      </c>
      <c r="I28" s="159">
        <f>I32+I36+I40+I44</f>
        <v>666</v>
      </c>
      <c r="J28" s="150">
        <f>C28</f>
        <v>658</v>
      </c>
      <c r="K28" s="154">
        <f aca="true" t="shared" si="7" ref="K28:K46">J28-I28</f>
        <v>-8</v>
      </c>
    </row>
    <row r="29" spans="1:11" ht="19.5" customHeight="1">
      <c r="A29" s="245"/>
      <c r="B29" s="48" t="s">
        <v>1</v>
      </c>
      <c r="C29" s="142">
        <f>D29+E29</f>
        <v>239641</v>
      </c>
      <c r="D29" s="143">
        <f t="shared" si="6"/>
        <v>115728</v>
      </c>
      <c r="E29" s="144">
        <f t="shared" si="6"/>
        <v>123913</v>
      </c>
      <c r="G29" s="248"/>
      <c r="H29" s="48" t="s">
        <v>209</v>
      </c>
      <c r="I29" s="159">
        <f>I33+I37+I41+I45</f>
        <v>239375</v>
      </c>
      <c r="J29" s="150">
        <f>C29</f>
        <v>239641</v>
      </c>
      <c r="K29" s="154">
        <f t="shared" si="7"/>
        <v>266</v>
      </c>
    </row>
    <row r="30" spans="1:11" ht="19.5" customHeight="1">
      <c r="A30" s="246"/>
      <c r="B30" s="48" t="s">
        <v>2</v>
      </c>
      <c r="C30" s="142">
        <f>D30+E30</f>
        <v>12877</v>
      </c>
      <c r="D30" s="143">
        <f t="shared" si="6"/>
        <v>9011</v>
      </c>
      <c r="E30" s="144">
        <f t="shared" si="6"/>
        <v>3866</v>
      </c>
      <c r="G30" s="249"/>
      <c r="H30" s="48" t="s">
        <v>210</v>
      </c>
      <c r="I30" s="159">
        <f>I34+I38+I42+I46</f>
        <v>12914</v>
      </c>
      <c r="J30" s="150">
        <f>C30</f>
        <v>12877</v>
      </c>
      <c r="K30" s="154">
        <f t="shared" si="7"/>
        <v>-37</v>
      </c>
    </row>
    <row r="31" spans="1:11" ht="19.5" customHeight="1">
      <c r="A31" s="244" t="s">
        <v>180</v>
      </c>
      <c r="B31" s="47" t="s">
        <v>206</v>
      </c>
      <c r="C31" s="140">
        <f>SUM(C32:C34)</f>
        <v>202229</v>
      </c>
      <c r="D31" s="139">
        <f>SUM(D32:D34)</f>
        <v>96544</v>
      </c>
      <c r="E31" s="141">
        <f>SUM(E32:E34)</f>
        <v>105685</v>
      </c>
      <c r="G31" s="247" t="s">
        <v>176</v>
      </c>
      <c r="H31" s="47" t="s">
        <v>207</v>
      </c>
      <c r="I31" s="158">
        <f>SUM(I32:I34)</f>
        <v>201986</v>
      </c>
      <c r="J31" s="149">
        <f>SUM(J32:J34)</f>
        <v>202229</v>
      </c>
      <c r="K31" s="153">
        <f t="shared" si="7"/>
        <v>243</v>
      </c>
    </row>
    <row r="32" spans="1:11" ht="19.5" customHeight="1">
      <c r="A32" s="245"/>
      <c r="B32" s="48" t="s">
        <v>0</v>
      </c>
      <c r="C32" s="142">
        <f>D32+E32</f>
        <v>232</v>
      </c>
      <c r="D32" s="143">
        <v>110</v>
      </c>
      <c r="E32" s="144">
        <v>122</v>
      </c>
      <c r="G32" s="248"/>
      <c r="H32" s="48" t="s">
        <v>208</v>
      </c>
      <c r="I32" s="32">
        <v>238</v>
      </c>
      <c r="J32" s="150">
        <f>C32</f>
        <v>232</v>
      </c>
      <c r="K32" s="154">
        <f t="shared" si="7"/>
        <v>-6</v>
      </c>
    </row>
    <row r="33" spans="1:11" ht="19.5" customHeight="1">
      <c r="A33" s="245"/>
      <c r="B33" s="48" t="s">
        <v>1</v>
      </c>
      <c r="C33" s="142">
        <f>D33+E33</f>
        <v>197889</v>
      </c>
      <c r="D33" s="143">
        <v>94786</v>
      </c>
      <c r="E33" s="144">
        <v>103103</v>
      </c>
      <c r="G33" s="248"/>
      <c r="H33" s="48" t="s">
        <v>209</v>
      </c>
      <c r="I33" s="32">
        <v>197597</v>
      </c>
      <c r="J33" s="150">
        <f>C33</f>
        <v>197889</v>
      </c>
      <c r="K33" s="154">
        <f t="shared" si="7"/>
        <v>292</v>
      </c>
    </row>
    <row r="34" spans="1:11" ht="19.5" customHeight="1">
      <c r="A34" s="246"/>
      <c r="B34" s="48" t="s">
        <v>2</v>
      </c>
      <c r="C34" s="142">
        <f>D34+E34</f>
        <v>4108</v>
      </c>
      <c r="D34" s="143">
        <v>1648</v>
      </c>
      <c r="E34" s="144">
        <v>2460</v>
      </c>
      <c r="G34" s="249"/>
      <c r="H34" s="48" t="s">
        <v>210</v>
      </c>
      <c r="I34" s="32">
        <v>4151</v>
      </c>
      <c r="J34" s="150">
        <f>C34</f>
        <v>4108</v>
      </c>
      <c r="K34" s="154">
        <f t="shared" si="7"/>
        <v>-43</v>
      </c>
    </row>
    <row r="35" spans="1:11" ht="19.5" customHeight="1">
      <c r="A35" s="244" t="s">
        <v>181</v>
      </c>
      <c r="B35" s="47" t="s">
        <v>206</v>
      </c>
      <c r="C35" s="140">
        <f>SUM(C36:C38)</f>
        <v>8852</v>
      </c>
      <c r="D35" s="139">
        <f>SUM(D36:D38)</f>
        <v>4683</v>
      </c>
      <c r="E35" s="139">
        <f>SUM(E36:E38)</f>
        <v>4169</v>
      </c>
      <c r="G35" s="247" t="s">
        <v>177</v>
      </c>
      <c r="H35" s="47" t="s">
        <v>207</v>
      </c>
      <c r="I35" s="158">
        <f>SUM(I36:I38)</f>
        <v>8883</v>
      </c>
      <c r="J35" s="149">
        <f>SUM(J36:J38)</f>
        <v>8852</v>
      </c>
      <c r="K35" s="153">
        <f t="shared" si="7"/>
        <v>-31</v>
      </c>
    </row>
    <row r="36" spans="1:11" ht="19.5" customHeight="1">
      <c r="A36" s="245"/>
      <c r="B36" s="48" t="s">
        <v>0</v>
      </c>
      <c r="C36" s="142">
        <f>D36+E36</f>
        <v>143</v>
      </c>
      <c r="D36" s="142">
        <v>65</v>
      </c>
      <c r="E36" s="144">
        <v>78</v>
      </c>
      <c r="G36" s="248"/>
      <c r="H36" s="48" t="s">
        <v>208</v>
      </c>
      <c r="I36" s="32">
        <v>143</v>
      </c>
      <c r="J36" s="150">
        <f>C36</f>
        <v>143</v>
      </c>
      <c r="K36" s="154">
        <f t="shared" si="7"/>
        <v>0</v>
      </c>
    </row>
    <row r="37" spans="1:11" ht="19.5" customHeight="1">
      <c r="A37" s="245"/>
      <c r="B37" s="48" t="s">
        <v>1</v>
      </c>
      <c r="C37" s="142">
        <f>D37+E37</f>
        <v>7427</v>
      </c>
      <c r="D37" s="142">
        <v>3762</v>
      </c>
      <c r="E37" s="144">
        <v>3665</v>
      </c>
      <c r="G37" s="248"/>
      <c r="H37" s="48" t="s">
        <v>209</v>
      </c>
      <c r="I37" s="32">
        <v>7457</v>
      </c>
      <c r="J37" s="150">
        <f>C37</f>
        <v>7427</v>
      </c>
      <c r="K37" s="154">
        <f t="shared" si="7"/>
        <v>-30</v>
      </c>
    </row>
    <row r="38" spans="1:11" ht="19.5" customHeight="1">
      <c r="A38" s="246"/>
      <c r="B38" s="48" t="s">
        <v>2</v>
      </c>
      <c r="C38" s="142">
        <f>D38+E38</f>
        <v>1282</v>
      </c>
      <c r="D38" s="142">
        <v>856</v>
      </c>
      <c r="E38" s="144">
        <v>426</v>
      </c>
      <c r="G38" s="249"/>
      <c r="H38" s="48" t="s">
        <v>210</v>
      </c>
      <c r="I38" s="32">
        <v>1283</v>
      </c>
      <c r="J38" s="150">
        <f>C38</f>
        <v>1282</v>
      </c>
      <c r="K38" s="154">
        <f t="shared" si="7"/>
        <v>-1</v>
      </c>
    </row>
    <row r="39" spans="1:11" ht="19.5" customHeight="1">
      <c r="A39" s="258" t="s">
        <v>182</v>
      </c>
      <c r="B39" s="47" t="s">
        <v>206</v>
      </c>
      <c r="C39" s="140">
        <f>SUM(C40:C42)</f>
        <v>39730</v>
      </c>
      <c r="D39" s="140">
        <f>SUM(D40:D42)</f>
        <v>21811</v>
      </c>
      <c r="E39" s="145">
        <f>SUM(E40:E42)</f>
        <v>17919</v>
      </c>
      <c r="G39" s="256" t="s">
        <v>178</v>
      </c>
      <c r="H39" s="47" t="s">
        <v>207</v>
      </c>
      <c r="I39" s="158">
        <f>SUM(I40:I42)</f>
        <v>39735</v>
      </c>
      <c r="J39" s="149">
        <f>SUM(J40:J42)</f>
        <v>39730</v>
      </c>
      <c r="K39" s="153">
        <f t="shared" si="7"/>
        <v>-5</v>
      </c>
    </row>
    <row r="40" spans="1:11" ht="19.5" customHeight="1">
      <c r="A40" s="258"/>
      <c r="B40" s="48" t="s">
        <v>0</v>
      </c>
      <c r="C40" s="142">
        <f>D40+E40</f>
        <v>261</v>
      </c>
      <c r="D40" s="142">
        <v>167</v>
      </c>
      <c r="E40" s="146">
        <v>94</v>
      </c>
      <c r="G40" s="256"/>
      <c r="H40" s="48" t="s">
        <v>208</v>
      </c>
      <c r="I40" s="34">
        <v>263</v>
      </c>
      <c r="J40" s="150">
        <f>C40</f>
        <v>261</v>
      </c>
      <c r="K40" s="154">
        <f t="shared" si="7"/>
        <v>-2</v>
      </c>
    </row>
    <row r="41" spans="1:11" ht="19.5" customHeight="1">
      <c r="A41" s="258"/>
      <c r="B41" s="48" t="s">
        <v>1</v>
      </c>
      <c r="C41" s="142">
        <f>D41+E41</f>
        <v>34030</v>
      </c>
      <c r="D41" s="142">
        <v>16978</v>
      </c>
      <c r="E41" s="146">
        <v>17052</v>
      </c>
      <c r="F41" s="16"/>
      <c r="G41" s="256"/>
      <c r="H41" s="48" t="s">
        <v>209</v>
      </c>
      <c r="I41" s="34">
        <v>34031</v>
      </c>
      <c r="J41" s="150">
        <f>C41</f>
        <v>34030</v>
      </c>
      <c r="K41" s="154">
        <f t="shared" si="7"/>
        <v>-1</v>
      </c>
    </row>
    <row r="42" spans="1:11" ht="19.5" customHeight="1">
      <c r="A42" s="258"/>
      <c r="B42" s="48" t="s">
        <v>2</v>
      </c>
      <c r="C42" s="142">
        <f>D42+E42</f>
        <v>5439</v>
      </c>
      <c r="D42" s="142">
        <v>4666</v>
      </c>
      <c r="E42" s="146">
        <v>773</v>
      </c>
      <c r="G42" s="256"/>
      <c r="H42" s="48" t="s">
        <v>210</v>
      </c>
      <c r="I42" s="34">
        <v>5441</v>
      </c>
      <c r="J42" s="150">
        <f>C42</f>
        <v>5439</v>
      </c>
      <c r="K42" s="154">
        <f t="shared" si="7"/>
        <v>-2</v>
      </c>
    </row>
    <row r="43" spans="1:11" ht="19.5" customHeight="1">
      <c r="A43" s="253" t="s">
        <v>111</v>
      </c>
      <c r="B43" s="47" t="s">
        <v>206</v>
      </c>
      <c r="C43" s="140">
        <f>SUM(C44:C46)</f>
        <v>2365</v>
      </c>
      <c r="D43" s="140">
        <f>SUM(D44:D46)</f>
        <v>2049</v>
      </c>
      <c r="E43" s="145">
        <f>SUM(E44:E46)</f>
        <v>316</v>
      </c>
      <c r="G43" s="256" t="s">
        <v>111</v>
      </c>
      <c r="H43" s="47" t="s">
        <v>207</v>
      </c>
      <c r="I43" s="158">
        <f>SUM(I44:I46)</f>
        <v>2351</v>
      </c>
      <c r="J43" s="149">
        <f>SUM(J44:J46)</f>
        <v>2365</v>
      </c>
      <c r="K43" s="153">
        <f t="shared" si="7"/>
        <v>14</v>
      </c>
    </row>
    <row r="44" spans="1:11" ht="19.5" customHeight="1">
      <c r="A44" s="254"/>
      <c r="B44" s="48" t="s">
        <v>0</v>
      </c>
      <c r="C44" s="142">
        <f>D44+E44</f>
        <v>22</v>
      </c>
      <c r="D44" s="142">
        <v>6</v>
      </c>
      <c r="E44" s="146">
        <v>16</v>
      </c>
      <c r="G44" s="256"/>
      <c r="H44" s="48" t="s">
        <v>208</v>
      </c>
      <c r="I44" s="34">
        <v>22</v>
      </c>
      <c r="J44" s="150">
        <f>C44</f>
        <v>22</v>
      </c>
      <c r="K44" s="154">
        <f t="shared" si="7"/>
        <v>0</v>
      </c>
    </row>
    <row r="45" spans="1:11" ht="19.5" customHeight="1">
      <c r="A45" s="254"/>
      <c r="B45" s="48" t="s">
        <v>1</v>
      </c>
      <c r="C45" s="142">
        <f>D45+E45</f>
        <v>295</v>
      </c>
      <c r="D45" s="142">
        <v>202</v>
      </c>
      <c r="E45" s="146">
        <v>93</v>
      </c>
      <c r="G45" s="256"/>
      <c r="H45" s="48" t="s">
        <v>209</v>
      </c>
      <c r="I45" s="34">
        <v>290</v>
      </c>
      <c r="J45" s="150">
        <f>C45</f>
        <v>295</v>
      </c>
      <c r="K45" s="154">
        <f t="shared" si="7"/>
        <v>5</v>
      </c>
    </row>
    <row r="46" spans="1:11" ht="19.5" customHeight="1" thickBot="1">
      <c r="A46" s="255"/>
      <c r="B46" s="49" t="s">
        <v>2</v>
      </c>
      <c r="C46" s="142">
        <f>D46+E46</f>
        <v>2048</v>
      </c>
      <c r="D46" s="147">
        <v>1841</v>
      </c>
      <c r="E46" s="148">
        <v>207</v>
      </c>
      <c r="G46" s="257"/>
      <c r="H46" s="49" t="s">
        <v>210</v>
      </c>
      <c r="I46" s="37">
        <v>2039</v>
      </c>
      <c r="J46" s="49">
        <f>C46</f>
        <v>2048</v>
      </c>
      <c r="K46" s="155">
        <f t="shared" si="7"/>
        <v>9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9" t="s">
        <v>292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4:13" ht="45" customHeight="1" thickBot="1">
      <c r="D2" s="14"/>
      <c r="E2" s="14"/>
      <c r="K2" s="260" t="s">
        <v>112</v>
      </c>
      <c r="L2" s="260"/>
      <c r="M2" s="260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105797</v>
      </c>
      <c r="C4" s="39">
        <f aca="true" t="shared" si="0" ref="C4:M4">SUM(C5:C16)</f>
        <v>3453</v>
      </c>
      <c r="D4" s="39">
        <f t="shared" si="0"/>
        <v>5805</v>
      </c>
      <c r="E4" s="39">
        <f t="shared" si="0"/>
        <v>1036</v>
      </c>
      <c r="F4" s="39">
        <f t="shared" si="0"/>
        <v>294</v>
      </c>
      <c r="G4" s="89">
        <f t="shared" si="0"/>
        <v>1706</v>
      </c>
      <c r="H4" s="39">
        <f t="shared" si="0"/>
        <v>5568</v>
      </c>
      <c r="I4" s="39">
        <f t="shared" si="0"/>
        <v>42945</v>
      </c>
      <c r="J4" s="39">
        <f t="shared" si="0"/>
        <v>480</v>
      </c>
      <c r="K4" s="39">
        <f t="shared" si="0"/>
        <v>13439</v>
      </c>
      <c r="L4" s="39">
        <f t="shared" si="0"/>
        <v>20157</v>
      </c>
      <c r="M4" s="40">
        <f t="shared" si="0"/>
        <v>10914</v>
      </c>
    </row>
    <row r="5" spans="1:13" ht="24.75" customHeight="1">
      <c r="A5" s="27" t="s">
        <v>124</v>
      </c>
      <c r="B5" s="32">
        <f>SUM(C5:M5)</f>
        <v>47652</v>
      </c>
      <c r="C5" s="32">
        <v>2058</v>
      </c>
      <c r="D5" s="32">
        <v>2654</v>
      </c>
      <c r="E5" s="32">
        <v>570</v>
      </c>
      <c r="F5" s="32">
        <v>147</v>
      </c>
      <c r="G5" s="32">
        <v>731</v>
      </c>
      <c r="H5" s="32">
        <v>2747</v>
      </c>
      <c r="I5" s="32">
        <v>17765</v>
      </c>
      <c r="J5" s="32">
        <v>194</v>
      </c>
      <c r="K5" s="32">
        <v>5983</v>
      </c>
      <c r="L5" s="32">
        <v>8974</v>
      </c>
      <c r="M5" s="33">
        <v>5829</v>
      </c>
    </row>
    <row r="6" spans="1:13" ht="24.75" customHeight="1">
      <c r="A6" s="27" t="s">
        <v>125</v>
      </c>
      <c r="B6" s="32">
        <f aca="true" t="shared" si="1" ref="B6:B16">SUM(C6:M6)</f>
        <v>58145</v>
      </c>
      <c r="C6" s="32">
        <v>1395</v>
      </c>
      <c r="D6" s="32">
        <v>3151</v>
      </c>
      <c r="E6" s="32">
        <v>466</v>
      </c>
      <c r="F6" s="32">
        <v>147</v>
      </c>
      <c r="G6" s="32">
        <v>975</v>
      </c>
      <c r="H6" s="32">
        <v>2821</v>
      </c>
      <c r="I6" s="32">
        <v>25180</v>
      </c>
      <c r="J6" s="32">
        <v>286</v>
      </c>
      <c r="K6" s="32">
        <v>7456</v>
      </c>
      <c r="L6" s="32">
        <v>11183</v>
      </c>
      <c r="M6" s="33">
        <v>5085</v>
      </c>
    </row>
    <row r="7" spans="1:13" ht="24.75" customHeight="1">
      <c r="A7" s="27" t="s">
        <v>126</v>
      </c>
      <c r="B7" s="32">
        <f t="shared" si="1"/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3" ht="24.75" customHeight="1">
      <c r="A8" s="27" t="s">
        <v>127</v>
      </c>
      <c r="B8" s="32">
        <f t="shared" si="1"/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3" ht="24.75" customHeight="1">
      <c r="A9" s="27" t="s">
        <v>128</v>
      </c>
      <c r="B9" s="32">
        <f t="shared" si="1"/>
        <v>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ht="24.75" customHeight="1">
      <c r="A10" s="27" t="s">
        <v>129</v>
      </c>
      <c r="B10" s="32">
        <f t="shared" si="1"/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24.75" customHeight="1">
      <c r="A11" s="27" t="s">
        <v>130</v>
      </c>
      <c r="B11" s="32">
        <f t="shared" si="1"/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1" t="s">
        <v>234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4:13" ht="20.25" customHeight="1" thickBot="1">
      <c r="D20" s="14"/>
      <c r="E20" s="14"/>
      <c r="J20" s="260" t="s">
        <v>133</v>
      </c>
      <c r="K20" s="260"/>
      <c r="L20" s="260"/>
      <c r="M20" s="260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2382.6</v>
      </c>
      <c r="C22" s="15">
        <f t="shared" si="2"/>
        <v>102.9</v>
      </c>
      <c r="D22" s="15">
        <f t="shared" si="2"/>
        <v>132.7</v>
      </c>
      <c r="E22" s="15">
        <f t="shared" si="2"/>
        <v>28.5</v>
      </c>
      <c r="F22" s="15">
        <f t="shared" si="2"/>
        <v>7.35</v>
      </c>
      <c r="G22" s="15">
        <f t="shared" si="2"/>
        <v>36.55</v>
      </c>
      <c r="H22" s="15">
        <f t="shared" si="2"/>
        <v>137.35</v>
      </c>
      <c r="I22" s="15">
        <f t="shared" si="2"/>
        <v>888.25</v>
      </c>
      <c r="J22" s="15">
        <f t="shared" si="2"/>
        <v>9.7</v>
      </c>
      <c r="K22" s="15">
        <f t="shared" si="2"/>
        <v>299.15</v>
      </c>
      <c r="L22" s="15">
        <f t="shared" si="2"/>
        <v>448.7</v>
      </c>
      <c r="M22" s="20">
        <f t="shared" si="2"/>
        <v>291.45</v>
      </c>
    </row>
    <row r="23" spans="1:13" s="14" customFormat="1" ht="28.5" customHeight="1">
      <c r="A23" s="27" t="s">
        <v>148</v>
      </c>
      <c r="B23" s="15">
        <f aca="true" t="shared" si="3" ref="B23:M23">AVERAGE(B6/17)</f>
        <v>3420.294117647059</v>
      </c>
      <c r="C23" s="15">
        <f t="shared" si="3"/>
        <v>82.05882352941177</v>
      </c>
      <c r="D23" s="15">
        <f t="shared" si="3"/>
        <v>185.35294117647058</v>
      </c>
      <c r="E23" s="15">
        <f t="shared" si="3"/>
        <v>27.41176470588235</v>
      </c>
      <c r="F23" s="15">
        <f t="shared" si="3"/>
        <v>8.647058823529411</v>
      </c>
      <c r="G23" s="15">
        <f t="shared" si="3"/>
        <v>57.35294117647059</v>
      </c>
      <c r="H23" s="15">
        <f t="shared" si="3"/>
        <v>165.94117647058823</v>
      </c>
      <c r="I23" s="15">
        <f t="shared" si="3"/>
        <v>1481.1764705882354</v>
      </c>
      <c r="J23" s="15">
        <f t="shared" si="3"/>
        <v>16.823529411764707</v>
      </c>
      <c r="K23" s="15">
        <f t="shared" si="3"/>
        <v>438.5882352941176</v>
      </c>
      <c r="L23" s="15">
        <f t="shared" si="3"/>
        <v>657.8235294117648</v>
      </c>
      <c r="M23" s="20">
        <f t="shared" si="3"/>
        <v>299.11764705882354</v>
      </c>
    </row>
    <row r="24" spans="1:13" s="14" customFormat="1" ht="28.5" customHeight="1">
      <c r="A24" s="27" t="s">
        <v>149</v>
      </c>
      <c r="B24" s="15">
        <f aca="true" t="shared" si="4" ref="B24:M24">AVERAGE(B7/22)</f>
        <v>0</v>
      </c>
      <c r="C24" s="15">
        <f t="shared" si="4"/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20">
        <f t="shared" si="4"/>
        <v>0</v>
      </c>
    </row>
    <row r="25" spans="1:13" s="14" customFormat="1" ht="28.5" customHeight="1">
      <c r="A25" s="27" t="s">
        <v>150</v>
      </c>
      <c r="B25" s="15">
        <f aca="true" t="shared" si="5" ref="B25:M25">AVERAGE(B8/22)</f>
        <v>0</v>
      </c>
      <c r="C25" s="15">
        <f t="shared" si="5"/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20">
        <f t="shared" si="5"/>
        <v>0</v>
      </c>
    </row>
    <row r="26" spans="1:13" s="14" customFormat="1" ht="28.5" customHeight="1">
      <c r="A26" s="27" t="s">
        <v>151</v>
      </c>
      <c r="B26" s="15">
        <f>AVERAGE(B9/19)</f>
        <v>0</v>
      </c>
      <c r="C26" s="15">
        <f>AVERAGE(C9/19)</f>
        <v>0</v>
      </c>
      <c r="D26" s="15">
        <f aca="true" t="shared" si="6" ref="D26:M26">AVERAGE(D9/19)</f>
        <v>0</v>
      </c>
      <c r="E26" s="15">
        <f t="shared" si="6"/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20">
        <f t="shared" si="6"/>
        <v>0</v>
      </c>
    </row>
    <row r="27" spans="1:13" s="14" customFormat="1" ht="28.5" customHeight="1">
      <c r="A27" s="27" t="s">
        <v>152</v>
      </c>
      <c r="B27" s="15">
        <f aca="true" t="shared" si="7" ref="B27:M27">AVERAGE(B10/22)</f>
        <v>0</v>
      </c>
      <c r="C27" s="15">
        <f t="shared" si="7"/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20">
        <f t="shared" si="7"/>
        <v>0</v>
      </c>
    </row>
    <row r="28" spans="1:13" s="14" customFormat="1" ht="28.5" customHeight="1">
      <c r="A28" s="27" t="s">
        <v>153</v>
      </c>
      <c r="B28" s="15">
        <f>AVERAGE(B11/23)</f>
        <v>0</v>
      </c>
      <c r="C28" s="15">
        <f aca="true" t="shared" si="8" ref="C28:M28">AVERAGE(C11/23)</f>
        <v>0</v>
      </c>
      <c r="D28" s="15">
        <f t="shared" si="8"/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20">
        <f t="shared" si="8"/>
        <v>0</v>
      </c>
    </row>
    <row r="29" spans="1:13" s="14" customFormat="1" ht="28.5" customHeight="1">
      <c r="A29" s="27" t="s">
        <v>154</v>
      </c>
      <c r="B29" s="15">
        <f>AVERAGE(B12/20)</f>
        <v>0</v>
      </c>
      <c r="C29" s="15">
        <f>AVERAGE(C12/20)</f>
        <v>0</v>
      </c>
      <c r="D29" s="15">
        <f aca="true" t="shared" si="9" ref="D29:M29">AVERAGE(D12/20)</f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20">
        <f t="shared" si="9"/>
        <v>0</v>
      </c>
    </row>
    <row r="30" spans="1:13" s="14" customFormat="1" ht="28.5" customHeight="1">
      <c r="A30" s="27" t="s">
        <v>108</v>
      </c>
      <c r="B30" s="15">
        <f>AVERAGE(B13/20)</f>
        <v>0</v>
      </c>
      <c r="C30" s="15">
        <f>AVERAGE(C13/20)</f>
        <v>0</v>
      </c>
      <c r="D30" s="15">
        <f aca="true" t="shared" si="10" ref="D30:M30">AVERAGE(D13/20)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AVERAGE(B15/21)</f>
        <v>0</v>
      </c>
      <c r="C32" s="15">
        <f aca="true" t="shared" si="12" ref="C32:M32">AVERAGE(C15/21)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307" t="s">
        <v>296</v>
      </c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</row>
    <row r="2" ht="14.25" thickBot="1"/>
    <row r="3" spans="4:43" ht="27.75" customHeight="1">
      <c r="D3" s="308" t="s">
        <v>242</v>
      </c>
      <c r="E3" s="309"/>
      <c r="F3" s="309"/>
      <c r="G3" s="309"/>
      <c r="H3" s="287" t="s">
        <v>243</v>
      </c>
      <c r="I3" s="287"/>
      <c r="J3" s="287"/>
      <c r="K3" s="287"/>
      <c r="L3" s="287" t="s">
        <v>244</v>
      </c>
      <c r="M3" s="287"/>
      <c r="N3" s="287"/>
      <c r="O3" s="287"/>
      <c r="P3" s="294" t="s">
        <v>245</v>
      </c>
      <c r="Q3" s="294"/>
      <c r="R3" s="294"/>
      <c r="S3" s="294"/>
      <c r="T3" s="287" t="s">
        <v>246</v>
      </c>
      <c r="U3" s="287"/>
      <c r="V3" s="287"/>
      <c r="W3" s="287"/>
      <c r="X3" s="320" t="s">
        <v>247</v>
      </c>
      <c r="Y3" s="320"/>
      <c r="Z3" s="320"/>
      <c r="AA3" s="320"/>
      <c r="AB3" s="320" t="s">
        <v>248</v>
      </c>
      <c r="AC3" s="320"/>
      <c r="AD3" s="320"/>
      <c r="AE3" s="320"/>
      <c r="AF3" s="327" t="s">
        <v>249</v>
      </c>
      <c r="AG3" s="320"/>
      <c r="AH3" s="320"/>
      <c r="AI3" s="320"/>
      <c r="AJ3" s="320" t="s">
        <v>250</v>
      </c>
      <c r="AK3" s="320"/>
      <c r="AL3" s="320"/>
      <c r="AM3" s="295"/>
      <c r="AN3" s="295" t="s">
        <v>251</v>
      </c>
      <c r="AO3" s="296"/>
      <c r="AP3" s="296"/>
      <c r="AQ3" s="328"/>
    </row>
    <row r="4" spans="4:43" ht="27.75" customHeight="1">
      <c r="D4" s="325" t="s">
        <v>252</v>
      </c>
      <c r="E4" s="326"/>
      <c r="F4" s="326"/>
      <c r="G4" s="326"/>
      <c r="H4" s="312">
        <f>SUM(H5:K7)</f>
        <v>7584</v>
      </c>
      <c r="I4" s="312"/>
      <c r="J4" s="312"/>
      <c r="K4" s="312"/>
      <c r="L4" s="312">
        <f>SUM(L5:O7)</f>
        <v>2220</v>
      </c>
      <c r="M4" s="312"/>
      <c r="N4" s="312"/>
      <c r="O4" s="312"/>
      <c r="P4" s="312">
        <f>P5+P6+P7</f>
        <v>430</v>
      </c>
      <c r="Q4" s="312"/>
      <c r="R4" s="312"/>
      <c r="S4" s="312"/>
      <c r="T4" s="312">
        <f>T5+T6+T7</f>
        <v>2402</v>
      </c>
      <c r="U4" s="312"/>
      <c r="V4" s="312"/>
      <c r="W4" s="312"/>
      <c r="X4" s="312">
        <f>X5+X6+X7</f>
        <v>1546</v>
      </c>
      <c r="Y4" s="312"/>
      <c r="Z4" s="312"/>
      <c r="AA4" s="312"/>
      <c r="AB4" s="312">
        <f>AB5+AB6+AB7</f>
        <v>222</v>
      </c>
      <c r="AC4" s="312"/>
      <c r="AD4" s="312"/>
      <c r="AE4" s="312"/>
      <c r="AF4" s="312">
        <f>AF5+AF6+AF7</f>
        <v>366</v>
      </c>
      <c r="AG4" s="312"/>
      <c r="AH4" s="312"/>
      <c r="AI4" s="312"/>
      <c r="AJ4" s="312">
        <f>SUM(AJ5:AM7)</f>
        <v>398</v>
      </c>
      <c r="AK4" s="312"/>
      <c r="AL4" s="312"/>
      <c r="AM4" s="312"/>
      <c r="AN4" s="329"/>
      <c r="AO4" s="329"/>
      <c r="AP4" s="329"/>
      <c r="AQ4" s="330"/>
    </row>
    <row r="5" spans="4:43" ht="27.75" customHeight="1">
      <c r="D5" s="310" t="s">
        <v>253</v>
      </c>
      <c r="E5" s="311"/>
      <c r="F5" s="311"/>
      <c r="G5" s="311"/>
      <c r="H5" s="312">
        <f>SUM(L5:AM5)</f>
        <v>32</v>
      </c>
      <c r="I5" s="312"/>
      <c r="J5" s="312"/>
      <c r="K5" s="312"/>
      <c r="L5" s="321">
        <v>11</v>
      </c>
      <c r="M5" s="321"/>
      <c r="N5" s="321"/>
      <c r="O5" s="321"/>
      <c r="P5" s="321">
        <v>2</v>
      </c>
      <c r="Q5" s="321"/>
      <c r="R5" s="321"/>
      <c r="S5" s="321"/>
      <c r="T5" s="321">
        <v>9</v>
      </c>
      <c r="U5" s="321"/>
      <c r="V5" s="321"/>
      <c r="W5" s="321"/>
      <c r="X5" s="315">
        <v>7</v>
      </c>
      <c r="Y5" s="315"/>
      <c r="Z5" s="315"/>
      <c r="AA5" s="315"/>
      <c r="AB5" s="315">
        <v>1</v>
      </c>
      <c r="AC5" s="315"/>
      <c r="AD5" s="315"/>
      <c r="AE5" s="315"/>
      <c r="AF5" s="315"/>
      <c r="AG5" s="315"/>
      <c r="AH5" s="315"/>
      <c r="AI5" s="315"/>
      <c r="AJ5" s="315">
        <v>2</v>
      </c>
      <c r="AK5" s="315"/>
      <c r="AL5" s="315"/>
      <c r="AM5" s="316"/>
      <c r="AN5" s="317"/>
      <c r="AO5" s="318"/>
      <c r="AP5" s="318"/>
      <c r="AQ5" s="319"/>
    </row>
    <row r="6" spans="4:43" ht="27.75" customHeight="1">
      <c r="D6" s="310" t="s">
        <v>240</v>
      </c>
      <c r="E6" s="311"/>
      <c r="F6" s="311"/>
      <c r="G6" s="311"/>
      <c r="H6" s="312">
        <f>SUM(L6:AM6)</f>
        <v>2729</v>
      </c>
      <c r="I6" s="312"/>
      <c r="J6" s="312"/>
      <c r="K6" s="312"/>
      <c r="L6" s="321">
        <v>702</v>
      </c>
      <c r="M6" s="321"/>
      <c r="N6" s="321"/>
      <c r="O6" s="321"/>
      <c r="P6" s="321">
        <v>241</v>
      </c>
      <c r="Q6" s="321"/>
      <c r="R6" s="321"/>
      <c r="S6" s="321"/>
      <c r="T6" s="321">
        <v>1457</v>
      </c>
      <c r="U6" s="321"/>
      <c r="V6" s="321"/>
      <c r="W6" s="321"/>
      <c r="X6" s="315">
        <v>151</v>
      </c>
      <c r="Y6" s="315"/>
      <c r="Z6" s="315"/>
      <c r="AA6" s="315"/>
      <c r="AB6" s="315">
        <v>45</v>
      </c>
      <c r="AC6" s="315"/>
      <c r="AD6" s="315"/>
      <c r="AE6" s="315"/>
      <c r="AF6" s="315">
        <v>55</v>
      </c>
      <c r="AG6" s="315"/>
      <c r="AH6" s="315"/>
      <c r="AI6" s="315"/>
      <c r="AJ6" s="315">
        <v>78</v>
      </c>
      <c r="AK6" s="315"/>
      <c r="AL6" s="315"/>
      <c r="AM6" s="316"/>
      <c r="AN6" s="317"/>
      <c r="AO6" s="318"/>
      <c r="AP6" s="318"/>
      <c r="AQ6" s="319"/>
    </row>
    <row r="7" spans="4:43" ht="27.75" customHeight="1" thickBot="1">
      <c r="D7" s="313" t="s">
        <v>241</v>
      </c>
      <c r="E7" s="314"/>
      <c r="F7" s="314"/>
      <c r="G7" s="314"/>
      <c r="H7" s="288">
        <f>SUM(L7:AM7)</f>
        <v>4823</v>
      </c>
      <c r="I7" s="288"/>
      <c r="J7" s="288"/>
      <c r="K7" s="288"/>
      <c r="L7" s="289">
        <v>1507</v>
      </c>
      <c r="M7" s="289"/>
      <c r="N7" s="289"/>
      <c r="O7" s="289"/>
      <c r="P7" s="289">
        <v>187</v>
      </c>
      <c r="Q7" s="289"/>
      <c r="R7" s="289"/>
      <c r="S7" s="289"/>
      <c r="T7" s="289">
        <v>936</v>
      </c>
      <c r="U7" s="289"/>
      <c r="V7" s="289"/>
      <c r="W7" s="289"/>
      <c r="X7" s="284">
        <v>1388</v>
      </c>
      <c r="Y7" s="284"/>
      <c r="Z7" s="284"/>
      <c r="AA7" s="284"/>
      <c r="AB7" s="284">
        <v>176</v>
      </c>
      <c r="AC7" s="284"/>
      <c r="AD7" s="284"/>
      <c r="AE7" s="284"/>
      <c r="AF7" s="284">
        <v>311</v>
      </c>
      <c r="AG7" s="284"/>
      <c r="AH7" s="284"/>
      <c r="AI7" s="284"/>
      <c r="AJ7" s="284">
        <v>318</v>
      </c>
      <c r="AK7" s="284"/>
      <c r="AL7" s="284"/>
      <c r="AM7" s="285"/>
      <c r="AN7" s="322"/>
      <c r="AO7" s="323"/>
      <c r="AP7" s="323"/>
      <c r="AQ7" s="324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307" t="s">
        <v>297</v>
      </c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</row>
    <row r="10" spans="4:43" ht="27.75" customHeight="1">
      <c r="D10" s="308" t="s">
        <v>265</v>
      </c>
      <c r="E10" s="309"/>
      <c r="F10" s="309"/>
      <c r="G10" s="309"/>
      <c r="H10" s="286" t="s">
        <v>266</v>
      </c>
      <c r="I10" s="287"/>
      <c r="J10" s="287"/>
      <c r="K10" s="287"/>
      <c r="L10" s="287" t="s">
        <v>244</v>
      </c>
      <c r="M10" s="287"/>
      <c r="N10" s="287"/>
      <c r="O10" s="287"/>
      <c r="P10" s="294" t="s">
        <v>245</v>
      </c>
      <c r="Q10" s="294"/>
      <c r="R10" s="294"/>
      <c r="S10" s="294"/>
      <c r="T10" s="287" t="s">
        <v>246</v>
      </c>
      <c r="U10" s="287"/>
      <c r="V10" s="287"/>
      <c r="W10" s="287"/>
      <c r="X10" s="320" t="s">
        <v>267</v>
      </c>
      <c r="Y10" s="320"/>
      <c r="Z10" s="320"/>
      <c r="AA10" s="320"/>
      <c r="AB10" s="295" t="s">
        <v>268</v>
      </c>
      <c r="AC10" s="296"/>
      <c r="AD10" s="296"/>
      <c r="AE10" s="296"/>
      <c r="AF10" s="297"/>
      <c r="AG10" s="297"/>
      <c r="AH10" s="297"/>
      <c r="AI10" s="298"/>
      <c r="AJ10" s="295" t="s">
        <v>269</v>
      </c>
      <c r="AK10" s="296"/>
      <c r="AL10" s="296"/>
      <c r="AM10" s="296"/>
      <c r="AN10" s="297"/>
      <c r="AO10" s="297"/>
      <c r="AP10" s="297"/>
      <c r="AQ10" s="304"/>
    </row>
    <row r="11" spans="4:43" ht="27.75" customHeight="1" thickBot="1">
      <c r="D11" s="292">
        <f>SUM(H11:AI11)</f>
        <v>21670</v>
      </c>
      <c r="E11" s="293"/>
      <c r="F11" s="293"/>
      <c r="G11" s="293"/>
      <c r="H11" s="288">
        <v>311</v>
      </c>
      <c r="I11" s="288"/>
      <c r="J11" s="288"/>
      <c r="K11" s="288"/>
      <c r="L11" s="288">
        <v>6806</v>
      </c>
      <c r="M11" s="288"/>
      <c r="N11" s="288"/>
      <c r="O11" s="288"/>
      <c r="P11" s="288">
        <v>2257</v>
      </c>
      <c r="Q11" s="288"/>
      <c r="R11" s="288"/>
      <c r="S11" s="288"/>
      <c r="T11" s="288">
        <v>10070</v>
      </c>
      <c r="U11" s="288"/>
      <c r="V11" s="288"/>
      <c r="W11" s="288"/>
      <c r="X11" s="288">
        <v>1905</v>
      </c>
      <c r="Y11" s="288"/>
      <c r="Z11" s="288"/>
      <c r="AA11" s="288"/>
      <c r="AB11" s="299">
        <v>321</v>
      </c>
      <c r="AC11" s="300"/>
      <c r="AD11" s="300"/>
      <c r="AE11" s="300"/>
      <c r="AF11" s="301"/>
      <c r="AG11" s="301"/>
      <c r="AH11" s="301"/>
      <c r="AI11" s="302"/>
      <c r="AJ11" s="299"/>
      <c r="AK11" s="300"/>
      <c r="AL11" s="300"/>
      <c r="AM11" s="300"/>
      <c r="AN11" s="301"/>
      <c r="AO11" s="301"/>
      <c r="AP11" s="301"/>
      <c r="AQ11" s="305"/>
    </row>
    <row r="12" spans="28:43" ht="8.25" customHeight="1"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</row>
    <row r="13" spans="28:43" ht="6.75" customHeight="1"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</row>
    <row r="14" spans="4:39" ht="25.5">
      <c r="D14" s="306" t="s">
        <v>298</v>
      </c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</row>
    <row r="16" spans="7:15" ht="14.25" thickBot="1">
      <c r="G16" s="1"/>
      <c r="H16" s="1"/>
      <c r="I16" s="1"/>
      <c r="J16" s="1"/>
      <c r="K16" s="1"/>
      <c r="L16" s="1"/>
      <c r="M16" s="290"/>
      <c r="N16" s="290"/>
      <c r="O16" s="290"/>
    </row>
    <row r="17" spans="4:44" ht="34.5" customHeight="1">
      <c r="D17" s="280" t="s">
        <v>254</v>
      </c>
      <c r="E17" s="262"/>
      <c r="F17" s="262"/>
      <c r="G17" s="262"/>
      <c r="H17" s="262"/>
      <c r="I17" s="262"/>
      <c r="J17" s="262"/>
      <c r="K17" s="262"/>
      <c r="L17" s="262"/>
      <c r="M17" s="281"/>
      <c r="N17" s="291" t="s">
        <v>294</v>
      </c>
      <c r="O17" s="291"/>
      <c r="P17" s="291"/>
      <c r="Q17" s="291"/>
      <c r="R17" s="291"/>
      <c r="S17" s="291"/>
      <c r="T17" s="291"/>
      <c r="U17" s="291"/>
      <c r="V17" s="291"/>
      <c r="W17" s="291"/>
      <c r="X17" s="267" t="s">
        <v>293</v>
      </c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9"/>
      <c r="AM17" s="262" t="s">
        <v>284</v>
      </c>
      <c r="AN17" s="262"/>
      <c r="AO17" s="262"/>
      <c r="AP17" s="262"/>
      <c r="AQ17" s="167"/>
      <c r="AR17" s="98"/>
    </row>
    <row r="18" spans="4:44" ht="34.5" customHeight="1" thickBot="1">
      <c r="D18" s="282"/>
      <c r="E18" s="283"/>
      <c r="F18" s="283"/>
      <c r="G18" s="283"/>
      <c r="H18" s="283"/>
      <c r="I18" s="283"/>
      <c r="J18" s="283"/>
      <c r="K18" s="283"/>
      <c r="L18" s="283"/>
      <c r="M18" s="194"/>
      <c r="N18" s="334" t="s">
        <v>107</v>
      </c>
      <c r="O18" s="335"/>
      <c r="P18" s="336"/>
      <c r="Q18" s="273" t="s">
        <v>273</v>
      </c>
      <c r="R18" s="274"/>
      <c r="S18" s="274"/>
      <c r="T18" s="275"/>
      <c r="U18" s="273" t="s">
        <v>279</v>
      </c>
      <c r="V18" s="274"/>
      <c r="W18" s="275"/>
      <c r="X18" s="273" t="s">
        <v>107</v>
      </c>
      <c r="Y18" s="274"/>
      <c r="Z18" s="275"/>
      <c r="AA18" s="273" t="s">
        <v>280</v>
      </c>
      <c r="AB18" s="274"/>
      <c r="AC18" s="275"/>
      <c r="AD18" s="273" t="s">
        <v>281</v>
      </c>
      <c r="AE18" s="274"/>
      <c r="AF18" s="275"/>
      <c r="AG18" s="273" t="s">
        <v>282</v>
      </c>
      <c r="AH18" s="274"/>
      <c r="AI18" s="275"/>
      <c r="AJ18" s="273" t="s">
        <v>283</v>
      </c>
      <c r="AK18" s="274"/>
      <c r="AL18" s="275"/>
      <c r="AM18" s="263"/>
      <c r="AN18" s="263"/>
      <c r="AO18" s="263"/>
      <c r="AP18" s="263"/>
      <c r="AQ18" s="168"/>
      <c r="AR18" s="98"/>
    </row>
    <row r="19" spans="4:44" ht="34.5" customHeight="1" thickBot="1">
      <c r="D19" s="331" t="s">
        <v>299</v>
      </c>
      <c r="E19" s="332"/>
      <c r="F19" s="332"/>
      <c r="G19" s="332"/>
      <c r="H19" s="332"/>
      <c r="I19" s="332"/>
      <c r="J19" s="332"/>
      <c r="K19" s="332"/>
      <c r="L19" s="332"/>
      <c r="M19" s="333"/>
      <c r="N19" s="277">
        <f>SUM(Q19:W19)</f>
        <v>26549</v>
      </c>
      <c r="O19" s="265"/>
      <c r="P19" s="276"/>
      <c r="Q19" s="277">
        <v>26540</v>
      </c>
      <c r="R19" s="278"/>
      <c r="S19" s="278"/>
      <c r="T19" s="279"/>
      <c r="U19" s="264">
        <v>9</v>
      </c>
      <c r="V19" s="265"/>
      <c r="W19" s="276"/>
      <c r="X19" s="270">
        <f>SUM(AA19:AL19)</f>
        <v>11382</v>
      </c>
      <c r="Y19" s="271"/>
      <c r="Z19" s="272"/>
      <c r="AA19" s="270">
        <v>9915</v>
      </c>
      <c r="AB19" s="271"/>
      <c r="AC19" s="272"/>
      <c r="AD19" s="264">
        <v>96</v>
      </c>
      <c r="AE19" s="265"/>
      <c r="AF19" s="276"/>
      <c r="AG19" s="264">
        <v>306</v>
      </c>
      <c r="AH19" s="265"/>
      <c r="AI19" s="276"/>
      <c r="AJ19" s="270">
        <v>1065</v>
      </c>
      <c r="AK19" s="271"/>
      <c r="AL19" s="272"/>
      <c r="AM19" s="264"/>
      <c r="AN19" s="265"/>
      <c r="AO19" s="265"/>
      <c r="AP19" s="266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AF6:AI6"/>
    <mergeCell ref="X6:AA6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Q18:T18"/>
    <mergeCell ref="Q19:T19"/>
    <mergeCell ref="U18:W18"/>
    <mergeCell ref="U19:W19"/>
    <mergeCell ref="X18:Z18"/>
    <mergeCell ref="X19:Z19"/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2017-03-02T08:46:58Z</cp:lastPrinted>
  <dcterms:created xsi:type="dcterms:W3CDTF">2001-05-02T02:04:31Z</dcterms:created>
  <dcterms:modified xsi:type="dcterms:W3CDTF">2017-03-03T04:17:34Z</dcterms:modified>
  <cp:category/>
  <cp:version/>
  <cp:contentType/>
  <cp:contentStatus/>
</cp:coreProperties>
</file>