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05" windowHeight="1140" tabRatio="795" activeTab="2"/>
  </bookViews>
  <sheets>
    <sheet name="중증총괄" sheetId="63" r:id="rId1"/>
    <sheet name="중증-세입" sheetId="64" r:id="rId2"/>
    <sheet name="중증-세출" sheetId="65" r:id="rId3"/>
    <sheet name="Sheet1" sheetId="66" r:id="rId4"/>
  </sheets>
  <definedNames>
    <definedName name="_xlnm.Print_Area" localSheetId="1">'중증-세입'!$A$1:$H$40</definedName>
    <definedName name="_xlnm.Print_Area" localSheetId="2">'중증-세출'!$A$1:$H$97</definedName>
    <definedName name="_xlnm.Print_Titles" localSheetId="0">'중증총괄'!$4:$6</definedName>
    <definedName name="_xlnm.Print_Titles" localSheetId="1">'중증-세입'!$3:$4</definedName>
    <definedName name="_xlnm.Print_Titles" localSheetId="2">'중증-세출'!$3:$4</definedName>
  </definedNames>
  <calcPr calcId="125725"/>
</workbook>
</file>

<file path=xl/sharedStrings.xml><?xml version="1.0" encoding="utf-8"?>
<sst xmlns="http://schemas.openxmlformats.org/spreadsheetml/2006/main" count="346" uniqueCount="114">
  <si>
    <t>관</t>
  </si>
  <si>
    <t>항</t>
  </si>
  <si>
    <t>인건비</t>
  </si>
  <si>
    <t>총   계</t>
  </si>
  <si>
    <t>예산</t>
  </si>
  <si>
    <t>결산</t>
  </si>
  <si>
    <t>증감</t>
  </si>
  <si>
    <t>증감</t>
  </si>
  <si>
    <t>결산</t>
  </si>
  <si>
    <t>예산</t>
  </si>
  <si>
    <t>총  계</t>
  </si>
  <si>
    <t>증감</t>
  </si>
  <si>
    <t>결산</t>
  </si>
  <si>
    <t>이월금</t>
  </si>
  <si>
    <t>예비비</t>
  </si>
  <si>
    <t>잡지출</t>
  </si>
  <si>
    <t>계</t>
  </si>
  <si>
    <t>잡수입</t>
  </si>
  <si>
    <t>시설비</t>
  </si>
  <si>
    <t>운영비</t>
  </si>
  <si>
    <t>사무비</t>
  </si>
  <si>
    <t>후원금</t>
  </si>
  <si>
    <t>정부보조금</t>
  </si>
  <si>
    <t>구분</t>
  </si>
  <si>
    <t>목</t>
  </si>
  <si>
    <t>구분</t>
  </si>
  <si>
    <t>세                          출</t>
  </si>
  <si>
    <t>세                    입</t>
  </si>
  <si>
    <t>단위 : 원</t>
  </si>
  <si>
    <t>예산</t>
  </si>
  <si>
    <t>총계</t>
  </si>
  <si>
    <t>잡수입</t>
  </si>
  <si>
    <t>전년도이월금</t>
  </si>
  <si>
    <t>이월금</t>
  </si>
  <si>
    <t>법인 전입금</t>
  </si>
  <si>
    <t>전입금</t>
  </si>
  <si>
    <t>계</t>
  </si>
  <si>
    <t>사업
수입</t>
  </si>
  <si>
    <t>후원금</t>
  </si>
  <si>
    <t>시설부담금</t>
  </si>
  <si>
    <t>정부보조금</t>
  </si>
  <si>
    <t>구분</t>
  </si>
  <si>
    <t>목</t>
  </si>
  <si>
    <t>단위 : 원</t>
  </si>
  <si>
    <t>1. 세 입</t>
  </si>
  <si>
    <t>예비비</t>
  </si>
  <si>
    <t>사업비</t>
  </si>
  <si>
    <t>시설비</t>
  </si>
  <si>
    <t>재산조성비</t>
  </si>
  <si>
    <t>사무비</t>
  </si>
  <si>
    <t>소계</t>
  </si>
  <si>
    <t>차량비</t>
  </si>
  <si>
    <t>제세공과금</t>
  </si>
  <si>
    <t>공공요금</t>
  </si>
  <si>
    <t>수용비
 및
 수수료</t>
  </si>
  <si>
    <t>업무
추진비</t>
  </si>
  <si>
    <t>회의비</t>
  </si>
  <si>
    <t>기관운영비</t>
  </si>
  <si>
    <t>급   여</t>
  </si>
  <si>
    <t>2. 세 출</t>
  </si>
  <si>
    <t>2012년 포항시중증장애인자립지원센터 세입·세출 결산서(총괄)</t>
  </si>
  <si>
    <t>사업수입</t>
  </si>
  <si>
    <t>이용료
수입</t>
  </si>
  <si>
    <t>사업수입</t>
  </si>
  <si>
    <t>후원금수입</t>
  </si>
  <si>
    <t>후원금수입</t>
  </si>
  <si>
    <t>계</t>
  </si>
  <si>
    <t>보조금
수입</t>
  </si>
  <si>
    <t>경상보조금
수입</t>
  </si>
  <si>
    <t>경상보조금
수입</t>
  </si>
  <si>
    <t>법인전입금</t>
  </si>
  <si>
    <t>이월금</t>
  </si>
  <si>
    <t>기타
예금이자
수입</t>
  </si>
  <si>
    <t>기타
예금이자
수입</t>
  </si>
  <si>
    <t>급여외
4개 목</t>
  </si>
  <si>
    <t>공공요금 외
5개 목</t>
  </si>
  <si>
    <t>업무추진비</t>
  </si>
  <si>
    <t>기관운영비
외 2개 목</t>
  </si>
  <si>
    <t>시설장비
유지비</t>
  </si>
  <si>
    <t>사업비</t>
  </si>
  <si>
    <t>교육재활사업
외 6개 목</t>
  </si>
  <si>
    <t>보조금반환</t>
  </si>
  <si>
    <t>보조금반환</t>
  </si>
  <si>
    <t>보조금반환</t>
  </si>
  <si>
    <t>이용료수입
(센터이용료)</t>
  </si>
  <si>
    <t>이용료수입
(프로그램참가비)</t>
  </si>
  <si>
    <t>이용료수입
(실습지도)</t>
  </si>
  <si>
    <t>목
(세목)</t>
  </si>
  <si>
    <t>자부담</t>
  </si>
  <si>
    <t>후원금수입</t>
  </si>
  <si>
    <t>운영비지원금
수입</t>
  </si>
  <si>
    <t>종사자수당지원금
수입</t>
  </si>
  <si>
    <t>보조금
수입
보조금
수입</t>
  </si>
  <si>
    <t>기타후생경비</t>
  </si>
  <si>
    <t>사회보험부담비용</t>
  </si>
  <si>
    <t>제수당</t>
  </si>
  <si>
    <t>퇴직금 및 퇴직적립</t>
  </si>
  <si>
    <t>증감</t>
  </si>
  <si>
    <t>예산</t>
  </si>
  <si>
    <t>직책보조비</t>
  </si>
  <si>
    <t>기타운영비</t>
  </si>
  <si>
    <t>여비</t>
  </si>
  <si>
    <t>시설장비유지비</t>
  </si>
  <si>
    <t>사업비</t>
  </si>
  <si>
    <t>인건비</t>
  </si>
  <si>
    <t>교육재활사업</t>
  </si>
  <si>
    <t>지역사회자원조직
사업</t>
  </si>
  <si>
    <t>특별활동</t>
  </si>
  <si>
    <t>조사연구사업</t>
  </si>
  <si>
    <t>건강관리사업</t>
  </si>
  <si>
    <t>차량운행사업</t>
  </si>
  <si>
    <t>상담지원사업</t>
  </si>
  <si>
    <t>1. 세입·세출 결산 총괄표</t>
  </si>
  <si>
    <t>경상보조금
수입
경상보조금
수입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</si>
</sst>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;&quot;△&quot;#,##0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2"/>
      <name val="돋움"/>
      <family val="3"/>
    </font>
    <font>
      <b/>
      <sz val="14"/>
      <name val="돋움"/>
      <family val="3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double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20" applyNumberFormat="1" applyAlignment="1">
      <alignment vertical="center"/>
    </xf>
    <xf numFmtId="0" fontId="0" fillId="0" borderId="0" xfId="20" applyNumberFormat="1" applyAlignment="1">
      <alignment horizontal="center" vertical="center"/>
    </xf>
    <xf numFmtId="3" fontId="0" fillId="0" borderId="0" xfId="2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20" applyNumberFormat="1" applyFont="1" applyAlignment="1">
      <alignment horizontal="right" vertical="center"/>
    </xf>
    <xf numFmtId="176" fontId="3" fillId="2" borderId="0" xfId="20" applyNumberFormat="1" applyFont="1" applyFill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76" fontId="3" fillId="2" borderId="2" xfId="20" applyNumberFormat="1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176" fontId="3" fillId="2" borderId="1" xfId="2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0" xfId="20" applyNumberFormat="1" applyFont="1" applyFill="1" applyAlignment="1">
      <alignment vertical="center"/>
    </xf>
    <xf numFmtId="176" fontId="3" fillId="0" borderId="0" xfId="20" applyNumberFormat="1" applyFont="1" applyAlignment="1">
      <alignment vertical="center"/>
    </xf>
    <xf numFmtId="0" fontId="3" fillId="0" borderId="0" xfId="2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3" xfId="2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3" fillId="0" borderId="4" xfId="20" applyNumberFormat="1" applyFont="1" applyBorder="1" applyAlignment="1">
      <alignment vertical="center"/>
    </xf>
    <xf numFmtId="176" fontId="0" fillId="0" borderId="0" xfId="20" applyNumberForma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2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3" fillId="3" borderId="1" xfId="20" applyNumberFormat="1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8" xfId="20" applyNumberFormat="1" applyFont="1" applyFill="1" applyBorder="1" applyAlignment="1">
      <alignment horizontal="right" vertical="center" wrapText="1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20" applyNumberFormat="1" applyFont="1" applyFill="1" applyBorder="1" applyAlignment="1">
      <alignment horizontal="right" vertical="center" wrapText="1"/>
    </xf>
    <xf numFmtId="176" fontId="3" fillId="4" borderId="4" xfId="20" applyNumberFormat="1" applyFont="1" applyFill="1" applyBorder="1" applyAlignment="1">
      <alignment horizontal="right" vertical="center" wrapText="1"/>
    </xf>
    <xf numFmtId="176" fontId="3" fillId="3" borderId="4" xfId="20" applyNumberFormat="1" applyFont="1" applyFill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center" vertical="center"/>
    </xf>
    <xf numFmtId="176" fontId="3" fillId="0" borderId="8" xfId="2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176" fontId="3" fillId="0" borderId="7" xfId="20" applyNumberFormat="1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center" vertical="center"/>
    </xf>
    <xf numFmtId="176" fontId="3" fillId="0" borderId="10" xfId="20" applyNumberFormat="1" applyFont="1" applyBorder="1" applyAlignment="1">
      <alignment horizontal="right" vertical="center" wrapText="1"/>
    </xf>
    <xf numFmtId="176" fontId="0" fillId="4" borderId="11" xfId="0" applyNumberFormat="1" applyFill="1" applyBorder="1" applyAlignment="1">
      <alignment horizontal="center" vertical="center"/>
    </xf>
    <xf numFmtId="176" fontId="3" fillId="4" borderId="11" xfId="20" applyNumberFormat="1" applyFont="1" applyFill="1" applyBorder="1" applyAlignment="1">
      <alignment horizontal="right" vertical="center" wrapText="1"/>
    </xf>
    <xf numFmtId="176" fontId="3" fillId="4" borderId="12" xfId="2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176" fontId="3" fillId="2" borderId="5" xfId="20" applyNumberFormat="1" applyFont="1" applyFill="1" applyBorder="1" applyAlignment="1">
      <alignment horizontal="right" vertical="center" wrapText="1"/>
    </xf>
    <xf numFmtId="176" fontId="3" fillId="2" borderId="13" xfId="20" applyNumberFormat="1" applyFont="1" applyFill="1" applyBorder="1" applyAlignment="1">
      <alignment horizontal="right" vertical="center" wrapText="1"/>
    </xf>
    <xf numFmtId="0" fontId="0" fillId="2" borderId="1" xfId="0" applyNumberFormat="1" applyFill="1" applyBorder="1" applyAlignment="1">
      <alignment horizontal="center" vertical="center"/>
    </xf>
    <xf numFmtId="176" fontId="3" fillId="2" borderId="1" xfId="20" applyNumberFormat="1" applyFont="1" applyFill="1" applyBorder="1" applyAlignment="1">
      <alignment horizontal="right" vertical="center" wrapText="1"/>
    </xf>
    <xf numFmtId="176" fontId="3" fillId="2" borderId="4" xfId="20" applyNumberFormat="1" applyFont="1" applyFill="1" applyBorder="1" applyAlignment="1">
      <alignment horizontal="right" vertical="center" wrapText="1"/>
    </xf>
    <xf numFmtId="176" fontId="3" fillId="2" borderId="2" xfId="2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5" borderId="4" xfId="0" applyNumberFormat="1" applyFont="1" applyFill="1" applyBorder="1" applyAlignment="1">
      <alignment vertical="center"/>
    </xf>
    <xf numFmtId="176" fontId="3" fillId="5" borderId="3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3" xfId="2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5" xfId="20" applyNumberFormat="1" applyBorder="1" applyAlignment="1">
      <alignment vertical="center"/>
    </xf>
    <xf numFmtId="3" fontId="0" fillId="0" borderId="13" xfId="20" applyNumberForma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2" borderId="15" xfId="20" applyNumberFormat="1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/>
    </xf>
    <xf numFmtId="176" fontId="3" fillId="6" borderId="16" xfId="0" applyNumberFormat="1" applyFont="1" applyFill="1" applyBorder="1" applyAlignment="1">
      <alignment vertical="center"/>
    </xf>
    <xf numFmtId="176" fontId="3" fillId="6" borderId="17" xfId="0" applyNumberFormat="1" applyFont="1" applyFill="1" applyBorder="1" applyAlignment="1">
      <alignment vertical="center"/>
    </xf>
    <xf numFmtId="0" fontId="3" fillId="6" borderId="8" xfId="0" applyNumberFormat="1" applyFont="1" applyFill="1" applyBorder="1" applyAlignment="1">
      <alignment horizontal="center" vertical="center"/>
    </xf>
    <xf numFmtId="176" fontId="3" fillId="6" borderId="8" xfId="20" applyNumberFormat="1" applyFont="1" applyFill="1" applyBorder="1" applyAlignment="1">
      <alignment horizontal="right" vertical="center" wrapText="1"/>
    </xf>
    <xf numFmtId="176" fontId="3" fillId="6" borderId="18" xfId="20" applyNumberFormat="1" applyFont="1" applyFill="1" applyBorder="1" applyAlignment="1">
      <alignment horizontal="right" vertical="center" wrapText="1"/>
    </xf>
    <xf numFmtId="176" fontId="3" fillId="0" borderId="19" xfId="20" applyNumberFormat="1" applyFont="1" applyFill="1" applyBorder="1" applyAlignment="1">
      <alignment vertical="center"/>
    </xf>
    <xf numFmtId="176" fontId="3" fillId="0" borderId="4" xfId="20" applyNumberFormat="1" applyFont="1" applyFill="1" applyBorder="1" applyAlignment="1">
      <alignment vertical="center"/>
    </xf>
    <xf numFmtId="176" fontId="3" fillId="7" borderId="4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20" applyNumberFormat="1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7" xfId="20" applyNumberFormat="1" applyFont="1" applyFill="1" applyBorder="1" applyAlignment="1">
      <alignment horizontal="right" vertical="center" wrapText="1"/>
    </xf>
    <xf numFmtId="176" fontId="3" fillId="8" borderId="15" xfId="0" applyNumberFormat="1" applyFont="1" applyFill="1" applyBorder="1" applyAlignment="1">
      <alignment horizontal="center" vertical="center"/>
    </xf>
    <xf numFmtId="176" fontId="3" fillId="8" borderId="15" xfId="0" applyNumberFormat="1" applyFont="1" applyFill="1" applyBorder="1" applyAlignment="1">
      <alignment horizontal="right" vertical="center"/>
    </xf>
    <xf numFmtId="176" fontId="3" fillId="8" borderId="6" xfId="0" applyNumberFormat="1" applyFont="1" applyFill="1" applyBorder="1" applyAlignment="1">
      <alignment horizontal="right" vertical="center"/>
    </xf>
    <xf numFmtId="176" fontId="3" fillId="8" borderId="1" xfId="0" applyNumberFormat="1" applyFont="1" applyFill="1" applyBorder="1" applyAlignment="1">
      <alignment horizontal="center" vertical="center"/>
    </xf>
    <xf numFmtId="176" fontId="3" fillId="8" borderId="8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76" fontId="3" fillId="9" borderId="1" xfId="0" applyNumberFormat="1" applyFont="1" applyFill="1" applyBorder="1" applyAlignment="1">
      <alignment vertical="center"/>
    </xf>
    <xf numFmtId="176" fontId="3" fillId="9" borderId="4" xfId="0" applyNumberFormat="1" applyFont="1" applyFill="1" applyBorder="1" applyAlignment="1">
      <alignment vertical="center"/>
    </xf>
    <xf numFmtId="176" fontId="3" fillId="9" borderId="1" xfId="20" applyNumberFormat="1" applyFont="1" applyFill="1" applyBorder="1" applyAlignment="1">
      <alignment vertical="center" wrapText="1"/>
    </xf>
    <xf numFmtId="176" fontId="3" fillId="9" borderId="4" xfId="20" applyNumberFormat="1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176" fontId="3" fillId="10" borderId="10" xfId="0" applyNumberFormat="1" applyFont="1" applyFill="1" applyBorder="1" applyAlignment="1">
      <alignment vertical="center"/>
    </xf>
    <xf numFmtId="176" fontId="3" fillId="10" borderId="2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176" fontId="3" fillId="10" borderId="1" xfId="0" applyNumberFormat="1" applyFont="1" applyFill="1" applyBorder="1" applyAlignment="1">
      <alignment vertical="center"/>
    </xf>
    <xf numFmtId="176" fontId="3" fillId="10" borderId="4" xfId="0" applyNumberFormat="1" applyFont="1" applyFill="1" applyBorder="1" applyAlignment="1">
      <alignment vertical="center"/>
    </xf>
    <xf numFmtId="0" fontId="3" fillId="10" borderId="8" xfId="0" applyFont="1" applyFill="1" applyBorder="1" applyAlignment="1">
      <alignment horizontal="center" vertical="center"/>
    </xf>
    <xf numFmtId="176" fontId="3" fillId="10" borderId="8" xfId="0" applyNumberFormat="1" applyFont="1" applyFill="1" applyBorder="1" applyAlignment="1">
      <alignment vertical="center"/>
    </xf>
    <xf numFmtId="176" fontId="3" fillId="10" borderId="18" xfId="0" applyNumberFormat="1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vertical="center"/>
    </xf>
    <xf numFmtId="176" fontId="3" fillId="6" borderId="3" xfId="0" applyNumberFormat="1" applyFont="1" applyFill="1" applyBorder="1" applyAlignment="1">
      <alignment vertical="center"/>
    </xf>
    <xf numFmtId="176" fontId="3" fillId="6" borderId="5" xfId="20" applyNumberFormat="1" applyFont="1" applyFill="1" applyBorder="1" applyAlignment="1">
      <alignment horizontal="right" vertical="center" wrapText="1"/>
    </xf>
    <xf numFmtId="176" fontId="3" fillId="6" borderId="1" xfId="20" applyNumberFormat="1" applyFont="1" applyFill="1" applyBorder="1" applyAlignment="1">
      <alignment horizontal="right" vertical="center" wrapText="1"/>
    </xf>
    <xf numFmtId="176" fontId="3" fillId="6" borderId="4" xfId="20" applyNumberFormat="1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vertical="center"/>
    </xf>
    <xf numFmtId="176" fontId="3" fillId="6" borderId="4" xfId="0" applyNumberFormat="1" applyFont="1" applyFill="1" applyBorder="1" applyAlignment="1">
      <alignment vertical="center"/>
    </xf>
    <xf numFmtId="176" fontId="3" fillId="6" borderId="8" xfId="0" applyNumberFormat="1" applyFont="1" applyFill="1" applyBorder="1" applyAlignment="1">
      <alignment vertical="center"/>
    </xf>
    <xf numFmtId="176" fontId="3" fillId="6" borderId="18" xfId="20" applyNumberFormat="1" applyFont="1" applyFill="1" applyBorder="1" applyAlignment="1">
      <alignment vertical="center"/>
    </xf>
    <xf numFmtId="0" fontId="3" fillId="6" borderId="7" xfId="0" applyNumberFormat="1" applyFont="1" applyFill="1" applyBorder="1" applyAlignment="1">
      <alignment horizontal="center" vertical="center"/>
    </xf>
    <xf numFmtId="176" fontId="3" fillId="6" borderId="7" xfId="20" applyNumberFormat="1" applyFont="1" applyFill="1" applyBorder="1" applyAlignment="1">
      <alignment horizontal="right" vertical="center" wrapText="1"/>
    </xf>
    <xf numFmtId="176" fontId="3" fillId="6" borderId="20" xfId="20" applyNumberFormat="1" applyFon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horizontal="center" vertical="center"/>
    </xf>
    <xf numFmtId="176" fontId="3" fillId="0" borderId="15" xfId="20" applyNumberFormat="1" applyFont="1" applyFill="1" applyBorder="1" applyAlignment="1">
      <alignment horizontal="right" vertical="center" wrapText="1"/>
    </xf>
    <xf numFmtId="176" fontId="3" fillId="0" borderId="6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3" fillId="0" borderId="4" xfId="2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176" fontId="3" fillId="9" borderId="8" xfId="0" applyNumberFormat="1" applyFont="1" applyFill="1" applyBorder="1" applyAlignment="1">
      <alignment vertical="center"/>
    </xf>
    <xf numFmtId="176" fontId="3" fillId="9" borderId="18" xfId="0" applyNumberFormat="1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3" fillId="0" borderId="2" xfId="20" applyNumberFormat="1" applyFont="1" applyBorder="1" applyAlignment="1">
      <alignment horizontal="right" vertical="center" wrapText="1"/>
    </xf>
    <xf numFmtId="176" fontId="3" fillId="4" borderId="8" xfId="0" applyNumberFormat="1" applyFont="1" applyFill="1" applyBorder="1" applyAlignment="1">
      <alignment horizontal="center" vertical="center"/>
    </xf>
    <xf numFmtId="176" fontId="3" fillId="4" borderId="8" xfId="20" applyNumberFormat="1" applyFont="1" applyFill="1" applyBorder="1" applyAlignment="1">
      <alignment horizontal="right" vertical="center" wrapText="1"/>
    </xf>
    <xf numFmtId="176" fontId="3" fillId="4" borderId="18" xfId="2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0" fillId="0" borderId="22" xfId="20" applyNumberFormat="1" applyFont="1" applyBorder="1" applyAlignment="1">
      <alignment horizontal="center" vertical="center"/>
    </xf>
    <xf numFmtId="0" fontId="0" fillId="0" borderId="22" xfId="20" applyNumberFormat="1" applyFont="1" applyBorder="1" applyAlignment="1">
      <alignment horizontal="center" vertical="center"/>
    </xf>
    <xf numFmtId="0" fontId="3" fillId="5" borderId="23" xfId="0" applyNumberFormat="1" applyFont="1" applyFill="1" applyBorder="1" applyAlignment="1">
      <alignment horizontal="center" vertical="center"/>
    </xf>
    <xf numFmtId="0" fontId="3" fillId="5" borderId="14" xfId="0" applyNumberFormat="1" applyFont="1" applyFill="1" applyBorder="1" applyAlignment="1">
      <alignment horizontal="center" vertical="center"/>
    </xf>
    <xf numFmtId="0" fontId="3" fillId="5" borderId="3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24" xfId="0" applyNumberFormat="1" applyFont="1" applyFill="1" applyBorder="1" applyAlignment="1">
      <alignment horizontal="center" vertical="center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0" fillId="5" borderId="22" xfId="20" applyNumberFormat="1" applyFont="1" applyFill="1" applyBorder="1" applyAlignment="1">
      <alignment horizontal="center" vertical="center"/>
    </xf>
    <xf numFmtId="0" fontId="0" fillId="5" borderId="23" xfId="20" applyNumberFormat="1" applyFont="1" applyFill="1" applyBorder="1" applyAlignment="1">
      <alignment horizontal="center" vertical="center"/>
    </xf>
    <xf numFmtId="0" fontId="3" fillId="6" borderId="39" xfId="0" applyNumberFormat="1" applyFont="1" applyFill="1" applyBorder="1" applyAlignment="1">
      <alignment horizontal="center" vertical="center"/>
    </xf>
    <xf numFmtId="0" fontId="3" fillId="6" borderId="15" xfId="0" applyNumberFormat="1" applyFont="1" applyFill="1" applyBorder="1" applyAlignment="1">
      <alignment horizontal="center" vertical="center"/>
    </xf>
    <xf numFmtId="0" fontId="3" fillId="6" borderId="22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40" xfId="0" applyNumberFormat="1" applyFont="1" applyFill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/>
    </xf>
    <xf numFmtId="0" fontId="0" fillId="0" borderId="23" xfId="2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5" borderId="41" xfId="20" applyNumberFormat="1" applyFont="1" applyFill="1" applyBorder="1" applyAlignment="1">
      <alignment horizontal="center" vertical="center"/>
    </xf>
    <xf numFmtId="0" fontId="0" fillId="5" borderId="14" xfId="20" applyNumberFormat="1" applyFont="1" applyFill="1" applyBorder="1" applyAlignment="1">
      <alignment horizontal="center" vertical="center"/>
    </xf>
    <xf numFmtId="0" fontId="0" fillId="5" borderId="31" xfId="2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7" xfId="2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3" fontId="0" fillId="0" borderId="7" xfId="20" applyNumberFormat="1" applyFont="1" applyBorder="1" applyAlignment="1">
      <alignment horizontal="center" vertical="center" wrapText="1"/>
    </xf>
    <xf numFmtId="3" fontId="0" fillId="0" borderId="46" xfId="20" applyNumberFormat="1" applyFont="1" applyBorder="1" applyAlignment="1">
      <alignment horizontal="center" vertical="center" wrapText="1"/>
    </xf>
    <xf numFmtId="3" fontId="0" fillId="0" borderId="20" xfId="20" applyNumberFormat="1" applyFont="1" applyBorder="1" applyAlignment="1">
      <alignment horizontal="center" vertical="center"/>
    </xf>
    <xf numFmtId="3" fontId="0" fillId="0" borderId="47" xfId="20" applyNumberFormat="1" applyBorder="1" applyAlignment="1">
      <alignment horizontal="center" vertical="center"/>
    </xf>
    <xf numFmtId="0" fontId="0" fillId="0" borderId="25" xfId="20" applyNumberFormat="1" applyBorder="1" applyAlignment="1">
      <alignment horizontal="center" vertical="center"/>
    </xf>
    <xf numFmtId="0" fontId="0" fillId="0" borderId="48" xfId="2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7" xfId="20" applyNumberFormat="1" applyBorder="1" applyAlignment="1">
      <alignment horizontal="center" vertical="center"/>
    </xf>
    <xf numFmtId="0" fontId="0" fillId="0" borderId="46" xfId="2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7" xfId="2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20" applyNumberFormat="1" applyFont="1" applyBorder="1" applyAlignment="1">
      <alignment horizontal="center" vertical="center"/>
    </xf>
    <xf numFmtId="0" fontId="0" fillId="0" borderId="46" xfId="2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0" fontId="0" fillId="10" borderId="33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0" fillId="10" borderId="36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0" fillId="10" borderId="38" xfId="0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0" fillId="9" borderId="25" xfId="0" applyFill="1" applyBorder="1" applyAlignment="1">
      <alignment vertical="center"/>
    </xf>
    <xf numFmtId="0" fontId="0" fillId="9" borderId="29" xfId="0" applyFill="1" applyBorder="1" applyAlignment="1">
      <alignment vertical="center"/>
    </xf>
    <xf numFmtId="0" fontId="0" fillId="9" borderId="26" xfId="0" applyFill="1" applyBorder="1" applyAlignment="1">
      <alignment vertical="center"/>
    </xf>
    <xf numFmtId="0" fontId="0" fillId="9" borderId="50" xfId="0" applyFill="1" applyBorder="1" applyAlignment="1">
      <alignment vertical="center"/>
    </xf>
    <xf numFmtId="0" fontId="0" fillId="9" borderId="38" xfId="0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76" fontId="3" fillId="2" borderId="7" xfId="20" applyNumberFormat="1" applyFont="1" applyFill="1" applyBorder="1" applyAlignment="1">
      <alignment horizontal="center" vertical="center"/>
    </xf>
    <xf numFmtId="176" fontId="3" fillId="2" borderId="7" xfId="20" applyNumberFormat="1" applyFont="1" applyFill="1" applyBorder="1" applyAlignment="1">
      <alignment horizontal="center" vertical="center" wrapText="1"/>
    </xf>
    <xf numFmtId="176" fontId="3" fillId="0" borderId="20" xfId="2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76" fontId="3" fillId="2" borderId="46" xfId="20" applyNumberFormat="1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23" xfId="20" applyNumberFormat="1" applyFont="1" applyBorder="1" applyAlignment="1">
      <alignment horizontal="center" vertical="center" wrapText="1"/>
    </xf>
    <xf numFmtId="176" fontId="3" fillId="0" borderId="14" xfId="20" applyNumberFormat="1" applyFont="1" applyBorder="1" applyAlignment="1">
      <alignment horizontal="center" vertical="center" wrapText="1"/>
    </xf>
    <xf numFmtId="176" fontId="3" fillId="0" borderId="24" xfId="2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0" fillId="0" borderId="14" xfId="20" applyNumberFormat="1" applyFont="1" applyBorder="1" applyAlignment="1">
      <alignment horizontal="center" vertical="center"/>
    </xf>
    <xf numFmtId="176" fontId="0" fillId="0" borderId="23" xfId="20" applyNumberFormat="1" applyFont="1" applyBorder="1" applyAlignment="1">
      <alignment horizontal="center" vertical="center"/>
    </xf>
    <xf numFmtId="176" fontId="0" fillId="0" borderId="14" xfId="20" applyNumberFormat="1" applyFont="1" applyBorder="1" applyAlignment="1">
      <alignment horizontal="center" vertical="center"/>
    </xf>
    <xf numFmtId="176" fontId="0" fillId="0" borderId="24" xfId="2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6" fontId="3" fillId="8" borderId="32" xfId="0" applyNumberFormat="1" applyFont="1" applyFill="1" applyBorder="1" applyAlignment="1">
      <alignment horizontal="center" vertical="center"/>
    </xf>
    <xf numFmtId="176" fontId="3" fillId="8" borderId="33" xfId="0" applyNumberFormat="1" applyFont="1" applyFill="1" applyBorder="1" applyAlignment="1">
      <alignment horizontal="center" vertical="center"/>
    </xf>
    <xf numFmtId="176" fontId="3" fillId="8" borderId="34" xfId="0" applyNumberFormat="1" applyFont="1" applyFill="1" applyBorder="1" applyAlignment="1">
      <alignment horizontal="center" vertical="center"/>
    </xf>
    <xf numFmtId="176" fontId="3" fillId="8" borderId="35" xfId="0" applyNumberFormat="1" applyFont="1" applyFill="1" applyBorder="1" applyAlignment="1">
      <alignment horizontal="center" vertical="center"/>
    </xf>
    <xf numFmtId="176" fontId="3" fillId="8" borderId="0" xfId="0" applyNumberFormat="1" applyFont="1" applyFill="1" applyBorder="1" applyAlignment="1">
      <alignment horizontal="center" vertical="center"/>
    </xf>
    <xf numFmtId="176" fontId="3" fillId="8" borderId="26" xfId="0" applyNumberFormat="1" applyFont="1" applyFill="1" applyBorder="1" applyAlignment="1">
      <alignment horizontal="center" vertical="center"/>
    </xf>
    <xf numFmtId="176" fontId="3" fillId="8" borderId="36" xfId="0" applyNumberFormat="1" applyFont="1" applyFill="1" applyBorder="1" applyAlignment="1">
      <alignment horizontal="center" vertical="center"/>
    </xf>
    <xf numFmtId="176" fontId="3" fillId="8" borderId="37" xfId="0" applyNumberFormat="1" applyFont="1" applyFill="1" applyBorder="1" applyAlignment="1">
      <alignment horizontal="center" vertical="center"/>
    </xf>
    <xf numFmtId="176" fontId="3" fillId="8" borderId="38" xfId="0" applyNumberFormat="1" applyFont="1" applyFill="1" applyBorder="1" applyAlignment="1">
      <alignment horizontal="center" vertical="center"/>
    </xf>
    <xf numFmtId="176" fontId="0" fillId="0" borderId="22" xfId="20" applyNumberFormat="1" applyFont="1" applyBorder="1" applyAlignment="1">
      <alignment horizontal="center" vertical="center"/>
    </xf>
    <xf numFmtId="176" fontId="0" fillId="0" borderId="22" xfId="20" applyNumberFormat="1" applyFont="1" applyFill="1" applyBorder="1" applyAlignment="1">
      <alignment horizontal="center" vertical="center"/>
    </xf>
    <xf numFmtId="176" fontId="0" fillId="0" borderId="23" xfId="2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11" borderId="28" xfId="0" applyNumberFormat="1" applyFont="1" applyFill="1" applyBorder="1" applyAlignment="1">
      <alignment horizontal="center" vertical="center"/>
    </xf>
    <xf numFmtId="176" fontId="3" fillId="11" borderId="25" xfId="0" applyNumberFormat="1" applyFont="1" applyFill="1" applyBorder="1" applyAlignment="1">
      <alignment horizontal="center" vertical="center"/>
    </xf>
    <xf numFmtId="176" fontId="3" fillId="11" borderId="29" xfId="0" applyNumberFormat="1" applyFont="1" applyFill="1" applyBorder="1" applyAlignment="1">
      <alignment horizontal="center" vertical="center"/>
    </xf>
    <xf numFmtId="176" fontId="3" fillId="11" borderId="26" xfId="0" applyNumberFormat="1" applyFont="1" applyFill="1" applyBorder="1" applyAlignment="1">
      <alignment horizontal="center" vertical="center"/>
    </xf>
    <xf numFmtId="176" fontId="3" fillId="11" borderId="50" xfId="0" applyNumberFormat="1" applyFont="1" applyFill="1" applyBorder="1" applyAlignment="1">
      <alignment horizontal="center" vertical="center"/>
    </xf>
    <xf numFmtId="176" fontId="3" fillId="11" borderId="38" xfId="0" applyNumberFormat="1" applyFont="1" applyFill="1" applyBorder="1" applyAlignment="1">
      <alignment horizontal="center" vertical="center"/>
    </xf>
    <xf numFmtId="176" fontId="3" fillId="7" borderId="8" xfId="0" applyNumberFormat="1" applyFont="1" applyFill="1" applyBorder="1" applyAlignment="1">
      <alignment horizontal="center" vertical="center"/>
    </xf>
    <xf numFmtId="176" fontId="3" fillId="11" borderId="52" xfId="0" applyNumberFormat="1" applyFont="1" applyFill="1" applyBorder="1" applyAlignment="1">
      <alignment horizontal="center" vertical="center"/>
    </xf>
    <xf numFmtId="176" fontId="3" fillId="11" borderId="53" xfId="0" applyNumberFormat="1" applyFont="1" applyFill="1" applyBorder="1" applyAlignment="1">
      <alignment horizontal="center" vertical="center"/>
    </xf>
    <xf numFmtId="176" fontId="3" fillId="0" borderId="49" xfId="20" applyNumberFormat="1" applyFont="1" applyBorder="1" applyAlignment="1">
      <alignment horizontal="center" vertical="center" wrapText="1"/>
    </xf>
    <xf numFmtId="176" fontId="3" fillId="0" borderId="46" xfId="2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0" fillId="0" borderId="41" xfId="2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176" fontId="0" fillId="0" borderId="51" xfId="20" applyNumberFormat="1" applyBorder="1" applyAlignment="1">
      <alignment horizontal="center" vertical="center"/>
    </xf>
    <xf numFmtId="176" fontId="0" fillId="0" borderId="45" xfId="20" applyNumberFormat="1" applyBorder="1" applyAlignment="1">
      <alignment horizontal="center" vertical="center"/>
    </xf>
    <xf numFmtId="176" fontId="0" fillId="0" borderId="49" xfId="20" applyNumberFormat="1" applyBorder="1" applyAlignment="1">
      <alignment horizontal="center" vertical="center"/>
    </xf>
    <xf numFmtId="176" fontId="0" fillId="0" borderId="46" xfId="20" applyNumberFormat="1" applyBorder="1" applyAlignment="1">
      <alignment horizontal="center" vertical="center"/>
    </xf>
    <xf numFmtId="176" fontId="0" fillId="0" borderId="49" xfId="20" applyNumberFormat="1" applyFont="1" applyBorder="1" applyAlignment="1">
      <alignment horizontal="center" vertical="center"/>
    </xf>
    <xf numFmtId="176" fontId="0" fillId="0" borderId="46" xfId="20" applyNumberFormat="1" applyFont="1" applyBorder="1" applyAlignment="1">
      <alignment horizontal="center" vertical="center"/>
    </xf>
    <xf numFmtId="176" fontId="3" fillId="8" borderId="54" xfId="0" applyNumberFormat="1" applyFont="1" applyFill="1" applyBorder="1" applyAlignment="1">
      <alignment horizontal="right" vertical="center"/>
    </xf>
    <xf numFmtId="176" fontId="3" fillId="8" borderId="55" xfId="0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2 2" xfId="22"/>
    <cellStyle name="쉼표 [0] 3" xfId="23"/>
    <cellStyle name="표준 2" xfId="24"/>
    <cellStyle name="표준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zoomScaleSheetLayoutView="75" workbookViewId="0" topLeftCell="A1">
      <selection activeCell="F43" sqref="F43"/>
    </sheetView>
  </sheetViews>
  <sheetFormatPr defaultColWidth="8.88671875" defaultRowHeight="13.5"/>
  <cols>
    <col min="1" max="3" width="9.77734375" style="2" customWidth="1"/>
    <col min="4" max="4" width="5.77734375" style="2" customWidth="1"/>
    <col min="5" max="8" width="10.77734375" style="3" customWidth="1"/>
    <col min="9" max="11" width="9.77734375" style="4" customWidth="1"/>
    <col min="12" max="12" width="5.77734375" style="4" customWidth="1"/>
    <col min="13" max="15" width="10.77734375" style="5" customWidth="1"/>
    <col min="16" max="16" width="10.77734375" style="6" customWidth="1"/>
  </cols>
  <sheetData>
    <row r="1" spans="1:16" ht="39.75" customHeight="1">
      <c r="A1" s="226" t="s">
        <v>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4" ht="15.75" customHeight="1">
      <c r="A2" s="243" t="s">
        <v>112</v>
      </c>
      <c r="B2" s="243"/>
      <c r="C2" s="243"/>
      <c r="D2" s="243"/>
    </row>
    <row r="3" ht="14.25" thickBot="1">
      <c r="P3" s="6" t="s">
        <v>28</v>
      </c>
    </row>
    <row r="4" spans="1:16" ht="21" customHeight="1">
      <c r="A4" s="227" t="s">
        <v>27</v>
      </c>
      <c r="B4" s="228"/>
      <c r="C4" s="228"/>
      <c r="D4" s="228"/>
      <c r="E4" s="228"/>
      <c r="F4" s="228"/>
      <c r="G4" s="228"/>
      <c r="H4" s="229"/>
      <c r="I4" s="230" t="s">
        <v>26</v>
      </c>
      <c r="J4" s="230"/>
      <c r="K4" s="230"/>
      <c r="L4" s="230"/>
      <c r="M4" s="230"/>
      <c r="N4" s="230"/>
      <c r="O4" s="230"/>
      <c r="P4" s="231"/>
    </row>
    <row r="5" spans="1:16" ht="18.75" customHeight="1">
      <c r="A5" s="157" t="s">
        <v>0</v>
      </c>
      <c r="B5" s="233" t="s">
        <v>1</v>
      </c>
      <c r="C5" s="233" t="s">
        <v>24</v>
      </c>
      <c r="D5" s="233" t="s">
        <v>25</v>
      </c>
      <c r="E5" s="233" t="s">
        <v>22</v>
      </c>
      <c r="F5" s="235" t="s">
        <v>88</v>
      </c>
      <c r="G5" s="237" t="s">
        <v>21</v>
      </c>
      <c r="H5" s="239" t="s">
        <v>16</v>
      </c>
      <c r="I5" s="241" t="s">
        <v>0</v>
      </c>
      <c r="J5" s="244" t="s">
        <v>1</v>
      </c>
      <c r="K5" s="251" t="s">
        <v>24</v>
      </c>
      <c r="L5" s="251" t="s">
        <v>23</v>
      </c>
      <c r="M5" s="237" t="s">
        <v>22</v>
      </c>
      <c r="N5" s="248" t="s">
        <v>88</v>
      </c>
      <c r="O5" s="237" t="s">
        <v>21</v>
      </c>
      <c r="P5" s="246" t="s">
        <v>16</v>
      </c>
    </row>
    <row r="6" spans="1:16" s="1" customFormat="1" ht="18.75" customHeight="1" thickBot="1">
      <c r="A6" s="232"/>
      <c r="B6" s="234"/>
      <c r="C6" s="234"/>
      <c r="D6" s="234"/>
      <c r="E6" s="234"/>
      <c r="F6" s="236"/>
      <c r="G6" s="238"/>
      <c r="H6" s="240"/>
      <c r="I6" s="242"/>
      <c r="J6" s="245"/>
      <c r="K6" s="245"/>
      <c r="L6" s="252"/>
      <c r="M6" s="238"/>
      <c r="N6" s="238"/>
      <c r="O6" s="238"/>
      <c r="P6" s="247"/>
    </row>
    <row r="7" spans="1:16" s="1" customFormat="1" ht="18.75" customHeight="1" thickTop="1">
      <c r="A7" s="249" t="s">
        <v>63</v>
      </c>
      <c r="B7" s="168" t="s">
        <v>63</v>
      </c>
      <c r="C7" s="168" t="s">
        <v>62</v>
      </c>
      <c r="D7" s="58" t="s">
        <v>9</v>
      </c>
      <c r="E7" s="81">
        <v>0</v>
      </c>
      <c r="F7" s="15">
        <v>30956000</v>
      </c>
      <c r="G7" s="15">
        <v>0</v>
      </c>
      <c r="H7" s="27">
        <f>E7+F7+G7</f>
        <v>30956000</v>
      </c>
      <c r="I7" s="215" t="s">
        <v>20</v>
      </c>
      <c r="J7" s="224" t="s">
        <v>2</v>
      </c>
      <c r="K7" s="225" t="s">
        <v>74</v>
      </c>
      <c r="L7" s="59" t="s">
        <v>9</v>
      </c>
      <c r="M7" s="60">
        <v>124134911</v>
      </c>
      <c r="N7" s="60">
        <v>4445135</v>
      </c>
      <c r="O7" s="65">
        <v>0</v>
      </c>
      <c r="P7" s="61">
        <f aca="true" t="shared" si="0" ref="P7:P32">SUM(M7:O7)</f>
        <v>128580046</v>
      </c>
    </row>
    <row r="8" spans="1:16" s="1" customFormat="1" ht="18.75" customHeight="1">
      <c r="A8" s="249"/>
      <c r="B8" s="168"/>
      <c r="C8" s="163"/>
      <c r="D8" s="58" t="s">
        <v>12</v>
      </c>
      <c r="E8" s="17">
        <v>0</v>
      </c>
      <c r="F8" s="17">
        <v>32569500</v>
      </c>
      <c r="G8" s="17">
        <v>0</v>
      </c>
      <c r="H8" s="27">
        <f>E8+F8+G8</f>
        <v>32569500</v>
      </c>
      <c r="I8" s="216"/>
      <c r="J8" s="177"/>
      <c r="K8" s="177"/>
      <c r="L8" s="62" t="s">
        <v>12</v>
      </c>
      <c r="M8" s="63">
        <v>123734911</v>
      </c>
      <c r="N8" s="63">
        <v>4091665</v>
      </c>
      <c r="O8" s="63">
        <v>0</v>
      </c>
      <c r="P8" s="64">
        <f t="shared" si="0"/>
        <v>127826576</v>
      </c>
    </row>
    <row r="9" spans="1:16" s="8" customFormat="1" ht="21.75" customHeight="1">
      <c r="A9" s="250"/>
      <c r="B9" s="169"/>
      <c r="C9" s="253"/>
      <c r="D9" s="122" t="s">
        <v>11</v>
      </c>
      <c r="E9" s="123">
        <v>0</v>
      </c>
      <c r="F9" s="123">
        <f>F8-F7</f>
        <v>1613500</v>
      </c>
      <c r="G9" s="123">
        <v>0</v>
      </c>
      <c r="H9" s="124">
        <f aca="true" t="shared" si="1" ref="H9:H14">SUM(E9:G9)</f>
        <v>1613500</v>
      </c>
      <c r="I9" s="216"/>
      <c r="J9" s="177"/>
      <c r="K9" s="177"/>
      <c r="L9" s="118" t="s">
        <v>11</v>
      </c>
      <c r="M9" s="125">
        <f>M8-M7</f>
        <v>-400000</v>
      </c>
      <c r="N9" s="125">
        <f>N8-N7</f>
        <v>-353470</v>
      </c>
      <c r="O9" s="126">
        <v>0</v>
      </c>
      <c r="P9" s="127">
        <f t="shared" si="0"/>
        <v>-753470</v>
      </c>
    </row>
    <row r="10" spans="1:16" s="8" customFormat="1" ht="21.75" customHeight="1">
      <c r="A10" s="165" t="s">
        <v>67</v>
      </c>
      <c r="B10" s="160" t="s">
        <v>64</v>
      </c>
      <c r="C10" s="160" t="s">
        <v>65</v>
      </c>
      <c r="D10" s="58" t="s">
        <v>9</v>
      </c>
      <c r="E10" s="19">
        <v>0</v>
      </c>
      <c r="F10" s="19">
        <v>0</v>
      </c>
      <c r="G10" s="19">
        <v>1800000</v>
      </c>
      <c r="H10" s="27">
        <f t="shared" si="1"/>
        <v>1800000</v>
      </c>
      <c r="I10" s="216"/>
      <c r="J10" s="193" t="s">
        <v>19</v>
      </c>
      <c r="K10" s="184" t="s">
        <v>75</v>
      </c>
      <c r="L10" s="62" t="s">
        <v>9</v>
      </c>
      <c r="M10" s="63">
        <v>10308121</v>
      </c>
      <c r="N10" s="63">
        <v>19876720</v>
      </c>
      <c r="O10" s="63">
        <v>0</v>
      </c>
      <c r="P10" s="64">
        <f t="shared" si="0"/>
        <v>30184841</v>
      </c>
    </row>
    <row r="11" spans="1:16" s="8" customFormat="1" ht="21.75" customHeight="1">
      <c r="A11" s="166"/>
      <c r="B11" s="168"/>
      <c r="C11" s="161"/>
      <c r="D11" s="58" t="s">
        <v>12</v>
      </c>
      <c r="E11" s="19">
        <v>0</v>
      </c>
      <c r="F11" s="19">
        <v>0</v>
      </c>
      <c r="G11" s="19">
        <v>1945315</v>
      </c>
      <c r="H11" s="27">
        <f t="shared" si="1"/>
        <v>1945315</v>
      </c>
      <c r="I11" s="216"/>
      <c r="J11" s="193"/>
      <c r="K11" s="177"/>
      <c r="L11" s="62" t="s">
        <v>12</v>
      </c>
      <c r="M11" s="63">
        <v>10304649</v>
      </c>
      <c r="N11" s="63">
        <v>19875757</v>
      </c>
      <c r="O11" s="63">
        <v>7500</v>
      </c>
      <c r="P11" s="64">
        <f t="shared" si="0"/>
        <v>30187906</v>
      </c>
    </row>
    <row r="12" spans="1:16" s="8" customFormat="1" ht="21.75" customHeight="1">
      <c r="A12" s="166"/>
      <c r="B12" s="169"/>
      <c r="C12" s="162"/>
      <c r="D12" s="122" t="s">
        <v>11</v>
      </c>
      <c r="E12" s="123">
        <v>0</v>
      </c>
      <c r="F12" s="123">
        <v>0</v>
      </c>
      <c r="G12" s="123">
        <f>G11-G10</f>
        <v>145315</v>
      </c>
      <c r="H12" s="124">
        <f t="shared" si="1"/>
        <v>145315</v>
      </c>
      <c r="I12" s="216"/>
      <c r="J12" s="193"/>
      <c r="K12" s="214"/>
      <c r="L12" s="118" t="s">
        <v>11</v>
      </c>
      <c r="M12" s="126">
        <f>M11-M10</f>
        <v>-3472</v>
      </c>
      <c r="N12" s="126">
        <f>N11-N10</f>
        <v>-963</v>
      </c>
      <c r="O12" s="126">
        <f>O11-O10</f>
        <v>7500</v>
      </c>
      <c r="P12" s="127">
        <f t="shared" si="0"/>
        <v>3065</v>
      </c>
    </row>
    <row r="13" spans="1:16" s="8" customFormat="1" ht="21.75" customHeight="1">
      <c r="A13" s="166"/>
      <c r="B13" s="160" t="s">
        <v>68</v>
      </c>
      <c r="C13" s="170" t="s">
        <v>69</v>
      </c>
      <c r="D13" s="58" t="s">
        <v>9</v>
      </c>
      <c r="E13" s="19">
        <v>147957000</v>
      </c>
      <c r="F13" s="19">
        <v>0</v>
      </c>
      <c r="G13" s="19">
        <v>0</v>
      </c>
      <c r="H13" s="69">
        <f t="shared" si="1"/>
        <v>147957000</v>
      </c>
      <c r="I13" s="216"/>
      <c r="J13" s="176" t="s">
        <v>76</v>
      </c>
      <c r="K13" s="184" t="s">
        <v>77</v>
      </c>
      <c r="L13" s="62" t="s">
        <v>9</v>
      </c>
      <c r="M13" s="63">
        <v>37000</v>
      </c>
      <c r="N13" s="63">
        <v>2451000</v>
      </c>
      <c r="O13" s="63">
        <v>0</v>
      </c>
      <c r="P13" s="64">
        <f t="shared" si="0"/>
        <v>2488000</v>
      </c>
    </row>
    <row r="14" spans="1:16" s="8" customFormat="1" ht="21.75" customHeight="1">
      <c r="A14" s="166"/>
      <c r="B14" s="168"/>
      <c r="C14" s="171"/>
      <c r="D14" s="58" t="s">
        <v>12</v>
      </c>
      <c r="E14" s="19">
        <v>147957000</v>
      </c>
      <c r="F14" s="19">
        <v>0</v>
      </c>
      <c r="G14" s="19">
        <v>0</v>
      </c>
      <c r="H14" s="69">
        <f t="shared" si="1"/>
        <v>147957000</v>
      </c>
      <c r="I14" s="216"/>
      <c r="J14" s="177"/>
      <c r="K14" s="177"/>
      <c r="L14" s="62" t="s">
        <v>12</v>
      </c>
      <c r="M14" s="63">
        <v>37000</v>
      </c>
      <c r="N14" s="63">
        <v>2093500</v>
      </c>
      <c r="O14" s="63">
        <v>0</v>
      </c>
      <c r="P14" s="64">
        <f t="shared" si="0"/>
        <v>2130500</v>
      </c>
    </row>
    <row r="15" spans="1:16" s="8" customFormat="1" ht="21.75" customHeight="1">
      <c r="A15" s="166"/>
      <c r="B15" s="169"/>
      <c r="C15" s="172"/>
      <c r="D15" s="128" t="s">
        <v>11</v>
      </c>
      <c r="E15" s="123">
        <f>E14-E13</f>
        <v>0</v>
      </c>
      <c r="F15" s="123">
        <v>0</v>
      </c>
      <c r="G15" s="123">
        <v>0</v>
      </c>
      <c r="H15" s="124">
        <f>E15+F15+G15</f>
        <v>0</v>
      </c>
      <c r="I15" s="216"/>
      <c r="J15" s="214"/>
      <c r="K15" s="214"/>
      <c r="L15" s="118" t="s">
        <v>11</v>
      </c>
      <c r="M15" s="126">
        <f>M14-M13</f>
        <v>0</v>
      </c>
      <c r="N15" s="126">
        <f>N14-N13</f>
        <v>-357500</v>
      </c>
      <c r="O15" s="126">
        <v>0</v>
      </c>
      <c r="P15" s="127">
        <f t="shared" si="0"/>
        <v>-357500</v>
      </c>
    </row>
    <row r="16" spans="1:16" s="8" customFormat="1" ht="21.75" customHeight="1">
      <c r="A16" s="166"/>
      <c r="B16" s="173" t="s">
        <v>66</v>
      </c>
      <c r="C16" s="170"/>
      <c r="D16" s="58" t="s">
        <v>9</v>
      </c>
      <c r="E16" s="17">
        <v>147957000</v>
      </c>
      <c r="F16" s="17">
        <v>0</v>
      </c>
      <c r="G16" s="17">
        <v>1800000</v>
      </c>
      <c r="H16" s="31">
        <f>E16+F16+G16</f>
        <v>149757000</v>
      </c>
      <c r="I16" s="216"/>
      <c r="J16" s="218" t="s">
        <v>16</v>
      </c>
      <c r="K16" s="219"/>
      <c r="L16" s="62" t="s">
        <v>9</v>
      </c>
      <c r="M16" s="63">
        <f aca="true" t="shared" si="2" ref="M16:O17">M7+M10+M13</f>
        <v>134480032</v>
      </c>
      <c r="N16" s="63">
        <f t="shared" si="2"/>
        <v>26772855</v>
      </c>
      <c r="O16" s="63">
        <f t="shared" si="2"/>
        <v>0</v>
      </c>
      <c r="P16" s="64">
        <f t="shared" si="0"/>
        <v>161252887</v>
      </c>
    </row>
    <row r="17" spans="1:16" s="8" customFormat="1" ht="21.75" customHeight="1">
      <c r="A17" s="166"/>
      <c r="B17" s="174"/>
      <c r="C17" s="171"/>
      <c r="D17" s="58" t="s">
        <v>12</v>
      </c>
      <c r="E17" s="17">
        <v>147957000</v>
      </c>
      <c r="F17" s="17">
        <v>0</v>
      </c>
      <c r="G17" s="17">
        <v>1945315</v>
      </c>
      <c r="H17" s="31">
        <f>E17+F17+G17</f>
        <v>149902315</v>
      </c>
      <c r="I17" s="216"/>
      <c r="J17" s="220"/>
      <c r="K17" s="221"/>
      <c r="L17" s="62" t="s">
        <v>12</v>
      </c>
      <c r="M17" s="63">
        <f t="shared" si="2"/>
        <v>134076560</v>
      </c>
      <c r="N17" s="63">
        <f t="shared" si="2"/>
        <v>26060922</v>
      </c>
      <c r="O17" s="63">
        <f t="shared" si="2"/>
        <v>7500</v>
      </c>
      <c r="P17" s="64">
        <f t="shared" si="0"/>
        <v>160144982</v>
      </c>
    </row>
    <row r="18" spans="1:16" s="8" customFormat="1" ht="21.75" customHeight="1">
      <c r="A18" s="167"/>
      <c r="B18" s="175"/>
      <c r="C18" s="172"/>
      <c r="D18" s="122" t="s">
        <v>11</v>
      </c>
      <c r="E18" s="123">
        <f>E17-E16</f>
        <v>0</v>
      </c>
      <c r="F18" s="129">
        <v>0</v>
      </c>
      <c r="G18" s="123">
        <f>G17-G16</f>
        <v>145315</v>
      </c>
      <c r="H18" s="124">
        <f>SUM(E18:G18)</f>
        <v>145315</v>
      </c>
      <c r="I18" s="217"/>
      <c r="J18" s="222"/>
      <c r="K18" s="223"/>
      <c r="L18" s="118" t="s">
        <v>11</v>
      </c>
      <c r="M18" s="126">
        <f>M17-M16</f>
        <v>-403472</v>
      </c>
      <c r="N18" s="126">
        <f>N17-N16</f>
        <v>-711933</v>
      </c>
      <c r="O18" s="126">
        <f>O17-O16</f>
        <v>7500</v>
      </c>
      <c r="P18" s="127">
        <f t="shared" si="0"/>
        <v>-1107905</v>
      </c>
    </row>
    <row r="19" spans="1:16" s="8" customFormat="1" ht="21.75" customHeight="1">
      <c r="A19" s="154" t="s">
        <v>35</v>
      </c>
      <c r="B19" s="155" t="s">
        <v>35</v>
      </c>
      <c r="C19" s="156" t="s">
        <v>70</v>
      </c>
      <c r="D19" s="58" t="s">
        <v>9</v>
      </c>
      <c r="E19" s="17">
        <v>0</v>
      </c>
      <c r="F19" s="17">
        <v>7307000</v>
      </c>
      <c r="G19" s="17">
        <v>0</v>
      </c>
      <c r="H19" s="31">
        <f>E19+F19+G19</f>
        <v>7307000</v>
      </c>
      <c r="I19" s="181" t="s">
        <v>48</v>
      </c>
      <c r="J19" s="184" t="s">
        <v>18</v>
      </c>
      <c r="K19" s="192" t="s">
        <v>78</v>
      </c>
      <c r="L19" s="62" t="s">
        <v>9</v>
      </c>
      <c r="M19" s="63">
        <v>6348000</v>
      </c>
      <c r="N19" s="63">
        <v>246000</v>
      </c>
      <c r="O19" s="63">
        <v>0</v>
      </c>
      <c r="P19" s="64">
        <f t="shared" si="0"/>
        <v>6594000</v>
      </c>
    </row>
    <row r="20" spans="1:16" s="8" customFormat="1" ht="21.75" customHeight="1">
      <c r="A20" s="154"/>
      <c r="B20" s="155"/>
      <c r="C20" s="155"/>
      <c r="D20" s="58" t="s">
        <v>12</v>
      </c>
      <c r="E20" s="17">
        <v>0</v>
      </c>
      <c r="F20" s="17">
        <v>7870000</v>
      </c>
      <c r="G20" s="17">
        <v>0</v>
      </c>
      <c r="H20" s="31">
        <f>E20+F20+G20</f>
        <v>7870000</v>
      </c>
      <c r="I20" s="182"/>
      <c r="J20" s="185"/>
      <c r="K20" s="193"/>
      <c r="L20" s="62" t="s">
        <v>12</v>
      </c>
      <c r="M20" s="63">
        <v>6348000</v>
      </c>
      <c r="N20" s="63">
        <v>246000</v>
      </c>
      <c r="O20" s="63">
        <v>0</v>
      </c>
      <c r="P20" s="64">
        <f t="shared" si="0"/>
        <v>6594000</v>
      </c>
    </row>
    <row r="21" spans="1:16" s="8" customFormat="1" ht="21.75" customHeight="1">
      <c r="A21" s="154"/>
      <c r="B21" s="155"/>
      <c r="C21" s="155"/>
      <c r="D21" s="122" t="s">
        <v>11</v>
      </c>
      <c r="E21" s="123">
        <v>0</v>
      </c>
      <c r="F21" s="129">
        <f>F20-F19</f>
        <v>563000</v>
      </c>
      <c r="G21" s="123">
        <v>0</v>
      </c>
      <c r="H21" s="130">
        <f>SUM(E21:G21)</f>
        <v>563000</v>
      </c>
      <c r="I21" s="183"/>
      <c r="J21" s="186"/>
      <c r="K21" s="193"/>
      <c r="L21" s="118" t="s">
        <v>11</v>
      </c>
      <c r="M21" s="126">
        <f>M20-M19</f>
        <v>0</v>
      </c>
      <c r="N21" s="126">
        <f>N20-N19</f>
        <v>0</v>
      </c>
      <c r="O21" s="126">
        <f>O20-O19</f>
        <v>0</v>
      </c>
      <c r="P21" s="127">
        <f t="shared" si="0"/>
        <v>0</v>
      </c>
    </row>
    <row r="22" spans="1:16" s="8" customFormat="1" ht="21.75" customHeight="1">
      <c r="A22" s="154" t="s">
        <v>13</v>
      </c>
      <c r="B22" s="155" t="s">
        <v>13</v>
      </c>
      <c r="C22" s="156" t="s">
        <v>71</v>
      </c>
      <c r="D22" s="58" t="s">
        <v>9</v>
      </c>
      <c r="E22" s="19">
        <v>14767</v>
      </c>
      <c r="F22" s="18">
        <v>8155900</v>
      </c>
      <c r="G22" s="19">
        <v>4059200</v>
      </c>
      <c r="H22" s="68">
        <f>SUM(E22:G22)</f>
        <v>12229867</v>
      </c>
      <c r="I22" s="181" t="s">
        <v>79</v>
      </c>
      <c r="J22" s="187" t="s">
        <v>79</v>
      </c>
      <c r="K22" s="186" t="s">
        <v>80</v>
      </c>
      <c r="L22" s="62" t="s">
        <v>9</v>
      </c>
      <c r="M22" s="63">
        <v>7132440</v>
      </c>
      <c r="N22" s="63">
        <v>14615130</v>
      </c>
      <c r="O22" s="63">
        <v>4669050</v>
      </c>
      <c r="P22" s="64">
        <f t="shared" si="0"/>
        <v>26416620</v>
      </c>
    </row>
    <row r="23" spans="1:16" s="8" customFormat="1" ht="21.75" customHeight="1">
      <c r="A23" s="154"/>
      <c r="B23" s="155"/>
      <c r="C23" s="155"/>
      <c r="D23" s="58" t="s">
        <v>12</v>
      </c>
      <c r="E23" s="19">
        <v>14767</v>
      </c>
      <c r="F23" s="18">
        <v>8155895</v>
      </c>
      <c r="G23" s="19">
        <v>4059165</v>
      </c>
      <c r="H23" s="68">
        <f>SUM(E23:G23)</f>
        <v>12229827</v>
      </c>
      <c r="I23" s="182"/>
      <c r="J23" s="188"/>
      <c r="K23" s="193"/>
      <c r="L23" s="62" t="s">
        <v>12</v>
      </c>
      <c r="M23" s="63">
        <v>7132440</v>
      </c>
      <c r="N23" s="63">
        <v>14415080</v>
      </c>
      <c r="O23" s="63">
        <v>4869100</v>
      </c>
      <c r="P23" s="64">
        <f t="shared" si="0"/>
        <v>26416620</v>
      </c>
    </row>
    <row r="24" spans="1:16" s="8" customFormat="1" ht="21.75" customHeight="1">
      <c r="A24" s="154"/>
      <c r="B24" s="155"/>
      <c r="C24" s="155"/>
      <c r="D24" s="122" t="s">
        <v>11</v>
      </c>
      <c r="E24" s="123">
        <f>E23-E22</f>
        <v>0</v>
      </c>
      <c r="F24" s="129">
        <f>F23-F22</f>
        <v>-5</v>
      </c>
      <c r="G24" s="123">
        <f>G23-G22</f>
        <v>-35</v>
      </c>
      <c r="H24" s="130">
        <f>SUM(E24:G24)</f>
        <v>-40</v>
      </c>
      <c r="I24" s="183"/>
      <c r="J24" s="189"/>
      <c r="K24" s="193"/>
      <c r="L24" s="118" t="s">
        <v>11</v>
      </c>
      <c r="M24" s="126">
        <f>M23-M22</f>
        <v>0</v>
      </c>
      <c r="N24" s="126">
        <f>N23-N22</f>
        <v>-200050</v>
      </c>
      <c r="O24" s="126">
        <f>O23-O22</f>
        <v>200050</v>
      </c>
      <c r="P24" s="127">
        <f>M24+N24+O24</f>
        <v>0</v>
      </c>
    </row>
    <row r="25" spans="1:16" s="8" customFormat="1" ht="21.75" customHeight="1">
      <c r="A25" s="157" t="s">
        <v>17</v>
      </c>
      <c r="B25" s="160" t="s">
        <v>72</v>
      </c>
      <c r="C25" s="160" t="s">
        <v>73</v>
      </c>
      <c r="D25" s="58" t="s">
        <v>9</v>
      </c>
      <c r="E25" s="17">
        <v>15000</v>
      </c>
      <c r="F25" s="17">
        <v>15000</v>
      </c>
      <c r="G25" s="17">
        <v>0</v>
      </c>
      <c r="H25" s="31">
        <f>E25+F25+G25</f>
        <v>30000</v>
      </c>
      <c r="I25" s="181" t="s">
        <v>81</v>
      </c>
      <c r="J25" s="187" t="s">
        <v>82</v>
      </c>
      <c r="K25" s="176" t="s">
        <v>83</v>
      </c>
      <c r="L25" s="62" t="s">
        <v>9</v>
      </c>
      <c r="M25" s="63">
        <v>14767</v>
      </c>
      <c r="N25" s="63">
        <v>0</v>
      </c>
      <c r="O25" s="63">
        <v>0</v>
      </c>
      <c r="P25" s="64">
        <f t="shared" si="0"/>
        <v>14767</v>
      </c>
    </row>
    <row r="26" spans="1:16" s="8" customFormat="1" ht="21.75" customHeight="1">
      <c r="A26" s="158"/>
      <c r="B26" s="163"/>
      <c r="C26" s="163"/>
      <c r="D26" s="58" t="s">
        <v>12</v>
      </c>
      <c r="E26" s="17">
        <v>8340</v>
      </c>
      <c r="F26" s="17">
        <v>14335</v>
      </c>
      <c r="G26" s="17"/>
      <c r="H26" s="31">
        <f>E26+F26+G26</f>
        <v>22675</v>
      </c>
      <c r="I26" s="182"/>
      <c r="J26" s="188"/>
      <c r="K26" s="177"/>
      <c r="L26" s="62" t="s">
        <v>12</v>
      </c>
      <c r="M26" s="63">
        <v>14767</v>
      </c>
      <c r="N26" s="63">
        <v>0</v>
      </c>
      <c r="O26" s="63">
        <v>0</v>
      </c>
      <c r="P26" s="64">
        <f t="shared" si="0"/>
        <v>14767</v>
      </c>
    </row>
    <row r="27" spans="1:16" s="8" customFormat="1" ht="21.75" customHeight="1" thickBot="1">
      <c r="A27" s="159"/>
      <c r="B27" s="164"/>
      <c r="C27" s="164"/>
      <c r="D27" s="82" t="s">
        <v>11</v>
      </c>
      <c r="E27" s="83">
        <f>E26-E25</f>
        <v>-6660</v>
      </c>
      <c r="F27" s="131">
        <f>F26-F25</f>
        <v>-665</v>
      </c>
      <c r="G27" s="83">
        <v>0</v>
      </c>
      <c r="H27" s="132">
        <f>E27+F27+G27</f>
        <v>-7325</v>
      </c>
      <c r="I27" s="190"/>
      <c r="J27" s="191"/>
      <c r="K27" s="178"/>
      <c r="L27" s="119" t="s">
        <v>11</v>
      </c>
      <c r="M27" s="86">
        <f>M26-M25</f>
        <v>0</v>
      </c>
      <c r="N27" s="86">
        <f>N26-N25</f>
        <v>0</v>
      </c>
      <c r="O27" s="86">
        <v>0</v>
      </c>
      <c r="P27" s="87">
        <f t="shared" si="0"/>
        <v>0</v>
      </c>
    </row>
    <row r="28" spans="1:16" s="8" customFormat="1" ht="21.75" customHeight="1">
      <c r="A28" s="66"/>
      <c r="B28" s="30"/>
      <c r="C28" s="30"/>
      <c r="D28" s="30"/>
      <c r="E28" s="76"/>
      <c r="F28" s="76"/>
      <c r="G28" s="76"/>
      <c r="H28" s="77"/>
      <c r="I28" s="203" t="s">
        <v>15</v>
      </c>
      <c r="J28" s="193" t="s">
        <v>15</v>
      </c>
      <c r="K28" s="176" t="s">
        <v>15</v>
      </c>
      <c r="L28" s="62" t="s">
        <v>9</v>
      </c>
      <c r="M28" s="63">
        <v>0</v>
      </c>
      <c r="N28" s="63">
        <v>0</v>
      </c>
      <c r="O28" s="63">
        <v>0</v>
      </c>
      <c r="P28" s="64">
        <f t="shared" si="0"/>
        <v>0</v>
      </c>
    </row>
    <row r="29" spans="1:16" s="8" customFormat="1" ht="21.75" customHeight="1">
      <c r="A29" s="66"/>
      <c r="B29" s="30"/>
      <c r="C29" s="30"/>
      <c r="D29" s="30"/>
      <c r="E29" s="76"/>
      <c r="F29" s="76"/>
      <c r="G29" s="76"/>
      <c r="H29" s="77"/>
      <c r="I29" s="203"/>
      <c r="J29" s="193"/>
      <c r="K29" s="177"/>
      <c r="L29" s="62" t="s">
        <v>12</v>
      </c>
      <c r="M29" s="63">
        <v>0</v>
      </c>
      <c r="N29" s="63">
        <v>0</v>
      </c>
      <c r="O29" s="63">
        <v>0</v>
      </c>
      <c r="P29" s="64">
        <f t="shared" si="0"/>
        <v>0</v>
      </c>
    </row>
    <row r="30" spans="1:16" s="8" customFormat="1" ht="21.75" customHeight="1">
      <c r="A30" s="66"/>
      <c r="B30" s="30"/>
      <c r="C30" s="30"/>
      <c r="D30" s="30"/>
      <c r="E30" s="76"/>
      <c r="F30" s="76"/>
      <c r="G30" s="76"/>
      <c r="H30" s="77"/>
      <c r="I30" s="204"/>
      <c r="J30" s="176"/>
      <c r="K30" s="177"/>
      <c r="L30" s="133" t="s">
        <v>11</v>
      </c>
      <c r="M30" s="134">
        <v>0</v>
      </c>
      <c r="N30" s="134">
        <f>N29-N28</f>
        <v>0</v>
      </c>
      <c r="O30" s="134">
        <v>0</v>
      </c>
      <c r="P30" s="135">
        <f t="shared" si="0"/>
        <v>0</v>
      </c>
    </row>
    <row r="31" spans="1:16" s="8" customFormat="1" ht="21.75" customHeight="1">
      <c r="A31" s="66"/>
      <c r="B31" s="30"/>
      <c r="C31" s="30"/>
      <c r="D31" s="30"/>
      <c r="E31" s="76"/>
      <c r="F31" s="76"/>
      <c r="G31" s="76"/>
      <c r="H31" s="77"/>
      <c r="I31" s="179" t="s">
        <v>14</v>
      </c>
      <c r="J31" s="212" t="s">
        <v>14</v>
      </c>
      <c r="K31" s="193" t="s">
        <v>14</v>
      </c>
      <c r="L31" s="62" t="s">
        <v>9</v>
      </c>
      <c r="M31" s="63">
        <v>0</v>
      </c>
      <c r="N31" s="63">
        <v>1000000</v>
      </c>
      <c r="O31" s="63">
        <v>0</v>
      </c>
      <c r="P31" s="64">
        <f t="shared" si="0"/>
        <v>1000000</v>
      </c>
    </row>
    <row r="32" spans="1:16" s="8" customFormat="1" ht="21.75" customHeight="1">
      <c r="A32" s="66"/>
      <c r="B32" s="30"/>
      <c r="C32" s="30"/>
      <c r="D32" s="30"/>
      <c r="E32" s="76"/>
      <c r="F32" s="76"/>
      <c r="G32" s="76"/>
      <c r="H32" s="77"/>
      <c r="I32" s="180"/>
      <c r="J32" s="212"/>
      <c r="K32" s="193"/>
      <c r="L32" s="62" t="s">
        <v>12</v>
      </c>
      <c r="M32" s="63">
        <v>0</v>
      </c>
      <c r="N32" s="63">
        <v>0</v>
      </c>
      <c r="O32" s="63">
        <v>0</v>
      </c>
      <c r="P32" s="64">
        <f t="shared" si="0"/>
        <v>0</v>
      </c>
    </row>
    <row r="33" spans="1:16" s="8" customFormat="1" ht="21.75" customHeight="1">
      <c r="A33" s="66"/>
      <c r="B33" s="30"/>
      <c r="C33" s="30"/>
      <c r="D33" s="30"/>
      <c r="E33" s="76"/>
      <c r="F33" s="76"/>
      <c r="G33" s="76"/>
      <c r="H33" s="77"/>
      <c r="I33" s="180"/>
      <c r="J33" s="212"/>
      <c r="K33" s="193"/>
      <c r="L33" s="118" t="s">
        <v>11</v>
      </c>
      <c r="M33" s="126">
        <f>M32-M31</f>
        <v>0</v>
      </c>
      <c r="N33" s="126">
        <f>N32-N31</f>
        <v>-1000000</v>
      </c>
      <c r="O33" s="126">
        <v>0</v>
      </c>
      <c r="P33" s="127">
        <f>P32-P31</f>
        <v>-1000000</v>
      </c>
    </row>
    <row r="34" spans="1:16" s="8" customFormat="1" ht="21.75" customHeight="1">
      <c r="A34" s="66"/>
      <c r="B34" s="30"/>
      <c r="C34" s="30"/>
      <c r="D34" s="30"/>
      <c r="E34" s="76"/>
      <c r="F34" s="76"/>
      <c r="G34" s="76"/>
      <c r="H34" s="77"/>
      <c r="I34" s="179" t="s">
        <v>13</v>
      </c>
      <c r="J34" s="212" t="s">
        <v>13</v>
      </c>
      <c r="K34" s="176" t="s">
        <v>13</v>
      </c>
      <c r="L34" s="62" t="s">
        <v>9</v>
      </c>
      <c r="M34" s="63">
        <v>19028</v>
      </c>
      <c r="N34" s="63">
        <v>3999965</v>
      </c>
      <c r="O34" s="63">
        <v>982600</v>
      </c>
      <c r="P34" s="64">
        <f>SUM(M34:O34)</f>
        <v>5001593</v>
      </c>
    </row>
    <row r="35" spans="1:16" s="8" customFormat="1" ht="21.75" customHeight="1">
      <c r="A35" s="66"/>
      <c r="B35" s="30"/>
      <c r="C35" s="30"/>
      <c r="D35" s="30"/>
      <c r="E35" s="76"/>
      <c r="F35" s="76"/>
      <c r="G35" s="76"/>
      <c r="H35" s="77"/>
      <c r="I35" s="180"/>
      <c r="J35" s="212"/>
      <c r="K35" s="177"/>
      <c r="L35" s="62" t="s">
        <v>12</v>
      </c>
      <c r="M35" s="63">
        <v>419058</v>
      </c>
      <c r="N35" s="63">
        <v>7877010</v>
      </c>
      <c r="O35" s="63">
        <v>1127880</v>
      </c>
      <c r="P35" s="64">
        <f>SUM(M35:O35)</f>
        <v>9423948</v>
      </c>
    </row>
    <row r="36" spans="1:16" s="8" customFormat="1" ht="21.75" customHeight="1" thickBot="1">
      <c r="A36" s="66"/>
      <c r="B36" s="30"/>
      <c r="C36" s="30"/>
      <c r="D36" s="30"/>
      <c r="E36" s="76"/>
      <c r="F36" s="76"/>
      <c r="G36" s="76"/>
      <c r="H36" s="77"/>
      <c r="I36" s="211"/>
      <c r="J36" s="213"/>
      <c r="K36" s="177"/>
      <c r="L36" s="133" t="s">
        <v>11</v>
      </c>
      <c r="M36" s="134">
        <f>M35-M34</f>
        <v>400030</v>
      </c>
      <c r="N36" s="134">
        <f>N35-N34</f>
        <v>3877045</v>
      </c>
      <c r="O36" s="134">
        <f>O35-O34</f>
        <v>145280</v>
      </c>
      <c r="P36" s="135">
        <f>P35-P34</f>
        <v>4422355</v>
      </c>
    </row>
    <row r="37" spans="1:16" s="67" customFormat="1" ht="21.75" customHeight="1" thickTop="1">
      <c r="A37" s="194" t="s">
        <v>3</v>
      </c>
      <c r="B37" s="195"/>
      <c r="C37" s="196"/>
      <c r="D37" s="141" t="s">
        <v>4</v>
      </c>
      <c r="E37" s="142">
        <f aca="true" t="shared" si="3" ref="E37:G38">E7+E16+E19+E22+E25</f>
        <v>147986767</v>
      </c>
      <c r="F37" s="142">
        <f t="shared" si="3"/>
        <v>46433900</v>
      </c>
      <c r="G37" s="142">
        <f t="shared" si="3"/>
        <v>5859200</v>
      </c>
      <c r="H37" s="143">
        <f>E37+F37+G37</f>
        <v>200279867</v>
      </c>
      <c r="I37" s="205" t="s">
        <v>10</v>
      </c>
      <c r="J37" s="206"/>
      <c r="K37" s="206"/>
      <c r="L37" s="136" t="s">
        <v>9</v>
      </c>
      <c r="M37" s="137">
        <f>M16+M19+M22+M25+M34</f>
        <v>147994267</v>
      </c>
      <c r="N37" s="137">
        <f>N16+N19+N22+N25+N31+N34</f>
        <v>46633950</v>
      </c>
      <c r="O37" s="137">
        <f>O16+O19+O22+O25+O28+O31+O34</f>
        <v>5651650</v>
      </c>
      <c r="P37" s="138">
        <f>M37+N37+O37</f>
        <v>200279867</v>
      </c>
    </row>
    <row r="38" spans="1:16" s="67" customFormat="1" ht="21.75" customHeight="1">
      <c r="A38" s="197"/>
      <c r="B38" s="198"/>
      <c r="C38" s="199"/>
      <c r="D38" s="71" t="s">
        <v>5</v>
      </c>
      <c r="E38" s="70">
        <f t="shared" si="3"/>
        <v>147980107</v>
      </c>
      <c r="F38" s="70">
        <f t="shared" si="3"/>
        <v>48609730</v>
      </c>
      <c r="G38" s="70">
        <f t="shared" si="3"/>
        <v>6004480</v>
      </c>
      <c r="H38" s="144">
        <f>E38+F38+G38</f>
        <v>202594317</v>
      </c>
      <c r="I38" s="207"/>
      <c r="J38" s="208"/>
      <c r="K38" s="208"/>
      <c r="L38" s="139" t="s">
        <v>8</v>
      </c>
      <c r="M38" s="95">
        <f>M17+M20+M23+M26+M35</f>
        <v>147990825</v>
      </c>
      <c r="N38" s="95">
        <f>N17+N20+N23+N26+N32+N35</f>
        <v>48599012</v>
      </c>
      <c r="O38" s="95">
        <f>O17+O20+O23+O26+O29+O32+O35</f>
        <v>6004480</v>
      </c>
      <c r="P38" s="140">
        <f>M38+N38+O38</f>
        <v>202594317</v>
      </c>
    </row>
    <row r="39" spans="1:16" s="67" customFormat="1" ht="21.75" customHeight="1" thickBot="1">
      <c r="A39" s="200"/>
      <c r="B39" s="201"/>
      <c r="C39" s="202"/>
      <c r="D39" s="82" t="s">
        <v>6</v>
      </c>
      <c r="E39" s="83">
        <f>E38-E37</f>
        <v>-6660</v>
      </c>
      <c r="F39" s="83">
        <f>F38-F37</f>
        <v>2175830</v>
      </c>
      <c r="G39" s="83">
        <f>G38-G37</f>
        <v>145280</v>
      </c>
      <c r="H39" s="84">
        <f>E39+F39+G39</f>
        <v>2314450</v>
      </c>
      <c r="I39" s="209"/>
      <c r="J39" s="210"/>
      <c r="K39" s="210"/>
      <c r="L39" s="85" t="s">
        <v>7</v>
      </c>
      <c r="M39" s="86">
        <f>M38-M37</f>
        <v>-3442</v>
      </c>
      <c r="N39" s="86">
        <f>N38-N37</f>
        <v>1965062</v>
      </c>
      <c r="O39" s="86">
        <f>O38-O37</f>
        <v>352830</v>
      </c>
      <c r="P39" s="87">
        <f>P38-P37</f>
        <v>2314450</v>
      </c>
    </row>
  </sheetData>
  <mergeCells count="66">
    <mergeCell ref="N5:N6"/>
    <mergeCell ref="A7:A9"/>
    <mergeCell ref="B7:B9"/>
    <mergeCell ref="M5:M6"/>
    <mergeCell ref="K5:K6"/>
    <mergeCell ref="L5:L6"/>
    <mergeCell ref="C7:C9"/>
    <mergeCell ref="A1:P1"/>
    <mergeCell ref="A4:H4"/>
    <mergeCell ref="I4:P4"/>
    <mergeCell ref="A5:A6"/>
    <mergeCell ref="B5:B6"/>
    <mergeCell ref="C5:C6"/>
    <mergeCell ref="D5:D6"/>
    <mergeCell ref="F5:F6"/>
    <mergeCell ref="O5:O6"/>
    <mergeCell ref="E5:E6"/>
    <mergeCell ref="G5:G6"/>
    <mergeCell ref="H5:H6"/>
    <mergeCell ref="I5:I6"/>
    <mergeCell ref="A2:D2"/>
    <mergeCell ref="J5:J6"/>
    <mergeCell ref="P5:P6"/>
    <mergeCell ref="J13:J15"/>
    <mergeCell ref="K13:K15"/>
    <mergeCell ref="I7:I18"/>
    <mergeCell ref="J16:K18"/>
    <mergeCell ref="J10:J12"/>
    <mergeCell ref="K10:K12"/>
    <mergeCell ref="J7:J9"/>
    <mergeCell ref="K7:K9"/>
    <mergeCell ref="A37:C39"/>
    <mergeCell ref="I28:I30"/>
    <mergeCell ref="J28:J30"/>
    <mergeCell ref="K28:K30"/>
    <mergeCell ref="I37:K39"/>
    <mergeCell ref="K31:K33"/>
    <mergeCell ref="I34:I36"/>
    <mergeCell ref="J34:J36"/>
    <mergeCell ref="K34:K36"/>
    <mergeCell ref="J31:J33"/>
    <mergeCell ref="K25:K27"/>
    <mergeCell ref="I31:I33"/>
    <mergeCell ref="I19:I21"/>
    <mergeCell ref="J19:J21"/>
    <mergeCell ref="I22:I24"/>
    <mergeCell ref="J22:J24"/>
    <mergeCell ref="I25:I27"/>
    <mergeCell ref="J25:J27"/>
    <mergeCell ref="K19:K21"/>
    <mergeCell ref="K22:K24"/>
    <mergeCell ref="A22:A24"/>
    <mergeCell ref="B22:B24"/>
    <mergeCell ref="C22:C24"/>
    <mergeCell ref="A25:A27"/>
    <mergeCell ref="C10:C12"/>
    <mergeCell ref="A19:A21"/>
    <mergeCell ref="B25:B27"/>
    <mergeCell ref="C25:C27"/>
    <mergeCell ref="A10:A18"/>
    <mergeCell ref="B13:B15"/>
    <mergeCell ref="C13:C15"/>
    <mergeCell ref="B10:B12"/>
    <mergeCell ref="B16:C18"/>
    <mergeCell ref="B19:B21"/>
    <mergeCell ref="C19:C21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70" r:id="rId1"/>
  <headerFooter alignWithMargins="0">
    <oddFooter>&amp;C&amp;"굴림,보통"&amp;10&amp;P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7">
      <selection activeCell="D48" sqref="D48"/>
    </sheetView>
  </sheetViews>
  <sheetFormatPr defaultColWidth="8.88671875" defaultRowHeight="18" customHeight="1"/>
  <cols>
    <col min="1" max="3" width="13.3359375" style="2" customWidth="1"/>
    <col min="4" max="4" width="9.77734375" style="24" customWidth="1"/>
    <col min="5" max="7" width="18.99609375" style="20" customWidth="1"/>
    <col min="8" max="8" width="18.99609375" style="21" customWidth="1"/>
  </cols>
  <sheetData>
    <row r="1" spans="1:8" ht="18" customHeight="1">
      <c r="A1" s="285" t="s">
        <v>44</v>
      </c>
      <c r="B1" s="285"/>
      <c r="C1" s="285"/>
      <c r="D1" s="285"/>
      <c r="E1" s="285"/>
      <c r="F1" s="285"/>
      <c r="G1" s="285"/>
      <c r="H1" s="285"/>
    </row>
    <row r="2" spans="1:8" ht="18" customHeight="1">
      <c r="A2" s="4"/>
      <c r="B2" s="4"/>
      <c r="C2" s="4"/>
      <c r="D2" s="22"/>
      <c r="E2" s="10"/>
      <c r="F2" s="11"/>
      <c r="G2" s="12"/>
      <c r="H2" s="13" t="s">
        <v>43</v>
      </c>
    </row>
    <row r="3" spans="1:8" s="25" customFormat="1" ht="18" customHeight="1">
      <c r="A3" s="286" t="s">
        <v>0</v>
      </c>
      <c r="B3" s="288" t="s">
        <v>1</v>
      </c>
      <c r="C3" s="165" t="s">
        <v>87</v>
      </c>
      <c r="D3" s="267" t="s">
        <v>41</v>
      </c>
      <c r="E3" s="291" t="s">
        <v>22</v>
      </c>
      <c r="F3" s="290" t="s">
        <v>88</v>
      </c>
      <c r="G3" s="291" t="s">
        <v>38</v>
      </c>
      <c r="H3" s="292" t="s">
        <v>36</v>
      </c>
    </row>
    <row r="4" spans="1:8" s="26" customFormat="1" ht="18" customHeight="1" thickBot="1">
      <c r="A4" s="287"/>
      <c r="B4" s="289"/>
      <c r="C4" s="289"/>
      <c r="D4" s="289"/>
      <c r="E4" s="294"/>
      <c r="F4" s="289"/>
      <c r="G4" s="289"/>
      <c r="H4" s="293"/>
    </row>
    <row r="5" spans="1:8" s="8" customFormat="1" ht="23.25" customHeight="1" thickTop="1">
      <c r="A5" s="255" t="s">
        <v>37</v>
      </c>
      <c r="B5" s="249" t="s">
        <v>61</v>
      </c>
      <c r="C5" s="249" t="s">
        <v>84</v>
      </c>
      <c r="D5" s="145" t="s">
        <v>29</v>
      </c>
      <c r="E5" s="15">
        <v>0</v>
      </c>
      <c r="F5" s="15">
        <v>28800000</v>
      </c>
      <c r="G5" s="15">
        <v>0</v>
      </c>
      <c r="H5" s="27">
        <f>E5+F5+G5</f>
        <v>28800000</v>
      </c>
    </row>
    <row r="6" spans="1:8" s="8" customFormat="1" ht="23.25" customHeight="1">
      <c r="A6" s="255"/>
      <c r="B6" s="249"/>
      <c r="C6" s="161"/>
      <c r="D6" s="7" t="s">
        <v>8</v>
      </c>
      <c r="E6" s="17">
        <v>0</v>
      </c>
      <c r="F6" s="17">
        <v>30413500</v>
      </c>
      <c r="G6" s="17">
        <v>0</v>
      </c>
      <c r="H6" s="27">
        <f>E6+F6+G6</f>
        <v>30413500</v>
      </c>
    </row>
    <row r="7" spans="1:8" s="8" customFormat="1" ht="23.25" customHeight="1">
      <c r="A7" s="255"/>
      <c r="B7" s="249"/>
      <c r="C7" s="162"/>
      <c r="D7" s="7" t="s">
        <v>7</v>
      </c>
      <c r="E7" s="16">
        <v>0</v>
      </c>
      <c r="F7" s="16">
        <f>F6-F5</f>
        <v>1613500</v>
      </c>
      <c r="G7" s="16"/>
      <c r="H7" s="29">
        <f>E7+F7+G7</f>
        <v>1613500</v>
      </c>
    </row>
    <row r="8" spans="1:8" s="8" customFormat="1" ht="23.25" customHeight="1">
      <c r="A8" s="255"/>
      <c r="B8" s="249"/>
      <c r="C8" s="257" t="s">
        <v>85</v>
      </c>
      <c r="D8" s="7" t="s">
        <v>29</v>
      </c>
      <c r="E8" s="18">
        <v>0</v>
      </c>
      <c r="F8" s="18">
        <v>1916000</v>
      </c>
      <c r="G8" s="18">
        <v>0</v>
      </c>
      <c r="H8" s="31">
        <f>SUM(E8:G8)</f>
        <v>1916000</v>
      </c>
    </row>
    <row r="9" spans="1:8" s="8" customFormat="1" ht="23.25" customHeight="1">
      <c r="A9" s="255"/>
      <c r="B9" s="249"/>
      <c r="C9" s="161"/>
      <c r="D9" s="7" t="s">
        <v>8</v>
      </c>
      <c r="E9" s="19">
        <v>0</v>
      </c>
      <c r="F9" s="19">
        <v>1916000</v>
      </c>
      <c r="G9" s="19">
        <v>0</v>
      </c>
      <c r="H9" s="27">
        <f>SUM(E9:G9)</f>
        <v>1916000</v>
      </c>
    </row>
    <row r="10" spans="1:8" s="8" customFormat="1" ht="23.25" customHeight="1">
      <c r="A10" s="255"/>
      <c r="B10" s="249"/>
      <c r="C10" s="162"/>
      <c r="D10" s="7" t="s">
        <v>7</v>
      </c>
      <c r="E10" s="14"/>
      <c r="F10" s="14">
        <f>F9-F8</f>
        <v>0</v>
      </c>
      <c r="G10" s="14"/>
      <c r="H10" s="28">
        <f>E10+F10+G10</f>
        <v>0</v>
      </c>
    </row>
    <row r="11" spans="1:8" s="8" customFormat="1" ht="23.25" customHeight="1">
      <c r="A11" s="255"/>
      <c r="B11" s="249"/>
      <c r="C11" s="257" t="s">
        <v>86</v>
      </c>
      <c r="D11" s="7" t="s">
        <v>29</v>
      </c>
      <c r="E11" s="19">
        <v>0</v>
      </c>
      <c r="F11" s="19">
        <v>240000</v>
      </c>
      <c r="G11" s="19">
        <v>0</v>
      </c>
      <c r="H11" s="27">
        <f>SUM(E11:G11)</f>
        <v>240000</v>
      </c>
    </row>
    <row r="12" spans="1:8" s="8" customFormat="1" ht="23.25" customHeight="1">
      <c r="A12" s="255"/>
      <c r="B12" s="249"/>
      <c r="C12" s="161"/>
      <c r="D12" s="7" t="s">
        <v>8</v>
      </c>
      <c r="E12" s="19">
        <v>0</v>
      </c>
      <c r="F12" s="19">
        <v>240000</v>
      </c>
      <c r="G12" s="19">
        <v>0</v>
      </c>
      <c r="H12" s="27">
        <f>SUM(E12:G12)</f>
        <v>240000</v>
      </c>
    </row>
    <row r="13" spans="1:8" s="8" customFormat="1" ht="23.25" customHeight="1">
      <c r="A13" s="255"/>
      <c r="B13" s="250"/>
      <c r="C13" s="162"/>
      <c r="D13" s="7" t="s">
        <v>7</v>
      </c>
      <c r="E13" s="14"/>
      <c r="F13" s="14">
        <f>F12-F11</f>
        <v>0</v>
      </c>
      <c r="G13" s="14"/>
      <c r="H13" s="28">
        <f>E13+F13+G13</f>
        <v>0</v>
      </c>
    </row>
    <row r="14" spans="1:8" s="8" customFormat="1" ht="23.25" customHeight="1">
      <c r="A14" s="255"/>
      <c r="B14" s="272" t="s">
        <v>36</v>
      </c>
      <c r="C14" s="273"/>
      <c r="D14" s="104" t="s">
        <v>29</v>
      </c>
      <c r="E14" s="105">
        <f aca="true" t="shared" si="0" ref="E14:G15">E5+E8+E11</f>
        <v>0</v>
      </c>
      <c r="F14" s="105">
        <f t="shared" si="0"/>
        <v>30956000</v>
      </c>
      <c r="G14" s="105">
        <f t="shared" si="0"/>
        <v>0</v>
      </c>
      <c r="H14" s="106">
        <f>SUM(E14:G14)</f>
        <v>30956000</v>
      </c>
    </row>
    <row r="15" spans="1:8" s="8" customFormat="1" ht="23.25" customHeight="1">
      <c r="A15" s="255"/>
      <c r="B15" s="274"/>
      <c r="C15" s="275"/>
      <c r="D15" s="104" t="s">
        <v>8</v>
      </c>
      <c r="E15" s="105">
        <f t="shared" si="0"/>
        <v>0</v>
      </c>
      <c r="F15" s="105">
        <f t="shared" si="0"/>
        <v>32569500</v>
      </c>
      <c r="G15" s="105">
        <f t="shared" si="0"/>
        <v>0</v>
      </c>
      <c r="H15" s="106">
        <f>SUM(E15:G15)</f>
        <v>32569500</v>
      </c>
    </row>
    <row r="16" spans="1:8" s="8" customFormat="1" ht="23.25" customHeight="1" thickBot="1">
      <c r="A16" s="278"/>
      <c r="B16" s="276"/>
      <c r="C16" s="277"/>
      <c r="D16" s="146" t="s">
        <v>7</v>
      </c>
      <c r="E16" s="147">
        <f aca="true" t="shared" si="1" ref="E16:G16">E15-E14</f>
        <v>0</v>
      </c>
      <c r="F16" s="147">
        <f t="shared" si="1"/>
        <v>1613500</v>
      </c>
      <c r="G16" s="147">
        <f t="shared" si="1"/>
        <v>0</v>
      </c>
      <c r="H16" s="148">
        <f aca="true" t="shared" si="2" ref="H16:H23">E16+F16+G16</f>
        <v>1613500</v>
      </c>
    </row>
    <row r="17" spans="1:8" s="8" customFormat="1" ht="23.25" customHeight="1">
      <c r="A17" s="255" t="s">
        <v>92</v>
      </c>
      <c r="B17" s="249" t="s">
        <v>65</v>
      </c>
      <c r="C17" s="271" t="s">
        <v>89</v>
      </c>
      <c r="D17" s="145" t="s">
        <v>29</v>
      </c>
      <c r="E17" s="15">
        <v>0</v>
      </c>
      <c r="F17" s="15">
        <v>0</v>
      </c>
      <c r="G17" s="15">
        <v>1800000</v>
      </c>
      <c r="H17" s="27">
        <f t="shared" si="2"/>
        <v>1800000</v>
      </c>
    </row>
    <row r="18" spans="1:8" s="8" customFormat="1" ht="23.25" customHeight="1">
      <c r="A18" s="255"/>
      <c r="B18" s="249"/>
      <c r="C18" s="161"/>
      <c r="D18" s="7" t="s">
        <v>8</v>
      </c>
      <c r="E18" s="17">
        <v>0</v>
      </c>
      <c r="F18" s="17">
        <v>0</v>
      </c>
      <c r="G18" s="17">
        <v>1945315</v>
      </c>
      <c r="H18" s="31">
        <f t="shared" si="2"/>
        <v>1945315</v>
      </c>
    </row>
    <row r="19" spans="1:8" s="8" customFormat="1" ht="23.25" customHeight="1">
      <c r="A19" s="255"/>
      <c r="B19" s="250"/>
      <c r="C19" s="162"/>
      <c r="D19" s="7" t="s">
        <v>7</v>
      </c>
      <c r="E19" s="16">
        <f aca="true" t="shared" si="3" ref="E19:G19">E18-E17</f>
        <v>0</v>
      </c>
      <c r="F19" s="16">
        <f t="shared" si="3"/>
        <v>0</v>
      </c>
      <c r="G19" s="16">
        <f t="shared" si="3"/>
        <v>145315</v>
      </c>
      <c r="H19" s="29">
        <f t="shared" si="2"/>
        <v>145315</v>
      </c>
    </row>
    <row r="20" spans="1:8" s="8" customFormat="1" ht="23.25" customHeight="1">
      <c r="A20" s="255"/>
      <c r="B20" s="257" t="s">
        <v>113</v>
      </c>
      <c r="C20" s="257" t="s">
        <v>90</v>
      </c>
      <c r="D20" s="7" t="s">
        <v>4</v>
      </c>
      <c r="E20" s="17">
        <v>140757000</v>
      </c>
      <c r="F20" s="17">
        <v>0</v>
      </c>
      <c r="G20" s="17">
        <v>0</v>
      </c>
      <c r="H20" s="31">
        <f t="shared" si="2"/>
        <v>140757000</v>
      </c>
    </row>
    <row r="21" spans="1:8" s="8" customFormat="1" ht="23.25" customHeight="1">
      <c r="A21" s="255"/>
      <c r="B21" s="249"/>
      <c r="C21" s="161"/>
      <c r="D21" s="7" t="s">
        <v>5</v>
      </c>
      <c r="E21" s="17">
        <v>140757000</v>
      </c>
      <c r="F21" s="17">
        <v>0</v>
      </c>
      <c r="G21" s="17">
        <v>0</v>
      </c>
      <c r="H21" s="31">
        <f t="shared" si="2"/>
        <v>140757000</v>
      </c>
    </row>
    <row r="22" spans="1:8" s="8" customFormat="1" ht="23.25" customHeight="1">
      <c r="A22" s="255"/>
      <c r="B22" s="249"/>
      <c r="C22" s="162"/>
      <c r="D22" s="7" t="s">
        <v>6</v>
      </c>
      <c r="E22" s="16">
        <f aca="true" t="shared" si="4" ref="E22:G22">E21-E20</f>
        <v>0</v>
      </c>
      <c r="F22" s="16">
        <f t="shared" si="4"/>
        <v>0</v>
      </c>
      <c r="G22" s="16">
        <f t="shared" si="4"/>
        <v>0</v>
      </c>
      <c r="H22" s="31">
        <f t="shared" si="2"/>
        <v>0</v>
      </c>
    </row>
    <row r="23" spans="1:8" s="8" customFormat="1" ht="23.25" customHeight="1">
      <c r="A23" s="255"/>
      <c r="B23" s="249"/>
      <c r="C23" s="257" t="s">
        <v>91</v>
      </c>
      <c r="D23" s="7" t="s">
        <v>4</v>
      </c>
      <c r="E23" s="17">
        <v>7200000</v>
      </c>
      <c r="F23" s="17">
        <v>0</v>
      </c>
      <c r="G23" s="17">
        <v>0</v>
      </c>
      <c r="H23" s="31">
        <f t="shared" si="2"/>
        <v>7200000</v>
      </c>
    </row>
    <row r="24" spans="1:8" s="8" customFormat="1" ht="23.25" customHeight="1">
      <c r="A24" s="255"/>
      <c r="B24" s="249"/>
      <c r="C24" s="161"/>
      <c r="D24" s="7" t="s">
        <v>5</v>
      </c>
      <c r="E24" s="17">
        <v>7200000</v>
      </c>
      <c r="F24" s="17">
        <v>0</v>
      </c>
      <c r="G24" s="17">
        <v>0</v>
      </c>
      <c r="H24" s="31">
        <f aca="true" t="shared" si="5" ref="H24:H25">E24+F24+G24</f>
        <v>7200000</v>
      </c>
    </row>
    <row r="25" spans="1:8" s="8" customFormat="1" ht="23.25" customHeight="1">
      <c r="A25" s="255"/>
      <c r="B25" s="250"/>
      <c r="C25" s="162"/>
      <c r="D25" s="7" t="s">
        <v>6</v>
      </c>
      <c r="E25" s="16">
        <f aca="true" t="shared" si="6" ref="E25:G25">E24-E23</f>
        <v>0</v>
      </c>
      <c r="F25" s="16">
        <f t="shared" si="6"/>
        <v>0</v>
      </c>
      <c r="G25" s="16">
        <f t="shared" si="6"/>
        <v>0</v>
      </c>
      <c r="H25" s="31">
        <f t="shared" si="5"/>
        <v>0</v>
      </c>
    </row>
    <row r="26" spans="1:8" s="8" customFormat="1" ht="23.25" customHeight="1">
      <c r="A26" s="255"/>
      <c r="B26" s="295" t="s">
        <v>66</v>
      </c>
      <c r="C26" s="296"/>
      <c r="D26" s="104" t="s">
        <v>4</v>
      </c>
      <c r="E26" s="107">
        <f aca="true" t="shared" si="7" ref="E26:G27">E17+E20+E23</f>
        <v>147957000</v>
      </c>
      <c r="F26" s="107">
        <f t="shared" si="7"/>
        <v>0</v>
      </c>
      <c r="G26" s="107">
        <f t="shared" si="7"/>
        <v>1800000</v>
      </c>
      <c r="H26" s="108">
        <f>E26+F26+G26</f>
        <v>149757000</v>
      </c>
    </row>
    <row r="27" spans="1:8" s="8" customFormat="1" ht="23.25" customHeight="1">
      <c r="A27" s="255"/>
      <c r="B27" s="297"/>
      <c r="C27" s="298"/>
      <c r="D27" s="104" t="s">
        <v>5</v>
      </c>
      <c r="E27" s="107">
        <f t="shared" si="7"/>
        <v>147957000</v>
      </c>
      <c r="F27" s="107">
        <f t="shared" si="7"/>
        <v>0</v>
      </c>
      <c r="G27" s="107">
        <f t="shared" si="7"/>
        <v>1945315</v>
      </c>
      <c r="H27" s="108">
        <f aca="true" t="shared" si="8" ref="H27:H28">E27+F27+G27</f>
        <v>149902315</v>
      </c>
    </row>
    <row r="28" spans="1:8" s="8" customFormat="1" ht="23.25" customHeight="1" thickBot="1">
      <c r="A28" s="256"/>
      <c r="B28" s="299"/>
      <c r="C28" s="300"/>
      <c r="D28" s="104" t="s">
        <v>6</v>
      </c>
      <c r="E28" s="105">
        <f aca="true" t="shared" si="9" ref="E28:G28">E27-E26</f>
        <v>0</v>
      </c>
      <c r="F28" s="105">
        <f t="shared" si="9"/>
        <v>0</v>
      </c>
      <c r="G28" s="105">
        <f t="shared" si="9"/>
        <v>145315</v>
      </c>
      <c r="H28" s="108">
        <f t="shared" si="8"/>
        <v>145315</v>
      </c>
    </row>
    <row r="29" spans="1:8" s="67" customFormat="1" ht="23.25" customHeight="1">
      <c r="A29" s="279" t="s">
        <v>35</v>
      </c>
      <c r="B29" s="282" t="s">
        <v>35</v>
      </c>
      <c r="C29" s="268" t="s">
        <v>34</v>
      </c>
      <c r="D29" s="74" t="s">
        <v>29</v>
      </c>
      <c r="E29" s="73">
        <v>0</v>
      </c>
      <c r="F29" s="73">
        <v>7307000</v>
      </c>
      <c r="G29" s="73">
        <v>0</v>
      </c>
      <c r="H29" s="88">
        <f>E29+F29+G29</f>
        <v>7307000</v>
      </c>
    </row>
    <row r="30" spans="1:8" s="67" customFormat="1" ht="23.25" customHeight="1">
      <c r="A30" s="280"/>
      <c r="B30" s="283"/>
      <c r="C30" s="269"/>
      <c r="D30" s="71" t="s">
        <v>8</v>
      </c>
      <c r="E30" s="70">
        <v>0</v>
      </c>
      <c r="F30" s="70">
        <v>7870000</v>
      </c>
      <c r="G30" s="70">
        <v>0</v>
      </c>
      <c r="H30" s="89">
        <f aca="true" t="shared" si="10" ref="H30:H31">E30+F30+G30</f>
        <v>7870000</v>
      </c>
    </row>
    <row r="31" spans="1:8" s="67" customFormat="1" ht="23.25" customHeight="1">
      <c r="A31" s="281"/>
      <c r="B31" s="284"/>
      <c r="C31" s="270"/>
      <c r="D31" s="71" t="s">
        <v>7</v>
      </c>
      <c r="E31" s="70">
        <f aca="true" t="shared" si="11" ref="E31:G31">E30-E29</f>
        <v>0</v>
      </c>
      <c r="F31" s="70">
        <f t="shared" si="11"/>
        <v>563000</v>
      </c>
      <c r="G31" s="70">
        <f t="shared" si="11"/>
        <v>0</v>
      </c>
      <c r="H31" s="72">
        <f t="shared" si="10"/>
        <v>563000</v>
      </c>
    </row>
    <row r="32" spans="1:8" s="8" customFormat="1" ht="23.25" customHeight="1">
      <c r="A32" s="254" t="s">
        <v>33</v>
      </c>
      <c r="B32" s="257" t="s">
        <v>33</v>
      </c>
      <c r="C32" s="267" t="s">
        <v>32</v>
      </c>
      <c r="D32" s="7" t="s">
        <v>29</v>
      </c>
      <c r="E32" s="17">
        <v>14767</v>
      </c>
      <c r="F32" s="17">
        <v>8155900</v>
      </c>
      <c r="G32" s="17">
        <v>4059200</v>
      </c>
      <c r="H32" s="31">
        <f>E32+F32+G32</f>
        <v>12229867</v>
      </c>
    </row>
    <row r="33" spans="1:8" s="8" customFormat="1" ht="23.25" customHeight="1">
      <c r="A33" s="255"/>
      <c r="B33" s="249"/>
      <c r="C33" s="161"/>
      <c r="D33" s="7" t="s">
        <v>8</v>
      </c>
      <c r="E33" s="17">
        <v>14767</v>
      </c>
      <c r="F33" s="17">
        <v>8155895</v>
      </c>
      <c r="G33" s="17">
        <v>4059165</v>
      </c>
      <c r="H33" s="31">
        <f>E33+F33+G33</f>
        <v>12229827</v>
      </c>
    </row>
    <row r="34" spans="1:8" s="8" customFormat="1" ht="23.25" customHeight="1">
      <c r="A34" s="256"/>
      <c r="B34" s="250"/>
      <c r="C34" s="162"/>
      <c r="D34" s="7" t="s">
        <v>7</v>
      </c>
      <c r="E34" s="16">
        <f aca="true" t="shared" si="12" ref="E34:G34">E33-E32</f>
        <v>0</v>
      </c>
      <c r="F34" s="16">
        <f t="shared" si="12"/>
        <v>-5</v>
      </c>
      <c r="G34" s="16">
        <f t="shared" si="12"/>
        <v>-35</v>
      </c>
      <c r="H34" s="29">
        <f>E34+F34+G34</f>
        <v>-40</v>
      </c>
    </row>
    <row r="35" spans="1:8" s="8" customFormat="1" ht="23.25" customHeight="1">
      <c r="A35" s="254" t="s">
        <v>31</v>
      </c>
      <c r="B35" s="257" t="s">
        <v>31</v>
      </c>
      <c r="C35" s="267" t="s">
        <v>31</v>
      </c>
      <c r="D35" s="7" t="s">
        <v>29</v>
      </c>
      <c r="E35" s="17">
        <v>15000</v>
      </c>
      <c r="F35" s="17">
        <v>15000</v>
      </c>
      <c r="G35" s="17"/>
      <c r="H35" s="29">
        <f>E35+F35+G35</f>
        <v>30000</v>
      </c>
    </row>
    <row r="36" spans="1:8" s="8" customFormat="1" ht="23.25" customHeight="1">
      <c r="A36" s="255"/>
      <c r="B36" s="249"/>
      <c r="C36" s="161"/>
      <c r="D36" s="7" t="s">
        <v>8</v>
      </c>
      <c r="E36" s="17">
        <v>19058</v>
      </c>
      <c r="F36" s="17">
        <v>3617</v>
      </c>
      <c r="G36" s="17"/>
      <c r="H36" s="29">
        <f>E36+F36+G36</f>
        <v>22675</v>
      </c>
    </row>
    <row r="37" spans="1:8" s="8" customFormat="1" ht="23.25" customHeight="1" thickBot="1">
      <c r="A37" s="256"/>
      <c r="B37" s="250"/>
      <c r="C37" s="162"/>
      <c r="D37" s="7" t="s">
        <v>7</v>
      </c>
      <c r="E37" s="16">
        <f aca="true" t="shared" si="13" ref="E37:H37">E36-E35</f>
        <v>4058</v>
      </c>
      <c r="F37" s="16">
        <f t="shared" si="13"/>
        <v>-11383</v>
      </c>
      <c r="G37" s="16">
        <f t="shared" si="13"/>
        <v>0</v>
      </c>
      <c r="H37" s="29">
        <f t="shared" si="13"/>
        <v>-7325</v>
      </c>
    </row>
    <row r="38" spans="1:8" ht="23.25" customHeight="1" thickTop="1">
      <c r="A38" s="258" t="s">
        <v>30</v>
      </c>
      <c r="B38" s="259"/>
      <c r="C38" s="260"/>
      <c r="D38" s="109" t="s">
        <v>29</v>
      </c>
      <c r="E38" s="110">
        <f aca="true" t="shared" si="14" ref="E38:G39">E14+E26+E29+E32+E35</f>
        <v>147986767</v>
      </c>
      <c r="F38" s="110">
        <f t="shared" si="14"/>
        <v>46433900</v>
      </c>
      <c r="G38" s="110">
        <f t="shared" si="14"/>
        <v>5859200</v>
      </c>
      <c r="H38" s="111">
        <f>E38+F38+G38</f>
        <v>200279867</v>
      </c>
    </row>
    <row r="39" spans="1:8" ht="23.25" customHeight="1">
      <c r="A39" s="261"/>
      <c r="B39" s="262"/>
      <c r="C39" s="263"/>
      <c r="D39" s="112" t="s">
        <v>8</v>
      </c>
      <c r="E39" s="113">
        <f t="shared" si="14"/>
        <v>147990825</v>
      </c>
      <c r="F39" s="113">
        <f t="shared" si="14"/>
        <v>48599012</v>
      </c>
      <c r="G39" s="113">
        <f t="shared" si="14"/>
        <v>6004480</v>
      </c>
      <c r="H39" s="114">
        <f>E39+F39+G39</f>
        <v>202594317</v>
      </c>
    </row>
    <row r="40" spans="1:8" ht="23.25" customHeight="1" thickBot="1">
      <c r="A40" s="264"/>
      <c r="B40" s="265"/>
      <c r="C40" s="266"/>
      <c r="D40" s="115" t="s">
        <v>7</v>
      </c>
      <c r="E40" s="116">
        <f aca="true" t="shared" si="15" ref="E40:G40">E39-E38</f>
        <v>4058</v>
      </c>
      <c r="F40" s="116">
        <f t="shared" si="15"/>
        <v>2165112</v>
      </c>
      <c r="G40" s="116">
        <f t="shared" si="15"/>
        <v>145280</v>
      </c>
      <c r="H40" s="117">
        <f>E40+F40+G40</f>
        <v>2314450</v>
      </c>
    </row>
    <row r="41" ht="18" customHeight="1">
      <c r="D41" s="23"/>
    </row>
  </sheetData>
  <mergeCells count="32">
    <mergeCell ref="A35:A37"/>
    <mergeCell ref="B35:B37"/>
    <mergeCell ref="A1:H1"/>
    <mergeCell ref="A3:A4"/>
    <mergeCell ref="B3:B4"/>
    <mergeCell ref="C3:C4"/>
    <mergeCell ref="D3:D4"/>
    <mergeCell ref="F3:F4"/>
    <mergeCell ref="G3:G4"/>
    <mergeCell ref="H3:H4"/>
    <mergeCell ref="E3:E4"/>
    <mergeCell ref="C23:C25"/>
    <mergeCell ref="C20:C22"/>
    <mergeCell ref="B20:B25"/>
    <mergeCell ref="A17:A28"/>
    <mergeCell ref="B26:C28"/>
    <mergeCell ref="A32:A34"/>
    <mergeCell ref="B32:B34"/>
    <mergeCell ref="C5:C7"/>
    <mergeCell ref="A38:C40"/>
    <mergeCell ref="C35:C37"/>
    <mergeCell ref="C29:C31"/>
    <mergeCell ref="C17:C19"/>
    <mergeCell ref="C8:C10"/>
    <mergeCell ref="C11:C13"/>
    <mergeCell ref="B14:C16"/>
    <mergeCell ref="C32:C34"/>
    <mergeCell ref="A5:A16"/>
    <mergeCell ref="B5:B13"/>
    <mergeCell ref="B17:B19"/>
    <mergeCell ref="A29:A31"/>
    <mergeCell ref="B29:B31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scale="90" r:id="rId1"/>
  <headerFooter alignWithMargins="0">
    <oddFooter>&amp;C&amp;P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SheetLayoutView="100" workbookViewId="0" topLeftCell="A1">
      <selection activeCell="A95" sqref="A95:C97"/>
    </sheetView>
  </sheetViews>
  <sheetFormatPr defaultColWidth="8.88671875" defaultRowHeight="13.5"/>
  <cols>
    <col min="1" max="3" width="13.3359375" style="32" customWidth="1"/>
    <col min="4" max="4" width="9.77734375" style="32" customWidth="1"/>
    <col min="5" max="7" width="18.99609375" style="9" customWidth="1"/>
    <col min="8" max="8" width="18.99609375" style="51" customWidth="1"/>
  </cols>
  <sheetData>
    <row r="1" spans="1:8" ht="18" customHeight="1">
      <c r="A1" s="353" t="s">
        <v>59</v>
      </c>
      <c r="B1" s="353"/>
      <c r="C1" s="353"/>
      <c r="D1" s="353"/>
      <c r="E1" s="353"/>
      <c r="F1" s="353"/>
      <c r="G1" s="353"/>
      <c r="H1" s="353"/>
    </row>
    <row r="2" ht="18" customHeight="1" thickBot="1">
      <c r="H2" s="33" t="s">
        <v>43</v>
      </c>
    </row>
    <row r="3" spans="1:8" ht="18" customHeight="1">
      <c r="A3" s="354" t="s">
        <v>0</v>
      </c>
      <c r="B3" s="356" t="s">
        <v>1</v>
      </c>
      <c r="C3" s="358" t="s">
        <v>42</v>
      </c>
      <c r="D3" s="358" t="s">
        <v>41</v>
      </c>
      <c r="E3" s="348" t="s">
        <v>40</v>
      </c>
      <c r="F3" s="348" t="s">
        <v>39</v>
      </c>
      <c r="G3" s="348" t="s">
        <v>38</v>
      </c>
      <c r="H3" s="350" t="s">
        <v>36</v>
      </c>
    </row>
    <row r="4" spans="1:8" s="1" customFormat="1" ht="18" customHeight="1" thickBot="1">
      <c r="A4" s="355"/>
      <c r="B4" s="357"/>
      <c r="C4" s="357"/>
      <c r="D4" s="359"/>
      <c r="E4" s="349"/>
      <c r="F4" s="349"/>
      <c r="G4" s="349"/>
      <c r="H4" s="351"/>
    </row>
    <row r="5" spans="1:8" s="1" customFormat="1" ht="23.25" customHeight="1" thickTop="1">
      <c r="A5" s="352" t="s">
        <v>49</v>
      </c>
      <c r="B5" s="321" t="s">
        <v>104</v>
      </c>
      <c r="C5" s="321" t="s">
        <v>58</v>
      </c>
      <c r="D5" s="53" t="s">
        <v>29</v>
      </c>
      <c r="E5" s="54">
        <v>94386070</v>
      </c>
      <c r="F5" s="54">
        <v>270000</v>
      </c>
      <c r="G5" s="54">
        <v>0</v>
      </c>
      <c r="H5" s="34">
        <f aca="true" t="shared" si="0" ref="H5:H36">E5+F5+G5</f>
        <v>94656070</v>
      </c>
    </row>
    <row r="6" spans="1:8" s="1" customFormat="1" ht="23.25" customHeight="1">
      <c r="A6" s="315"/>
      <c r="B6" s="318"/>
      <c r="C6" s="318"/>
      <c r="D6" s="35" t="s">
        <v>8</v>
      </c>
      <c r="E6" s="36">
        <v>94386070</v>
      </c>
      <c r="F6" s="36">
        <v>270000</v>
      </c>
      <c r="G6" s="36"/>
      <c r="H6" s="37">
        <f t="shared" si="0"/>
        <v>94656070</v>
      </c>
    </row>
    <row r="7" spans="1:8" s="8" customFormat="1" ht="23.25" customHeight="1">
      <c r="A7" s="315"/>
      <c r="B7" s="318"/>
      <c r="C7" s="318"/>
      <c r="D7" s="38" t="s">
        <v>7</v>
      </c>
      <c r="E7" s="36">
        <f>E6-E5</f>
        <v>0</v>
      </c>
      <c r="F7" s="36">
        <f>F6-F5</f>
        <v>0</v>
      </c>
      <c r="G7" s="36"/>
      <c r="H7" s="37">
        <f t="shared" si="0"/>
        <v>0</v>
      </c>
    </row>
    <row r="8" spans="1:8" s="8" customFormat="1" ht="23.25" customHeight="1">
      <c r="A8" s="315"/>
      <c r="B8" s="318"/>
      <c r="C8" s="323" t="s">
        <v>93</v>
      </c>
      <c r="D8" s="35" t="s">
        <v>4</v>
      </c>
      <c r="E8" s="36">
        <v>0</v>
      </c>
      <c r="F8" s="36">
        <v>1350000</v>
      </c>
      <c r="G8" s="36">
        <v>0</v>
      </c>
      <c r="H8" s="37">
        <f t="shared" si="0"/>
        <v>1350000</v>
      </c>
    </row>
    <row r="9" spans="1:8" s="8" customFormat="1" ht="23.25" customHeight="1">
      <c r="A9" s="315"/>
      <c r="B9" s="318"/>
      <c r="C9" s="322"/>
      <c r="D9" s="35" t="s">
        <v>5</v>
      </c>
      <c r="E9" s="36">
        <v>0</v>
      </c>
      <c r="F9" s="36">
        <v>996530</v>
      </c>
      <c r="G9" s="36"/>
      <c r="H9" s="37">
        <f t="shared" si="0"/>
        <v>996530</v>
      </c>
    </row>
    <row r="10" spans="1:8" s="8" customFormat="1" ht="23.25" customHeight="1">
      <c r="A10" s="315"/>
      <c r="B10" s="318"/>
      <c r="C10" s="322"/>
      <c r="D10" s="78" t="s">
        <v>6</v>
      </c>
      <c r="E10" s="36">
        <f>E9-E8</f>
        <v>0</v>
      </c>
      <c r="F10" s="36">
        <f>F9-F8</f>
        <v>-353470</v>
      </c>
      <c r="G10" s="36"/>
      <c r="H10" s="37">
        <f t="shared" si="0"/>
        <v>-353470</v>
      </c>
    </row>
    <row r="11" spans="1:8" s="8" customFormat="1" ht="23.25" customHeight="1">
      <c r="A11" s="315"/>
      <c r="B11" s="318"/>
      <c r="C11" s="323" t="s">
        <v>94</v>
      </c>
      <c r="D11" s="35" t="s">
        <v>29</v>
      </c>
      <c r="E11" s="36">
        <v>5330380</v>
      </c>
      <c r="F11" s="36">
        <v>2825135</v>
      </c>
      <c r="G11" s="36">
        <v>0</v>
      </c>
      <c r="H11" s="37">
        <f t="shared" si="0"/>
        <v>8155515</v>
      </c>
    </row>
    <row r="12" spans="1:8" s="8" customFormat="1" ht="23.25" customHeight="1">
      <c r="A12" s="315"/>
      <c r="B12" s="318"/>
      <c r="C12" s="322"/>
      <c r="D12" s="35" t="s">
        <v>8</v>
      </c>
      <c r="E12" s="36">
        <v>5330380</v>
      </c>
      <c r="F12" s="36">
        <v>2825135</v>
      </c>
      <c r="G12" s="36">
        <v>0</v>
      </c>
      <c r="H12" s="37">
        <f t="shared" si="0"/>
        <v>8155515</v>
      </c>
    </row>
    <row r="13" spans="1:8" s="8" customFormat="1" ht="23.25" customHeight="1">
      <c r="A13" s="315"/>
      <c r="B13" s="318"/>
      <c r="C13" s="322"/>
      <c r="D13" s="38" t="s">
        <v>7</v>
      </c>
      <c r="E13" s="36">
        <f>E12-E11</f>
        <v>0</v>
      </c>
      <c r="F13" s="36">
        <f>F12-F11</f>
        <v>0</v>
      </c>
      <c r="G13" s="36"/>
      <c r="H13" s="37">
        <f t="shared" si="0"/>
        <v>0</v>
      </c>
    </row>
    <row r="14" spans="1:8" s="8" customFormat="1" ht="23.25" customHeight="1">
      <c r="A14" s="315"/>
      <c r="B14" s="318"/>
      <c r="C14" s="306" t="s">
        <v>95</v>
      </c>
      <c r="D14" s="35" t="s">
        <v>4</v>
      </c>
      <c r="E14" s="36">
        <v>16268500</v>
      </c>
      <c r="F14" s="36">
        <v>0</v>
      </c>
      <c r="G14" s="36">
        <v>0</v>
      </c>
      <c r="H14" s="37">
        <f t="shared" si="0"/>
        <v>16268500</v>
      </c>
    </row>
    <row r="15" spans="1:8" s="8" customFormat="1" ht="23.25" customHeight="1">
      <c r="A15" s="315"/>
      <c r="B15" s="318"/>
      <c r="C15" s="307"/>
      <c r="D15" s="35" t="s">
        <v>5</v>
      </c>
      <c r="E15" s="36">
        <v>15868500</v>
      </c>
      <c r="F15" s="36">
        <v>0</v>
      </c>
      <c r="G15" s="36">
        <v>0</v>
      </c>
      <c r="H15" s="37">
        <f t="shared" si="0"/>
        <v>15868500</v>
      </c>
    </row>
    <row r="16" spans="1:8" s="8" customFormat="1" ht="23.25" customHeight="1">
      <c r="A16" s="315"/>
      <c r="B16" s="318"/>
      <c r="C16" s="312"/>
      <c r="D16" s="80" t="s">
        <v>6</v>
      </c>
      <c r="E16" s="52">
        <f>E15-E14</f>
        <v>-400000</v>
      </c>
      <c r="F16" s="52">
        <v>0</v>
      </c>
      <c r="G16" s="52">
        <v>0</v>
      </c>
      <c r="H16" s="37">
        <f t="shared" si="0"/>
        <v>-400000</v>
      </c>
    </row>
    <row r="17" spans="1:8" s="8" customFormat="1" ht="23.25" customHeight="1">
      <c r="A17" s="315"/>
      <c r="B17" s="318"/>
      <c r="C17" s="306" t="s">
        <v>96</v>
      </c>
      <c r="D17" s="35" t="s">
        <v>29</v>
      </c>
      <c r="E17" s="36">
        <v>8149961</v>
      </c>
      <c r="F17" s="36">
        <v>0</v>
      </c>
      <c r="G17" s="36">
        <v>0</v>
      </c>
      <c r="H17" s="37">
        <f t="shared" si="0"/>
        <v>8149961</v>
      </c>
    </row>
    <row r="18" spans="1:8" s="8" customFormat="1" ht="23.25" customHeight="1">
      <c r="A18" s="315"/>
      <c r="B18" s="318"/>
      <c r="C18" s="307"/>
      <c r="D18" s="35" t="s">
        <v>8</v>
      </c>
      <c r="E18" s="36">
        <v>8149961</v>
      </c>
      <c r="F18" s="36">
        <v>0</v>
      </c>
      <c r="G18" s="36">
        <v>0</v>
      </c>
      <c r="H18" s="37">
        <f t="shared" si="0"/>
        <v>8149961</v>
      </c>
    </row>
    <row r="19" spans="1:8" s="8" customFormat="1" ht="23.25" customHeight="1">
      <c r="A19" s="315"/>
      <c r="B19" s="318"/>
      <c r="C19" s="312"/>
      <c r="D19" s="39" t="s">
        <v>7</v>
      </c>
      <c r="E19" s="52">
        <f>E18-E17</f>
        <v>0</v>
      </c>
      <c r="F19" s="52">
        <v>0</v>
      </c>
      <c r="G19" s="52">
        <v>0</v>
      </c>
      <c r="H19" s="37">
        <f t="shared" si="0"/>
        <v>0</v>
      </c>
    </row>
    <row r="20" spans="1:8" s="8" customFormat="1" ht="23.25" customHeight="1">
      <c r="A20" s="315"/>
      <c r="B20" s="318"/>
      <c r="C20" s="324" t="s">
        <v>50</v>
      </c>
      <c r="D20" s="40" t="s">
        <v>29</v>
      </c>
      <c r="E20" s="41">
        <f>E5+E8+E11+E14+E17</f>
        <v>124134911</v>
      </c>
      <c r="F20" s="41">
        <f>F5+F8+F11+F14+F17</f>
        <v>4445135</v>
      </c>
      <c r="G20" s="41">
        <v>0</v>
      </c>
      <c r="H20" s="48">
        <f t="shared" si="0"/>
        <v>128580046</v>
      </c>
    </row>
    <row r="21" spans="1:8" s="8" customFormat="1" ht="23.25" customHeight="1">
      <c r="A21" s="315"/>
      <c r="B21" s="318"/>
      <c r="C21" s="324"/>
      <c r="D21" s="40" t="s">
        <v>8</v>
      </c>
      <c r="E21" s="41">
        <f>E6+E9+E12+E15+E18</f>
        <v>123734911</v>
      </c>
      <c r="F21" s="41">
        <f>F6+F9+F12+F15+F18</f>
        <v>4091665</v>
      </c>
      <c r="G21" s="41">
        <v>0</v>
      </c>
      <c r="H21" s="48">
        <f t="shared" si="0"/>
        <v>127826576</v>
      </c>
    </row>
    <row r="22" spans="1:8" s="8" customFormat="1" ht="23.25" customHeight="1">
      <c r="A22" s="315"/>
      <c r="B22" s="320"/>
      <c r="C22" s="324"/>
      <c r="D22" s="42" t="s">
        <v>7</v>
      </c>
      <c r="E22" s="41">
        <f>E21-E20</f>
        <v>-400000</v>
      </c>
      <c r="F22" s="41">
        <f>F21-F20</f>
        <v>-353470</v>
      </c>
      <c r="G22" s="41">
        <v>0</v>
      </c>
      <c r="H22" s="48">
        <f t="shared" si="0"/>
        <v>-753470</v>
      </c>
    </row>
    <row r="23" spans="1:8" s="8" customFormat="1" ht="23.25" customHeight="1">
      <c r="A23" s="313" t="s">
        <v>20</v>
      </c>
      <c r="B23" s="306" t="s">
        <v>55</v>
      </c>
      <c r="C23" s="317" t="s">
        <v>57</v>
      </c>
      <c r="D23" s="35" t="s">
        <v>29</v>
      </c>
      <c r="E23" s="36">
        <v>0</v>
      </c>
      <c r="F23" s="36">
        <v>700000</v>
      </c>
      <c r="G23" s="36">
        <v>0</v>
      </c>
      <c r="H23" s="37">
        <f t="shared" si="0"/>
        <v>700000</v>
      </c>
    </row>
    <row r="24" spans="1:8" s="8" customFormat="1" ht="23.25" customHeight="1">
      <c r="A24" s="313"/>
      <c r="B24" s="307"/>
      <c r="C24" s="318"/>
      <c r="D24" s="35" t="s">
        <v>8</v>
      </c>
      <c r="E24" s="36">
        <v>0</v>
      </c>
      <c r="F24" s="36">
        <v>623500</v>
      </c>
      <c r="G24" s="36">
        <v>0</v>
      </c>
      <c r="H24" s="37">
        <f t="shared" si="0"/>
        <v>623500</v>
      </c>
    </row>
    <row r="25" spans="1:8" s="8" customFormat="1" ht="23.25" customHeight="1">
      <c r="A25" s="313"/>
      <c r="B25" s="307"/>
      <c r="C25" s="320"/>
      <c r="D25" s="35" t="s">
        <v>97</v>
      </c>
      <c r="E25" s="36">
        <f>E24-E23</f>
        <v>0</v>
      </c>
      <c r="F25" s="36">
        <f>F24-F23</f>
        <v>-76500</v>
      </c>
      <c r="G25" s="36">
        <f>G24-G23</f>
        <v>0</v>
      </c>
      <c r="H25" s="37">
        <f t="shared" si="0"/>
        <v>-76500</v>
      </c>
    </row>
    <row r="26" spans="1:8" s="8" customFormat="1" ht="23.25" customHeight="1">
      <c r="A26" s="313"/>
      <c r="B26" s="307"/>
      <c r="C26" s="317" t="s">
        <v>99</v>
      </c>
      <c r="D26" s="35" t="s">
        <v>98</v>
      </c>
      <c r="E26" s="36">
        <v>37000</v>
      </c>
      <c r="F26" s="36">
        <v>1163000</v>
      </c>
      <c r="G26" s="36">
        <v>0</v>
      </c>
      <c r="H26" s="37">
        <f t="shared" si="0"/>
        <v>1200000</v>
      </c>
    </row>
    <row r="27" spans="1:8" s="8" customFormat="1" ht="23.25" customHeight="1">
      <c r="A27" s="313"/>
      <c r="B27" s="307"/>
      <c r="C27" s="318"/>
      <c r="D27" s="35" t="s">
        <v>5</v>
      </c>
      <c r="E27" s="36">
        <v>37000</v>
      </c>
      <c r="F27" s="36">
        <v>882000</v>
      </c>
      <c r="G27" s="36">
        <v>0</v>
      </c>
      <c r="H27" s="37">
        <f t="shared" si="0"/>
        <v>919000</v>
      </c>
    </row>
    <row r="28" spans="1:8" s="8" customFormat="1" ht="23.25" customHeight="1">
      <c r="A28" s="313"/>
      <c r="B28" s="307"/>
      <c r="C28" s="320"/>
      <c r="D28" s="38" t="s">
        <v>7</v>
      </c>
      <c r="E28" s="36">
        <f>E27-E26</f>
        <v>0</v>
      </c>
      <c r="F28" s="36">
        <f>F27-F26</f>
        <v>-281000</v>
      </c>
      <c r="G28" s="36">
        <f>G27-G26</f>
        <v>0</v>
      </c>
      <c r="H28" s="37">
        <f t="shared" si="0"/>
        <v>-281000</v>
      </c>
    </row>
    <row r="29" spans="1:8" s="8" customFormat="1" ht="23.25" customHeight="1">
      <c r="A29" s="313"/>
      <c r="B29" s="307"/>
      <c r="C29" s="317" t="s">
        <v>56</v>
      </c>
      <c r="D29" s="35" t="s">
        <v>29</v>
      </c>
      <c r="E29" s="36">
        <v>0</v>
      </c>
      <c r="F29" s="36">
        <v>588000</v>
      </c>
      <c r="G29" s="36">
        <v>0</v>
      </c>
      <c r="H29" s="37">
        <f t="shared" si="0"/>
        <v>588000</v>
      </c>
    </row>
    <row r="30" spans="1:8" s="8" customFormat="1" ht="23.25" customHeight="1">
      <c r="A30" s="313"/>
      <c r="B30" s="307"/>
      <c r="C30" s="318"/>
      <c r="D30" s="35" t="s">
        <v>8</v>
      </c>
      <c r="E30" s="36">
        <v>0</v>
      </c>
      <c r="F30" s="36">
        <v>588000</v>
      </c>
      <c r="G30" s="36">
        <v>0</v>
      </c>
      <c r="H30" s="37">
        <f t="shared" si="0"/>
        <v>588000</v>
      </c>
    </row>
    <row r="31" spans="1:8" s="8" customFormat="1" ht="23.25" customHeight="1">
      <c r="A31" s="313"/>
      <c r="B31" s="307"/>
      <c r="C31" s="318"/>
      <c r="D31" s="80" t="s">
        <v>7</v>
      </c>
      <c r="E31" s="52">
        <f>E30-E29</f>
        <v>0</v>
      </c>
      <c r="F31" s="52">
        <f>F30-F29</f>
        <v>0</v>
      </c>
      <c r="G31" s="52">
        <f>G30-G29</f>
        <v>0</v>
      </c>
      <c r="H31" s="92">
        <f t="shared" si="0"/>
        <v>0</v>
      </c>
    </row>
    <row r="32" spans="1:8" s="8" customFormat="1" ht="23.25" customHeight="1">
      <c r="A32" s="313"/>
      <c r="B32" s="307"/>
      <c r="C32" s="324" t="s">
        <v>50</v>
      </c>
      <c r="D32" s="40" t="s">
        <v>29</v>
      </c>
      <c r="E32" s="41">
        <f aca="true" t="shared" si="1" ref="E32:G33">E23+E26+E29</f>
        <v>37000</v>
      </c>
      <c r="F32" s="41">
        <f t="shared" si="1"/>
        <v>2451000</v>
      </c>
      <c r="G32" s="41">
        <f t="shared" si="1"/>
        <v>0</v>
      </c>
      <c r="H32" s="90">
        <f t="shared" si="0"/>
        <v>2488000</v>
      </c>
    </row>
    <row r="33" spans="1:8" s="8" customFormat="1" ht="23.25" customHeight="1">
      <c r="A33" s="313"/>
      <c r="B33" s="307"/>
      <c r="C33" s="324"/>
      <c r="D33" s="40" t="s">
        <v>8</v>
      </c>
      <c r="E33" s="41">
        <f t="shared" si="1"/>
        <v>37000</v>
      </c>
      <c r="F33" s="41">
        <f t="shared" si="1"/>
        <v>2093500</v>
      </c>
      <c r="G33" s="41">
        <f t="shared" si="1"/>
        <v>0</v>
      </c>
      <c r="H33" s="90">
        <f t="shared" si="0"/>
        <v>2130500</v>
      </c>
    </row>
    <row r="34" spans="1:8" s="8" customFormat="1" ht="23.25" customHeight="1">
      <c r="A34" s="313"/>
      <c r="B34" s="312"/>
      <c r="C34" s="324"/>
      <c r="D34" s="79" t="s">
        <v>7</v>
      </c>
      <c r="E34" s="41">
        <f>E33-E32</f>
        <v>0</v>
      </c>
      <c r="F34" s="41">
        <f>F33-F32</f>
        <v>-357500</v>
      </c>
      <c r="G34" s="41">
        <f>G33-G32</f>
        <v>0</v>
      </c>
      <c r="H34" s="90">
        <f t="shared" si="0"/>
        <v>-357500</v>
      </c>
    </row>
    <row r="35" spans="1:8" s="8" customFormat="1" ht="23.25" customHeight="1">
      <c r="A35" s="313"/>
      <c r="B35" s="317" t="s">
        <v>19</v>
      </c>
      <c r="C35" s="322" t="s">
        <v>53</v>
      </c>
      <c r="D35" s="35" t="s">
        <v>29</v>
      </c>
      <c r="E35" s="36">
        <v>2836810</v>
      </c>
      <c r="F35" s="36">
        <v>8800</v>
      </c>
      <c r="G35" s="36">
        <v>0</v>
      </c>
      <c r="H35" s="37">
        <f t="shared" si="0"/>
        <v>2845610</v>
      </c>
    </row>
    <row r="36" spans="1:8" s="8" customFormat="1" ht="23.25" customHeight="1">
      <c r="A36" s="313"/>
      <c r="B36" s="318"/>
      <c r="C36" s="322"/>
      <c r="D36" s="35" t="s">
        <v>8</v>
      </c>
      <c r="E36" s="36">
        <v>2836810</v>
      </c>
      <c r="F36" s="36">
        <v>8800</v>
      </c>
      <c r="G36" s="36">
        <v>0</v>
      </c>
      <c r="H36" s="37">
        <f t="shared" si="0"/>
        <v>2845610</v>
      </c>
    </row>
    <row r="37" spans="1:8" s="8" customFormat="1" ht="23.25" customHeight="1">
      <c r="A37" s="313"/>
      <c r="B37" s="318"/>
      <c r="C37" s="322"/>
      <c r="D37" s="38" t="s">
        <v>7</v>
      </c>
      <c r="E37" s="36">
        <f>E36-E35</f>
        <v>0</v>
      </c>
      <c r="F37" s="36">
        <f>F36-F35</f>
        <v>0</v>
      </c>
      <c r="G37" s="36">
        <f>G36-G35</f>
        <v>0</v>
      </c>
      <c r="H37" s="37">
        <f aca="true" t="shared" si="2" ref="H37:H58">E37+F37+G37</f>
        <v>0</v>
      </c>
    </row>
    <row r="38" spans="1:8" s="8" customFormat="1" ht="23.25" customHeight="1">
      <c r="A38" s="313"/>
      <c r="B38" s="318"/>
      <c r="C38" s="322" t="s">
        <v>100</v>
      </c>
      <c r="D38" s="35" t="s">
        <v>4</v>
      </c>
      <c r="E38" s="36">
        <v>1580860</v>
      </c>
      <c r="F38" s="36">
        <v>17655540</v>
      </c>
      <c r="G38" s="36">
        <v>0</v>
      </c>
      <c r="H38" s="37">
        <f t="shared" si="2"/>
        <v>19236400</v>
      </c>
    </row>
    <row r="39" spans="1:8" s="8" customFormat="1" ht="23.25" customHeight="1">
      <c r="A39" s="313"/>
      <c r="B39" s="318"/>
      <c r="C39" s="322"/>
      <c r="D39" s="35" t="s">
        <v>5</v>
      </c>
      <c r="E39" s="36">
        <v>1580860</v>
      </c>
      <c r="F39" s="36">
        <v>17655540</v>
      </c>
      <c r="G39" s="36">
        <v>0</v>
      </c>
      <c r="H39" s="37">
        <f t="shared" si="2"/>
        <v>19236400</v>
      </c>
    </row>
    <row r="40" spans="1:8" s="8" customFormat="1" ht="23.25" customHeight="1">
      <c r="A40" s="313"/>
      <c r="B40" s="318"/>
      <c r="C40" s="317"/>
      <c r="D40" s="120" t="s">
        <v>6</v>
      </c>
      <c r="E40" s="52">
        <f>E39-E38</f>
        <v>0</v>
      </c>
      <c r="F40" s="52">
        <f>F39-F38</f>
        <v>0</v>
      </c>
      <c r="G40" s="52">
        <f>G39-G38</f>
        <v>0</v>
      </c>
      <c r="H40" s="92">
        <f t="shared" si="2"/>
        <v>0</v>
      </c>
    </row>
    <row r="41" spans="1:8" s="8" customFormat="1" ht="23.25" customHeight="1">
      <c r="A41" s="314" t="s">
        <v>49</v>
      </c>
      <c r="B41" s="317" t="s">
        <v>19</v>
      </c>
      <c r="C41" s="323" t="s">
        <v>54</v>
      </c>
      <c r="D41" s="35" t="s">
        <v>29</v>
      </c>
      <c r="E41" s="36">
        <v>2131451</v>
      </c>
      <c r="F41" s="36">
        <v>341960</v>
      </c>
      <c r="G41" s="36">
        <v>0</v>
      </c>
      <c r="H41" s="37">
        <f t="shared" si="2"/>
        <v>2473411</v>
      </c>
    </row>
    <row r="42" spans="1:8" s="8" customFormat="1" ht="23.25" customHeight="1">
      <c r="A42" s="315"/>
      <c r="B42" s="318"/>
      <c r="C42" s="322"/>
      <c r="D42" s="35" t="s">
        <v>8</v>
      </c>
      <c r="E42" s="36">
        <v>2127979</v>
      </c>
      <c r="F42" s="36">
        <v>341960</v>
      </c>
      <c r="G42" s="36">
        <v>7500</v>
      </c>
      <c r="H42" s="37">
        <f t="shared" si="2"/>
        <v>2477439</v>
      </c>
    </row>
    <row r="43" spans="1:8" s="8" customFormat="1" ht="23.25" customHeight="1">
      <c r="A43" s="315"/>
      <c r="B43" s="318"/>
      <c r="C43" s="322"/>
      <c r="D43" s="121" t="s">
        <v>7</v>
      </c>
      <c r="E43" s="36">
        <f>E42-E41</f>
        <v>-3472</v>
      </c>
      <c r="F43" s="36">
        <f>F42-F41</f>
        <v>0</v>
      </c>
      <c r="G43" s="36">
        <f>G42-G41</f>
        <v>7500</v>
      </c>
      <c r="H43" s="37">
        <f t="shared" si="2"/>
        <v>4028</v>
      </c>
    </row>
    <row r="44" spans="1:8" s="8" customFormat="1" ht="23.25" customHeight="1">
      <c r="A44" s="315"/>
      <c r="B44" s="318"/>
      <c r="C44" s="322" t="s">
        <v>101</v>
      </c>
      <c r="D44" s="35" t="s">
        <v>29</v>
      </c>
      <c r="E44" s="36">
        <v>0</v>
      </c>
      <c r="F44" s="36">
        <v>220000</v>
      </c>
      <c r="G44" s="36">
        <v>0</v>
      </c>
      <c r="H44" s="37">
        <f t="shared" si="2"/>
        <v>220000</v>
      </c>
    </row>
    <row r="45" spans="1:8" s="8" customFormat="1" ht="23.25" customHeight="1">
      <c r="A45" s="315"/>
      <c r="B45" s="318"/>
      <c r="C45" s="322"/>
      <c r="D45" s="35" t="s">
        <v>8</v>
      </c>
      <c r="E45" s="36">
        <v>0</v>
      </c>
      <c r="F45" s="36">
        <v>219037</v>
      </c>
      <c r="G45" s="36">
        <v>0</v>
      </c>
      <c r="H45" s="37">
        <f t="shared" si="2"/>
        <v>219037</v>
      </c>
    </row>
    <row r="46" spans="1:8" s="8" customFormat="1" ht="23.25" customHeight="1">
      <c r="A46" s="315"/>
      <c r="B46" s="318"/>
      <c r="C46" s="322"/>
      <c r="D46" s="121" t="s">
        <v>7</v>
      </c>
      <c r="E46" s="36">
        <f>E45-E44</f>
        <v>0</v>
      </c>
      <c r="F46" s="36">
        <f>F45-F44</f>
        <v>-963</v>
      </c>
      <c r="G46" s="36">
        <f>G45-G44</f>
        <v>0</v>
      </c>
      <c r="H46" s="37">
        <f t="shared" si="2"/>
        <v>-963</v>
      </c>
    </row>
    <row r="47" spans="1:8" s="8" customFormat="1" ht="23.25" customHeight="1">
      <c r="A47" s="315"/>
      <c r="B47" s="318"/>
      <c r="C47" s="322" t="s">
        <v>52</v>
      </c>
      <c r="D47" s="35" t="s">
        <v>29</v>
      </c>
      <c r="E47" s="36">
        <v>2781000</v>
      </c>
      <c r="F47" s="36">
        <v>641420</v>
      </c>
      <c r="G47" s="36">
        <v>0</v>
      </c>
      <c r="H47" s="37">
        <f t="shared" si="2"/>
        <v>3422420</v>
      </c>
    </row>
    <row r="48" spans="1:8" s="8" customFormat="1" ht="23.25" customHeight="1">
      <c r="A48" s="315"/>
      <c r="B48" s="318"/>
      <c r="C48" s="322"/>
      <c r="D48" s="35" t="s">
        <v>8</v>
      </c>
      <c r="E48" s="36">
        <v>2781000</v>
      </c>
      <c r="F48" s="36">
        <v>641420</v>
      </c>
      <c r="G48" s="36">
        <v>0</v>
      </c>
      <c r="H48" s="37">
        <f t="shared" si="2"/>
        <v>3422420</v>
      </c>
    </row>
    <row r="49" spans="1:8" s="8" customFormat="1" ht="23.25" customHeight="1">
      <c r="A49" s="315"/>
      <c r="B49" s="318"/>
      <c r="C49" s="322"/>
      <c r="D49" s="121" t="s">
        <v>7</v>
      </c>
      <c r="E49" s="36">
        <f>E48-E47</f>
        <v>0</v>
      </c>
      <c r="F49" s="36">
        <f>F48-F47</f>
        <v>0</v>
      </c>
      <c r="G49" s="36">
        <f>G48-G47</f>
        <v>0</v>
      </c>
      <c r="H49" s="37">
        <f t="shared" si="2"/>
        <v>0</v>
      </c>
    </row>
    <row r="50" spans="1:8" s="8" customFormat="1" ht="23.25" customHeight="1">
      <c r="A50" s="315"/>
      <c r="B50" s="318"/>
      <c r="C50" s="322" t="s">
        <v>51</v>
      </c>
      <c r="D50" s="35" t="s">
        <v>29</v>
      </c>
      <c r="E50" s="36">
        <v>978000</v>
      </c>
      <c r="F50" s="36">
        <v>1009000</v>
      </c>
      <c r="G50" s="36">
        <v>0</v>
      </c>
      <c r="H50" s="37">
        <f t="shared" si="2"/>
        <v>1987000</v>
      </c>
    </row>
    <row r="51" spans="1:8" s="8" customFormat="1" ht="23.25" customHeight="1">
      <c r="A51" s="315"/>
      <c r="B51" s="318"/>
      <c r="C51" s="322"/>
      <c r="D51" s="35" t="s">
        <v>8</v>
      </c>
      <c r="E51" s="36">
        <v>978000</v>
      </c>
      <c r="F51" s="36">
        <v>1009000</v>
      </c>
      <c r="G51" s="36">
        <v>0</v>
      </c>
      <c r="H51" s="37">
        <f t="shared" si="2"/>
        <v>1987000</v>
      </c>
    </row>
    <row r="52" spans="1:8" s="8" customFormat="1" ht="23.25" customHeight="1">
      <c r="A52" s="315"/>
      <c r="B52" s="318"/>
      <c r="C52" s="322"/>
      <c r="D52" s="121" t="s">
        <v>7</v>
      </c>
      <c r="E52" s="36">
        <f>E51-E50</f>
        <v>0</v>
      </c>
      <c r="F52" s="36">
        <f>F51-F50</f>
        <v>0</v>
      </c>
      <c r="G52" s="36">
        <f>G51-G50</f>
        <v>0</v>
      </c>
      <c r="H52" s="37">
        <f t="shared" si="2"/>
        <v>0</v>
      </c>
    </row>
    <row r="53" spans="1:8" s="8" customFormat="1" ht="23.25" customHeight="1">
      <c r="A53" s="315"/>
      <c r="B53" s="318"/>
      <c r="C53" s="324" t="s">
        <v>50</v>
      </c>
      <c r="D53" s="40" t="s">
        <v>29</v>
      </c>
      <c r="E53" s="41">
        <f aca="true" t="shared" si="3" ref="E53:G54">E35+E38+E41+E44+E47+E50</f>
        <v>10308121</v>
      </c>
      <c r="F53" s="41">
        <f t="shared" si="3"/>
        <v>19876720</v>
      </c>
      <c r="G53" s="41">
        <f t="shared" si="3"/>
        <v>0</v>
      </c>
      <c r="H53" s="48">
        <f t="shared" si="2"/>
        <v>30184841</v>
      </c>
    </row>
    <row r="54" spans="1:8" s="8" customFormat="1" ht="23.25" customHeight="1">
      <c r="A54" s="315"/>
      <c r="B54" s="318"/>
      <c r="C54" s="324"/>
      <c r="D54" s="40" t="s">
        <v>8</v>
      </c>
      <c r="E54" s="41">
        <f t="shared" si="3"/>
        <v>10304649</v>
      </c>
      <c r="F54" s="41">
        <f t="shared" si="3"/>
        <v>19875757</v>
      </c>
      <c r="G54" s="41">
        <f t="shared" si="3"/>
        <v>7500</v>
      </c>
      <c r="H54" s="48">
        <f t="shared" si="2"/>
        <v>30187906</v>
      </c>
    </row>
    <row r="55" spans="1:8" s="8" customFormat="1" ht="23.25" customHeight="1" thickBot="1">
      <c r="A55" s="315"/>
      <c r="B55" s="319"/>
      <c r="C55" s="345"/>
      <c r="D55" s="43" t="s">
        <v>7</v>
      </c>
      <c r="E55" s="44">
        <f>E54-E53</f>
        <v>-3472</v>
      </c>
      <c r="F55" s="44">
        <f>F54-F53</f>
        <v>-963</v>
      </c>
      <c r="G55" s="44">
        <f>G54-G53</f>
        <v>7500</v>
      </c>
      <c r="H55" s="48">
        <f t="shared" si="2"/>
        <v>3065</v>
      </c>
    </row>
    <row r="56" spans="1:8" ht="23.25" customHeight="1">
      <c r="A56" s="315"/>
      <c r="B56" s="346" t="s">
        <v>36</v>
      </c>
      <c r="C56" s="347"/>
      <c r="D56" s="55" t="s">
        <v>29</v>
      </c>
      <c r="E56" s="56">
        <f aca="true" t="shared" si="4" ref="E56:G57">E20+E32+E53</f>
        <v>134480032</v>
      </c>
      <c r="F56" s="56">
        <f t="shared" si="4"/>
        <v>26772855</v>
      </c>
      <c r="G56" s="56">
        <f t="shared" si="4"/>
        <v>0</v>
      </c>
      <c r="H56" s="57">
        <f t="shared" si="2"/>
        <v>161252887</v>
      </c>
    </row>
    <row r="57" spans="1:8" ht="23.25" customHeight="1">
      <c r="A57" s="315"/>
      <c r="B57" s="341"/>
      <c r="C57" s="342"/>
      <c r="D57" s="45" t="s">
        <v>8</v>
      </c>
      <c r="E57" s="46">
        <f t="shared" si="4"/>
        <v>134076560</v>
      </c>
      <c r="F57" s="46">
        <f t="shared" si="4"/>
        <v>26060922</v>
      </c>
      <c r="G57" s="46">
        <f t="shared" si="4"/>
        <v>7500</v>
      </c>
      <c r="H57" s="47">
        <f t="shared" si="2"/>
        <v>160144982</v>
      </c>
    </row>
    <row r="58" spans="1:8" ht="23.25" customHeight="1" thickBot="1">
      <c r="A58" s="316"/>
      <c r="B58" s="343"/>
      <c r="C58" s="344"/>
      <c r="D58" s="151" t="s">
        <v>7</v>
      </c>
      <c r="E58" s="152">
        <f>E57-E56</f>
        <v>-403472</v>
      </c>
      <c r="F58" s="152">
        <f>F57-F56</f>
        <v>-711933</v>
      </c>
      <c r="G58" s="152">
        <f>G57-G56</f>
        <v>7500</v>
      </c>
      <c r="H58" s="153">
        <f t="shared" si="2"/>
        <v>-1107905</v>
      </c>
    </row>
    <row r="59" spans="1:8" s="75" customFormat="1" ht="23.25" customHeight="1">
      <c r="A59" s="309" t="s">
        <v>46</v>
      </c>
      <c r="B59" s="307" t="s">
        <v>46</v>
      </c>
      <c r="C59" s="307" t="s">
        <v>105</v>
      </c>
      <c r="D59" s="149" t="s">
        <v>29</v>
      </c>
      <c r="E59" s="150">
        <v>655650</v>
      </c>
      <c r="F59" s="150">
        <v>1208740</v>
      </c>
      <c r="G59" s="150">
        <v>0</v>
      </c>
      <c r="H59" s="93">
        <f aca="true" t="shared" si="5" ref="H59:H79">E59+F59+G59</f>
        <v>1864390</v>
      </c>
    </row>
    <row r="60" spans="1:8" s="75" customFormat="1" ht="23.25" customHeight="1">
      <c r="A60" s="309"/>
      <c r="B60" s="307"/>
      <c r="C60" s="307"/>
      <c r="D60" s="35" t="s">
        <v>8</v>
      </c>
      <c r="E60" s="36">
        <v>655650</v>
      </c>
      <c r="F60" s="36">
        <v>1008690</v>
      </c>
      <c r="G60" s="36">
        <v>200050</v>
      </c>
      <c r="H60" s="37">
        <f t="shared" si="5"/>
        <v>1864390</v>
      </c>
    </row>
    <row r="61" spans="1:8" s="75" customFormat="1" ht="23.25" customHeight="1">
      <c r="A61" s="309"/>
      <c r="B61" s="307"/>
      <c r="C61" s="312"/>
      <c r="D61" s="38" t="s">
        <v>7</v>
      </c>
      <c r="E61" s="36">
        <f>E60-E59</f>
        <v>0</v>
      </c>
      <c r="F61" s="36">
        <f>F60-F59</f>
        <v>-200050</v>
      </c>
      <c r="G61" s="36">
        <f>G60-G59</f>
        <v>200050</v>
      </c>
      <c r="H61" s="37">
        <f t="shared" si="5"/>
        <v>0</v>
      </c>
    </row>
    <row r="62" spans="1:8" s="75" customFormat="1" ht="23.25" customHeight="1">
      <c r="A62" s="309"/>
      <c r="B62" s="307"/>
      <c r="C62" s="306" t="s">
        <v>106</v>
      </c>
      <c r="D62" s="35" t="s">
        <v>4</v>
      </c>
      <c r="E62" s="36">
        <v>2210910</v>
      </c>
      <c r="F62" s="36">
        <v>904950</v>
      </c>
      <c r="G62" s="36">
        <v>161850</v>
      </c>
      <c r="H62" s="93">
        <f aca="true" t="shared" si="6" ref="H62:H64">E62+F62+G62</f>
        <v>3277710</v>
      </c>
    </row>
    <row r="63" spans="1:8" s="75" customFormat="1" ht="23.25" customHeight="1">
      <c r="A63" s="309"/>
      <c r="B63" s="307"/>
      <c r="C63" s="307"/>
      <c r="D63" s="35" t="s">
        <v>5</v>
      </c>
      <c r="E63" s="36">
        <v>2210910</v>
      </c>
      <c r="F63" s="36">
        <v>904950</v>
      </c>
      <c r="G63" s="36">
        <v>161850</v>
      </c>
      <c r="H63" s="37">
        <f t="shared" si="6"/>
        <v>3277710</v>
      </c>
    </row>
    <row r="64" spans="1:8" s="75" customFormat="1" ht="23.25" customHeight="1">
      <c r="A64" s="309"/>
      <c r="B64" s="307"/>
      <c r="C64" s="312"/>
      <c r="D64" s="78" t="s">
        <v>6</v>
      </c>
      <c r="E64" s="36">
        <f>E63-E62</f>
        <v>0</v>
      </c>
      <c r="F64" s="36">
        <f>F63-F62</f>
        <v>0</v>
      </c>
      <c r="G64" s="36">
        <f>G63-G62</f>
        <v>0</v>
      </c>
      <c r="H64" s="37">
        <f t="shared" si="6"/>
        <v>0</v>
      </c>
    </row>
    <row r="65" spans="1:8" s="75" customFormat="1" ht="23.25" customHeight="1">
      <c r="A65" s="309"/>
      <c r="B65" s="307"/>
      <c r="C65" s="306" t="s">
        <v>107</v>
      </c>
      <c r="D65" s="35" t="s">
        <v>4</v>
      </c>
      <c r="E65" s="36">
        <v>340340</v>
      </c>
      <c r="F65" s="36">
        <v>3987400</v>
      </c>
      <c r="G65" s="36">
        <v>100000</v>
      </c>
      <c r="H65" s="93">
        <f aca="true" t="shared" si="7" ref="H65:H67">E65+F65+G65</f>
        <v>4427740</v>
      </c>
    </row>
    <row r="66" spans="1:8" s="75" customFormat="1" ht="23.25" customHeight="1">
      <c r="A66" s="309"/>
      <c r="B66" s="307"/>
      <c r="C66" s="307"/>
      <c r="D66" s="35" t="s">
        <v>5</v>
      </c>
      <c r="E66" s="36">
        <v>340340</v>
      </c>
      <c r="F66" s="36">
        <v>3987400</v>
      </c>
      <c r="G66" s="36">
        <v>100000</v>
      </c>
      <c r="H66" s="37">
        <f t="shared" si="7"/>
        <v>4427740</v>
      </c>
    </row>
    <row r="67" spans="1:8" s="75" customFormat="1" ht="23.25" customHeight="1">
      <c r="A67" s="309"/>
      <c r="B67" s="307"/>
      <c r="C67" s="312"/>
      <c r="D67" s="78" t="s">
        <v>6</v>
      </c>
      <c r="E67" s="36">
        <f>E66-E65</f>
        <v>0</v>
      </c>
      <c r="F67" s="36">
        <f>F66-F65</f>
        <v>0</v>
      </c>
      <c r="G67" s="36">
        <f>G66-G65</f>
        <v>0</v>
      </c>
      <c r="H67" s="37">
        <f t="shared" si="7"/>
        <v>0</v>
      </c>
    </row>
    <row r="68" spans="1:8" s="75" customFormat="1" ht="23.25" customHeight="1">
      <c r="A68" s="309"/>
      <c r="B68" s="307"/>
      <c r="C68" s="306" t="s">
        <v>108</v>
      </c>
      <c r="D68" s="35" t="s">
        <v>4</v>
      </c>
      <c r="E68" s="36">
        <v>747000</v>
      </c>
      <c r="F68" s="36">
        <v>171400</v>
      </c>
      <c r="G68" s="36">
        <v>0</v>
      </c>
      <c r="H68" s="93">
        <f aca="true" t="shared" si="8" ref="H68:H70">E68+F68+G68</f>
        <v>918400</v>
      </c>
    </row>
    <row r="69" spans="1:8" s="75" customFormat="1" ht="23.25" customHeight="1">
      <c r="A69" s="309"/>
      <c r="B69" s="307"/>
      <c r="C69" s="307"/>
      <c r="D69" s="35" t="s">
        <v>5</v>
      </c>
      <c r="E69" s="36">
        <v>747000</v>
      </c>
      <c r="F69" s="36">
        <v>171400</v>
      </c>
      <c r="G69" s="36">
        <v>0</v>
      </c>
      <c r="H69" s="37">
        <f t="shared" si="8"/>
        <v>918400</v>
      </c>
    </row>
    <row r="70" spans="1:8" s="75" customFormat="1" ht="23.25" customHeight="1">
      <c r="A70" s="309"/>
      <c r="B70" s="307"/>
      <c r="C70" s="312"/>
      <c r="D70" s="78" t="s">
        <v>6</v>
      </c>
      <c r="E70" s="36">
        <f>E69-E68</f>
        <v>0</v>
      </c>
      <c r="F70" s="36">
        <f>F69-F68</f>
        <v>0</v>
      </c>
      <c r="G70" s="36">
        <f>G69-G68</f>
        <v>0</v>
      </c>
      <c r="H70" s="37">
        <f t="shared" si="8"/>
        <v>0</v>
      </c>
    </row>
    <row r="71" spans="1:8" s="75" customFormat="1" ht="23.25" customHeight="1">
      <c r="A71" s="309"/>
      <c r="B71" s="307"/>
      <c r="C71" s="306" t="s">
        <v>109</v>
      </c>
      <c r="D71" s="35" t="s">
        <v>4</v>
      </c>
      <c r="E71" s="36">
        <v>1898540</v>
      </c>
      <c r="F71" s="36">
        <v>4457390</v>
      </c>
      <c r="G71" s="36">
        <v>4407200</v>
      </c>
      <c r="H71" s="93">
        <f aca="true" t="shared" si="9" ref="H71:H73">E71+F71+G71</f>
        <v>10763130</v>
      </c>
    </row>
    <row r="72" spans="1:8" s="75" customFormat="1" ht="23.25" customHeight="1">
      <c r="A72" s="309"/>
      <c r="B72" s="307"/>
      <c r="C72" s="307"/>
      <c r="D72" s="35" t="s">
        <v>5</v>
      </c>
      <c r="E72" s="36">
        <v>1898540</v>
      </c>
      <c r="F72" s="36">
        <v>4457390</v>
      </c>
      <c r="G72" s="36">
        <v>4407200</v>
      </c>
      <c r="H72" s="37">
        <f t="shared" si="9"/>
        <v>10763130</v>
      </c>
    </row>
    <row r="73" spans="1:8" s="75" customFormat="1" ht="23.25" customHeight="1">
      <c r="A73" s="309"/>
      <c r="B73" s="307"/>
      <c r="C73" s="312"/>
      <c r="D73" s="78" t="s">
        <v>6</v>
      </c>
      <c r="E73" s="36">
        <f>E72-E71</f>
        <v>0</v>
      </c>
      <c r="F73" s="36">
        <f>F72-F71</f>
        <v>0</v>
      </c>
      <c r="G73" s="36">
        <f>G72-G71</f>
        <v>0</v>
      </c>
      <c r="H73" s="37">
        <f t="shared" si="9"/>
        <v>0</v>
      </c>
    </row>
    <row r="74" spans="1:8" s="75" customFormat="1" ht="23.25" customHeight="1">
      <c r="A74" s="309"/>
      <c r="B74" s="307"/>
      <c r="C74" s="307" t="s">
        <v>110</v>
      </c>
      <c r="D74" s="35" t="s">
        <v>4</v>
      </c>
      <c r="E74" s="36">
        <v>1250000</v>
      </c>
      <c r="F74" s="36">
        <v>3790000</v>
      </c>
      <c r="G74" s="36">
        <v>0</v>
      </c>
      <c r="H74" s="93">
        <f aca="true" t="shared" si="10" ref="H74:H76">E74+F74+G74</f>
        <v>5040000</v>
      </c>
    </row>
    <row r="75" spans="1:8" s="75" customFormat="1" ht="23.25" customHeight="1">
      <c r="A75" s="309"/>
      <c r="B75" s="307"/>
      <c r="C75" s="307"/>
      <c r="D75" s="35" t="s">
        <v>5</v>
      </c>
      <c r="E75" s="36">
        <v>1250000</v>
      </c>
      <c r="F75" s="36">
        <v>3790000</v>
      </c>
      <c r="G75" s="36">
        <v>0</v>
      </c>
      <c r="H75" s="37">
        <f t="shared" si="10"/>
        <v>5040000</v>
      </c>
    </row>
    <row r="76" spans="1:8" s="75" customFormat="1" ht="23.25" customHeight="1">
      <c r="A76" s="309"/>
      <c r="B76" s="307"/>
      <c r="C76" s="307"/>
      <c r="D76" s="120" t="s">
        <v>6</v>
      </c>
      <c r="E76" s="52">
        <f>E75-E74</f>
        <v>0</v>
      </c>
      <c r="F76" s="52">
        <f>F75-F74</f>
        <v>0</v>
      </c>
      <c r="G76" s="52">
        <f>G75-G74</f>
        <v>0</v>
      </c>
      <c r="H76" s="92">
        <f t="shared" si="10"/>
        <v>0</v>
      </c>
    </row>
    <row r="77" spans="1:8" ht="23.25" customHeight="1">
      <c r="A77" s="310" t="s">
        <v>46</v>
      </c>
      <c r="B77" s="306" t="s">
        <v>103</v>
      </c>
      <c r="C77" s="306" t="s">
        <v>111</v>
      </c>
      <c r="D77" s="35" t="s">
        <v>29</v>
      </c>
      <c r="E77" s="36">
        <v>30000</v>
      </c>
      <c r="F77" s="36">
        <v>95250</v>
      </c>
      <c r="G77" s="36"/>
      <c r="H77" s="37">
        <f t="shared" si="5"/>
        <v>125250</v>
      </c>
    </row>
    <row r="78" spans="1:8" ht="23.25" customHeight="1">
      <c r="A78" s="309"/>
      <c r="B78" s="307"/>
      <c r="C78" s="307"/>
      <c r="D78" s="35" t="s">
        <v>8</v>
      </c>
      <c r="E78" s="36">
        <v>30000</v>
      </c>
      <c r="F78" s="36">
        <v>95250</v>
      </c>
      <c r="G78" s="36"/>
      <c r="H78" s="37">
        <f t="shared" si="5"/>
        <v>125250</v>
      </c>
    </row>
    <row r="79" spans="1:8" ht="23.25" customHeight="1">
      <c r="A79" s="309"/>
      <c r="B79" s="312"/>
      <c r="C79" s="312"/>
      <c r="D79" s="121" t="s">
        <v>7</v>
      </c>
      <c r="E79" s="36">
        <f>E78-E77</f>
        <v>0</v>
      </c>
      <c r="F79" s="36">
        <f>F78-F77</f>
        <v>0</v>
      </c>
      <c r="G79" s="36">
        <f>G78-G77</f>
        <v>0</v>
      </c>
      <c r="H79" s="37">
        <f t="shared" si="5"/>
        <v>0</v>
      </c>
    </row>
    <row r="80" spans="1:8" ht="23.25" customHeight="1">
      <c r="A80" s="309"/>
      <c r="B80" s="339" t="s">
        <v>36</v>
      </c>
      <c r="C80" s="340"/>
      <c r="D80" s="45" t="s">
        <v>29</v>
      </c>
      <c r="E80" s="46">
        <f aca="true" t="shared" si="11" ref="E80:G81">E59+E62+E65+E68+E71+E74+E77</f>
        <v>7132440</v>
      </c>
      <c r="F80" s="46">
        <f t="shared" si="11"/>
        <v>14615130</v>
      </c>
      <c r="G80" s="46">
        <f t="shared" si="11"/>
        <v>4669050</v>
      </c>
      <c r="H80" s="47">
        <f aca="true" t="shared" si="12" ref="H80:H97">E80+F80+G80</f>
        <v>26416620</v>
      </c>
    </row>
    <row r="81" spans="1:8" ht="23.25" customHeight="1">
      <c r="A81" s="309"/>
      <c r="B81" s="341"/>
      <c r="C81" s="342"/>
      <c r="D81" s="45" t="s">
        <v>8</v>
      </c>
      <c r="E81" s="46">
        <f t="shared" si="11"/>
        <v>7132440</v>
      </c>
      <c r="F81" s="46">
        <f t="shared" si="11"/>
        <v>14415080</v>
      </c>
      <c r="G81" s="46">
        <f t="shared" si="11"/>
        <v>4869100</v>
      </c>
      <c r="H81" s="47">
        <f t="shared" si="12"/>
        <v>26416620</v>
      </c>
    </row>
    <row r="82" spans="1:8" ht="23.25" customHeight="1" thickBot="1">
      <c r="A82" s="311"/>
      <c r="B82" s="343"/>
      <c r="C82" s="344"/>
      <c r="D82" s="151" t="s">
        <v>7</v>
      </c>
      <c r="E82" s="152">
        <f>E81-E80</f>
        <v>0</v>
      </c>
      <c r="F82" s="152">
        <f>F81-F80</f>
        <v>-200050</v>
      </c>
      <c r="G82" s="152">
        <f>G81-G80</f>
        <v>200050</v>
      </c>
      <c r="H82" s="153">
        <f t="shared" si="12"/>
        <v>0</v>
      </c>
    </row>
    <row r="83" spans="1:8" ht="23.25" customHeight="1">
      <c r="A83" s="301" t="s">
        <v>48</v>
      </c>
      <c r="B83" s="318" t="s">
        <v>47</v>
      </c>
      <c r="C83" s="318" t="s">
        <v>102</v>
      </c>
      <c r="D83" s="149" t="s">
        <v>29</v>
      </c>
      <c r="E83" s="150">
        <v>6348000</v>
      </c>
      <c r="F83" s="150">
        <v>246000</v>
      </c>
      <c r="G83" s="150">
        <v>0</v>
      </c>
      <c r="H83" s="93">
        <f t="shared" si="12"/>
        <v>6594000</v>
      </c>
    </row>
    <row r="84" spans="1:8" ht="23.25" customHeight="1">
      <c r="A84" s="301"/>
      <c r="B84" s="318"/>
      <c r="C84" s="318"/>
      <c r="D84" s="35" t="s">
        <v>8</v>
      </c>
      <c r="E84" s="36">
        <v>6348000</v>
      </c>
      <c r="F84" s="36">
        <v>246000</v>
      </c>
      <c r="G84" s="36">
        <v>0</v>
      </c>
      <c r="H84" s="37">
        <f t="shared" si="12"/>
        <v>6594000</v>
      </c>
    </row>
    <row r="85" spans="1:8" ht="23.25" customHeight="1">
      <c r="A85" s="302"/>
      <c r="B85" s="320"/>
      <c r="C85" s="320"/>
      <c r="D85" s="78" t="s">
        <v>7</v>
      </c>
      <c r="E85" s="36">
        <f>E84-E83</f>
        <v>0</v>
      </c>
      <c r="F85" s="36">
        <f>F84-F83</f>
        <v>0</v>
      </c>
      <c r="G85" s="36">
        <f>G84-G83</f>
        <v>0</v>
      </c>
      <c r="H85" s="37">
        <f t="shared" si="12"/>
        <v>0</v>
      </c>
    </row>
    <row r="86" spans="1:8" ht="23.25" customHeight="1">
      <c r="A86" s="303" t="s">
        <v>81</v>
      </c>
      <c r="B86" s="306" t="s">
        <v>81</v>
      </c>
      <c r="C86" s="306" t="s">
        <v>81</v>
      </c>
      <c r="D86" s="35" t="s">
        <v>29</v>
      </c>
      <c r="E86" s="36">
        <v>14767</v>
      </c>
      <c r="F86" s="36">
        <v>0</v>
      </c>
      <c r="G86" s="36">
        <v>0</v>
      </c>
      <c r="H86" s="37">
        <f t="shared" si="12"/>
        <v>14767</v>
      </c>
    </row>
    <row r="87" spans="1:8" ht="23.25" customHeight="1">
      <c r="A87" s="304"/>
      <c r="B87" s="307"/>
      <c r="C87" s="307"/>
      <c r="D87" s="35" t="s">
        <v>8</v>
      </c>
      <c r="E87" s="36">
        <v>14767</v>
      </c>
      <c r="F87" s="36">
        <v>0</v>
      </c>
      <c r="G87" s="36">
        <v>0</v>
      </c>
      <c r="H87" s="37">
        <f t="shared" si="12"/>
        <v>14767</v>
      </c>
    </row>
    <row r="88" spans="1:8" ht="23.25" customHeight="1" thickBot="1">
      <c r="A88" s="305"/>
      <c r="B88" s="308"/>
      <c r="C88" s="308"/>
      <c r="D88" s="49" t="s">
        <v>7</v>
      </c>
      <c r="E88" s="50">
        <f>E87-E86</f>
        <v>0</v>
      </c>
      <c r="F88" s="50">
        <f>F87-F86</f>
        <v>0</v>
      </c>
      <c r="G88" s="50">
        <f>G87-G86</f>
        <v>0</v>
      </c>
      <c r="H88" s="91">
        <f t="shared" si="12"/>
        <v>0</v>
      </c>
    </row>
    <row r="89" spans="1:8" s="75" customFormat="1" ht="23.25" customHeight="1">
      <c r="A89" s="334" t="s">
        <v>45</v>
      </c>
      <c r="B89" s="322" t="s">
        <v>45</v>
      </c>
      <c r="C89" s="322" t="s">
        <v>45</v>
      </c>
      <c r="D89" s="35" t="s">
        <v>29</v>
      </c>
      <c r="E89" s="36">
        <v>0</v>
      </c>
      <c r="F89" s="36">
        <v>1000000</v>
      </c>
      <c r="G89" s="36">
        <v>0</v>
      </c>
      <c r="H89" s="37">
        <f t="shared" si="12"/>
        <v>1000000</v>
      </c>
    </row>
    <row r="90" spans="1:8" s="75" customFormat="1" ht="23.25" customHeight="1">
      <c r="A90" s="334"/>
      <c r="B90" s="322"/>
      <c r="C90" s="322"/>
      <c r="D90" s="35" t="s">
        <v>8</v>
      </c>
      <c r="E90" s="36">
        <v>0</v>
      </c>
      <c r="F90" s="36">
        <v>0</v>
      </c>
      <c r="G90" s="36">
        <v>0</v>
      </c>
      <c r="H90" s="37">
        <f t="shared" si="12"/>
        <v>0</v>
      </c>
    </row>
    <row r="91" spans="1:8" s="75" customFormat="1" ht="23.25" customHeight="1">
      <c r="A91" s="334"/>
      <c r="B91" s="322"/>
      <c r="C91" s="322"/>
      <c r="D91" s="38" t="s">
        <v>7</v>
      </c>
      <c r="E91" s="36">
        <f>E90-E89</f>
        <v>0</v>
      </c>
      <c r="F91" s="36">
        <f>F90-F89</f>
        <v>-1000000</v>
      </c>
      <c r="G91" s="36">
        <f>G90-G89</f>
        <v>0</v>
      </c>
      <c r="H91" s="37">
        <f t="shared" si="12"/>
        <v>-1000000</v>
      </c>
    </row>
    <row r="92" spans="1:8" ht="23.25" customHeight="1">
      <c r="A92" s="335" t="s">
        <v>33</v>
      </c>
      <c r="B92" s="337" t="s">
        <v>33</v>
      </c>
      <c r="C92" s="337" t="s">
        <v>33</v>
      </c>
      <c r="D92" s="94" t="s">
        <v>29</v>
      </c>
      <c r="E92" s="95">
        <v>19028</v>
      </c>
      <c r="F92" s="95">
        <v>3999965</v>
      </c>
      <c r="G92" s="95">
        <v>982600</v>
      </c>
      <c r="H92" s="96">
        <f t="shared" si="12"/>
        <v>5001593</v>
      </c>
    </row>
    <row r="93" spans="1:8" ht="23.25" customHeight="1">
      <c r="A93" s="335"/>
      <c r="B93" s="337"/>
      <c r="C93" s="337"/>
      <c r="D93" s="94" t="s">
        <v>8</v>
      </c>
      <c r="E93" s="95">
        <v>419058</v>
      </c>
      <c r="F93" s="95">
        <v>7877010</v>
      </c>
      <c r="G93" s="95">
        <v>1127880</v>
      </c>
      <c r="H93" s="96">
        <f t="shared" si="12"/>
        <v>9423948</v>
      </c>
    </row>
    <row r="94" spans="1:8" ht="23.25" customHeight="1" thickBot="1">
      <c r="A94" s="336"/>
      <c r="B94" s="338"/>
      <c r="C94" s="338"/>
      <c r="D94" s="97" t="s">
        <v>7</v>
      </c>
      <c r="E94" s="98">
        <f>E93-E92</f>
        <v>400030</v>
      </c>
      <c r="F94" s="98">
        <f>F93-F92</f>
        <v>3877045</v>
      </c>
      <c r="G94" s="98">
        <f>G93-G92</f>
        <v>145280</v>
      </c>
      <c r="H94" s="96">
        <f t="shared" si="12"/>
        <v>4422355</v>
      </c>
    </row>
    <row r="95" spans="1:8" ht="23.25" customHeight="1" thickBot="1" thickTop="1">
      <c r="A95" s="325" t="s">
        <v>30</v>
      </c>
      <c r="B95" s="326"/>
      <c r="C95" s="327"/>
      <c r="D95" s="99" t="s">
        <v>29</v>
      </c>
      <c r="E95" s="100">
        <f aca="true" t="shared" si="13" ref="E95:G96">E56+E80+E83+E86+E89+E92</f>
        <v>147994267</v>
      </c>
      <c r="F95" s="100">
        <f t="shared" si="13"/>
        <v>46633950</v>
      </c>
      <c r="G95" s="100">
        <f t="shared" si="13"/>
        <v>5651650</v>
      </c>
      <c r="H95" s="101">
        <f t="shared" si="12"/>
        <v>200279867</v>
      </c>
    </row>
    <row r="96" spans="1:8" ht="23.25" customHeight="1" thickBot="1" thickTop="1">
      <c r="A96" s="328"/>
      <c r="B96" s="329"/>
      <c r="C96" s="330"/>
      <c r="D96" s="102" t="s">
        <v>8</v>
      </c>
      <c r="E96" s="100">
        <f t="shared" si="13"/>
        <v>147990825</v>
      </c>
      <c r="F96" s="100">
        <f t="shared" si="13"/>
        <v>48599012</v>
      </c>
      <c r="G96" s="100">
        <f t="shared" si="13"/>
        <v>6004480</v>
      </c>
      <c r="H96" s="101">
        <f t="shared" si="12"/>
        <v>202594317</v>
      </c>
    </row>
    <row r="97" spans="1:8" ht="23.25" customHeight="1" thickBot="1" thickTop="1">
      <c r="A97" s="331"/>
      <c r="B97" s="332"/>
      <c r="C97" s="333"/>
      <c r="D97" s="103" t="s">
        <v>7</v>
      </c>
      <c r="E97" s="360">
        <f>E96-E95</f>
        <v>-3442</v>
      </c>
      <c r="F97" s="360">
        <f>F96-F95</f>
        <v>1965062</v>
      </c>
      <c r="G97" s="360">
        <f>G96-G95</f>
        <v>352830</v>
      </c>
      <c r="H97" s="361">
        <f t="shared" si="12"/>
        <v>2314450</v>
      </c>
    </row>
    <row r="98" spans="5:8" s="32" customFormat="1" ht="21.75" customHeight="1">
      <c r="E98" s="9"/>
      <c r="F98" s="9"/>
      <c r="G98" s="9"/>
      <c r="H98" s="51"/>
    </row>
    <row r="99" spans="5:8" s="32" customFormat="1" ht="21.75" customHeight="1">
      <c r="E99" s="9"/>
      <c r="F99" s="9"/>
      <c r="G99" s="9"/>
      <c r="H99" s="51"/>
    </row>
    <row r="100" spans="5:8" s="32" customFormat="1" ht="21.75" customHeight="1">
      <c r="E100" s="9"/>
      <c r="F100" s="9"/>
      <c r="G100" s="9"/>
      <c r="H100" s="51"/>
    </row>
    <row r="101" spans="5:8" s="32" customFormat="1" ht="21.75" customHeight="1">
      <c r="E101" s="9"/>
      <c r="F101" s="9"/>
      <c r="G101" s="9"/>
      <c r="H101" s="51"/>
    </row>
    <row r="102" spans="1:8" s="32" customFormat="1" ht="21.75" customHeight="1">
      <c r="A102"/>
      <c r="B102"/>
      <c r="C102"/>
      <c r="D102"/>
      <c r="E102" s="9"/>
      <c r="F102" s="9"/>
      <c r="G102" s="9"/>
      <c r="H102" s="51"/>
    </row>
    <row r="103" spans="1:8" s="32" customFormat="1" ht="21.75" customHeight="1">
      <c r="A103"/>
      <c r="B103"/>
      <c r="C103"/>
      <c r="D103"/>
      <c r="E103" s="9"/>
      <c r="F103" s="9"/>
      <c r="G103" s="9"/>
      <c r="H103" s="51"/>
    </row>
    <row r="104" spans="5:8" s="32" customFormat="1" ht="21.75" customHeight="1">
      <c r="E104" s="9"/>
      <c r="F104" s="9"/>
      <c r="G104" s="9"/>
      <c r="H104" s="51"/>
    </row>
    <row r="105" spans="5:8" s="32" customFormat="1" ht="21.75" customHeight="1">
      <c r="E105" s="9"/>
      <c r="F105" s="9"/>
      <c r="G105" s="9"/>
      <c r="H105" s="51"/>
    </row>
    <row r="106" spans="5:8" s="32" customFormat="1" ht="21.75" customHeight="1">
      <c r="E106" s="9"/>
      <c r="F106" s="9"/>
      <c r="G106" s="9"/>
      <c r="H106" s="51"/>
    </row>
    <row r="107" spans="5:8" s="32" customFormat="1" ht="21.75" customHeight="1">
      <c r="E107" s="9"/>
      <c r="F107" s="9"/>
      <c r="G107" s="9"/>
      <c r="H107" s="51"/>
    </row>
  </sheetData>
  <mergeCells count="59">
    <mergeCell ref="A5:A22"/>
    <mergeCell ref="C8:C10"/>
    <mergeCell ref="A1:H1"/>
    <mergeCell ref="A3:A4"/>
    <mergeCell ref="B3:B4"/>
    <mergeCell ref="C3:C4"/>
    <mergeCell ref="D3:D4"/>
    <mergeCell ref="E3:E4"/>
    <mergeCell ref="F3:F4"/>
    <mergeCell ref="C32:C34"/>
    <mergeCell ref="C38:C40"/>
    <mergeCell ref="G3:G4"/>
    <mergeCell ref="H3:H4"/>
    <mergeCell ref="C5:C7"/>
    <mergeCell ref="C11:C13"/>
    <mergeCell ref="A95:C97"/>
    <mergeCell ref="A89:A91"/>
    <mergeCell ref="B89:B91"/>
    <mergeCell ref="C89:C91"/>
    <mergeCell ref="C50:C52"/>
    <mergeCell ref="A92:A94"/>
    <mergeCell ref="B92:B94"/>
    <mergeCell ref="C92:C94"/>
    <mergeCell ref="C74:C76"/>
    <mergeCell ref="C68:C70"/>
    <mergeCell ref="B80:C82"/>
    <mergeCell ref="C65:C67"/>
    <mergeCell ref="C83:C85"/>
    <mergeCell ref="C53:C55"/>
    <mergeCell ref="B56:C58"/>
    <mergeCell ref="B83:B85"/>
    <mergeCell ref="A23:A40"/>
    <mergeCell ref="A41:A58"/>
    <mergeCell ref="B35:B40"/>
    <mergeCell ref="B41:B55"/>
    <mergeCell ref="C14:C16"/>
    <mergeCell ref="C23:C25"/>
    <mergeCell ref="C26:C28"/>
    <mergeCell ref="B5:B22"/>
    <mergeCell ref="B23:B34"/>
    <mergeCell ref="C35:C37"/>
    <mergeCell ref="C41:C43"/>
    <mergeCell ref="C44:C46"/>
    <mergeCell ref="C47:C49"/>
    <mergeCell ref="C17:C19"/>
    <mergeCell ref="C20:C22"/>
    <mergeCell ref="C29:C31"/>
    <mergeCell ref="A83:A85"/>
    <mergeCell ref="A86:A88"/>
    <mergeCell ref="B86:B88"/>
    <mergeCell ref="C86:C88"/>
    <mergeCell ref="A59:A76"/>
    <mergeCell ref="A77:A82"/>
    <mergeCell ref="B59:B76"/>
    <mergeCell ref="B77:B79"/>
    <mergeCell ref="C59:C61"/>
    <mergeCell ref="C62:C64"/>
    <mergeCell ref="C71:C73"/>
    <mergeCell ref="C77:C79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landscape" paperSize="9" scale="90" r:id="rId1"/>
  <headerFooter alignWithMargins="0">
    <oddFooter>&amp;C&amp;"굴림,보통"&amp;10&amp;P</oddFooter>
  </headerFooter>
  <rowBreaks count="5" manualBreakCount="5">
    <brk id="22" max="16383" man="1"/>
    <brk id="40" max="16383" man="1"/>
    <brk id="58" max="16383" man="1"/>
    <brk id="76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월성</dc:creator>
  <cp:keywords/>
  <dc:description/>
  <cp:lastModifiedBy>배정우</cp:lastModifiedBy>
  <cp:lastPrinted>2013-03-04T07:05:21Z</cp:lastPrinted>
  <dcterms:created xsi:type="dcterms:W3CDTF">2008-01-07T04:25:05Z</dcterms:created>
  <dcterms:modified xsi:type="dcterms:W3CDTF">2013-03-04T07:05:45Z</dcterms:modified>
  <cp:category/>
  <cp:version/>
  <cp:contentType/>
  <cp:contentStatus/>
</cp:coreProperties>
</file>