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<sst xmlns="http://schemas.openxmlformats.org/spreadsheetml/2006/main" count="686" uniqueCount="313">
  <si>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</si>
  <si>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</si>
  <si>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</si>
  <si>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</si>
  <si>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</si>
  <si>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</si>
  <si>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</si>
  <si>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</si>
  <si>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</si>
  <si>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</si>
  <si>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</si>
  <si>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</si>
  <si>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</si>
  <si>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</si>
  <si>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</si>
  <si>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</si>
  <si>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</si>
  <si>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</si>
  <si>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</si>
  <si>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</si>
  <si>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</si>
  <si>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</si>
  <si>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</si>
  <si>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</si>
  <si>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</si>
  <si>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</si>
  <si>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</si>
  <si>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</si>
  <si>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</si>
  <si>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</si>
  <si>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</si>
  <si>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</si>
  <si>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</si>
  <si>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</si>
  <si>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</si>
  <si>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</si>
  <si>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</si>
  <si>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</si>
  <si>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</si>
  <si>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</si>
  <si>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</si>
  <si>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</si>
  <si>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</si>
  <si>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</si>
  <si>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</si>
  <si>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</si>
  <si>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</si>
  <si>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</si>
  <si>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</si>
  <si>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</si>
  <si>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</si>
  <si>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</si>
  <si>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</si>
  <si>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</si>
  <si>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</si>
  <si>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</si>
  <si>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</si>
  <si>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</si>
  <si>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</si>
  <si>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</si>
  <si>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</si>
  <si>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</si>
  <si>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</si>
  <si>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</si>
  <si>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</si>
  <si>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</si>
  <si>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</si>
  <si>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</si>
  <si>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</si>
  <si>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</si>
  <si>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</si>
  <si>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</si>
  <si>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</si>
  <si>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</si>
  <si>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</si>
  <si>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</si>
  <si>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</si>
  <si>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</si>
  <si>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</si>
  <si>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</si>
  <si>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</si>
  <si>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</si>
  <si>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</si>
  <si>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</si>
  <si>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</si>
  <si>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</si>
  <si>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</si>
  <si>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</si>
  <si>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</si>
  <si>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</si>
  <si>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</si>
  <si>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</si>
  <si>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</si>
  <si>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</si>
  <si>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</si>
  <si>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</si>
  <si>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</si>
  <si>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</si>
  <si>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</si>
  <si>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</si>
  <si>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</si>
  <si>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</si>
  <si>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</si>
  <si>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</si>
  <si>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</si>
  <si>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</si>
  <si>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</si>
  <si>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</si>
  <si>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</si>
  <si>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</si>
  <si>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</si>
  <si>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</si>
  <si>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</si>
  <si>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</si>
  <si>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</si>
  <si>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</si>
  <si>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</si>
  <si>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</si>
  <si>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</si>
  <si>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</si>
  <si>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</si>
  <si>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</si>
  <si>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</si>
  <si>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</si>
  <si>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</si>
  <si>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</si>
  <si>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</si>
  <si>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</si>
  <si>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</si>
  <si>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</si>
  <si>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</si>
  <si>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</si>
  <si>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</si>
  <si>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</si>
  <si>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</si>
  <si>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</si>
  <si>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</si>
  <si>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</si>
  <si>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</si>
  <si>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</si>
  <si>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</si>
  <si>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</si>
  <si>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</si>
  <si>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</si>
  <si>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</si>
  <si>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</si>
  <si>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</si>
  <si>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</si>
  <si>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</si>
  <si>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</si>
  <si>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</si>
  <si>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</si>
  <si>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</si>
  <si>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</si>
  <si>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</si>
  <si>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</si>
  <si>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</si>
  <si>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</si>
  <si>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</si>
  <si>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</si>
  <si>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</si>
  <si>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</si>
  <si>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</si>
  <si>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</si>
  <si>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</si>
  <si>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</si>
  <si>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</si>
  <si>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</si>
  <si>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</si>
  <si>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</si>
  <si>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</si>
  <si>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</si>
  <si>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</si>
  <si>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</si>
  <si>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</si>
  <si>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</si>
  <si>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</si>
  <si>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</si>
  <si>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</si>
  <si>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</si>
  <si>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</si>
  <si>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</si>
  <si>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</si>
  <si>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</si>
  <si>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</si>
  <si>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</si>
  <si>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</si>
  <si>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</si>
  <si>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</si>
  <si>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</si>
  <si>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</si>
  <si>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</si>
  <si>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</si>
  <si>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</si>
  <si>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</si>
  <si>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</si>
  <si>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</si>
  <si>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</si>
  <si>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</si>
  <si>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</si>
  <si>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</si>
  <si>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</si>
  <si>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</si>
  <si>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</si>
  <si>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</si>
  <si>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</si>
  <si>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</si>
  <si>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</si>
  <si>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</si>
  <si>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</si>
  <si>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</si>
  <si>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</si>
  <si>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</si>
  <si>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</si>
  <si>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</si>
  <si>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</si>
  <si>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</si>
  <si>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</si>
  <si>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</si>
  <si>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</si>
  <si>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</si>
  <si>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</si>
  <si>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</si>
  <si>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</si>
  <si>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</si>
  <si>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</si>
  <si>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</si>
  <si>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</si>
  <si>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</si>
  <si>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</si>
  <si>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</si>
  <si>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</si>
  <si>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</si>
  <si>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</si>
  <si>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</si>
  <si>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</si>
  <si>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</si>
  <si>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</si>
  <si>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</si>
  <si>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</si>
  <si>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</si>
  <si>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</si>
  <si>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</si>
  <si>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</si>
  <si>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</si>
  <si>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</si>
  <si>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</si>
  <si>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</si>
  <si>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</si>
  <si>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</si>
  <si>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</si>
  <si>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</si>
  <si>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</si>
  <si>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</si>
  <si>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</si>
  <si>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</si>
  <si>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</si>
  <si>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</si>
  <si>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</si>
  <si>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</si>
  <si>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</si>
  <si>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</si>
  <si>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</si>
  <si>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</si>
  <si>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</si>
  <si>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</si>
  <si>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</si>
  <si>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</si>
  <si>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</si>
  <si>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</si>
  <si>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</si>
  <si>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</si>
  <si>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</si>
  <si>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</si>
  <si>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</si>
  <si>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</si>
  <si>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</si>
  <si>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</si>
  <si>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</si>
  <si>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</si>
  <si>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</si>
  <si>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</si>
  <si>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</si>
  <si>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</si>
  <si>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</si>
  <si>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</si>
  <si>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</si>
  <si>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</si>
  <si>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</si>
  <si>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</si>
  <si>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</si>
  <si>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</si>
  <si>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경  차(13.1%)</t>
  </si>
  <si>
    <t>2017년 월별 차량등록 현황</t>
  </si>
  <si>
    <t>10톤 이상</t>
  </si>
  <si>
    <t>포항시 자동차 등록현황 (2017.7.31현재)</t>
  </si>
  <si>
    <t>포항시 남구 자동차 등록현황 (2017.7.31현재)</t>
  </si>
  <si>
    <t>포항시 북구 자동차 등록현황 (2017.7.31현재)</t>
  </si>
  <si>
    <t>2017년 건설기계등록 현황(7월)</t>
  </si>
  <si>
    <t>2017년 건설기계 조종사면허 현황(7월)</t>
  </si>
  <si>
    <t>2017.7.31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</si>
  <si>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</si>
  <si>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</si>
  <si>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</si>
  <si>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</si>
  <si>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</si>
  <si>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</si>
  <si>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</si>
  <si>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</si>
  <si>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</si>
  <si>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</si>
  <si>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r>
      <t>경차 및 외제차 현황</t>
    </r>
    <r>
      <rPr>
        <b/>
        <u val="single"/>
        <sz val="14"/>
        <color indexed="10"/>
        <rFont val="돋움"/>
        <family val="3"/>
      </rPr>
      <t>(2017.07.31현재)</t>
    </r>
  </si>
  <si>
    <t>외  제  차(4.8%)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</si>
</sst>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3" t="s">
        <v>295</v>
      </c>
      <c r="B1" s="203"/>
      <c r="C1" s="203"/>
      <c r="D1" s="203"/>
      <c r="E1" s="203"/>
      <c r="F1" s="203"/>
      <c r="G1" s="203"/>
      <c r="H1" s="203"/>
    </row>
    <row r="2" spans="1:8" ht="13.5">
      <c r="A2" s="204" t="s">
        <v>213</v>
      </c>
      <c r="B2" s="204"/>
      <c r="C2" s="204"/>
      <c r="D2" s="20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5" t="s">
        <v>214</v>
      </c>
      <c r="B3" s="205"/>
      <c r="C3" s="205"/>
      <c r="D3" s="205"/>
      <c r="E3" s="9">
        <f>포항시남구!E3+포항시북구!E3</f>
        <v>255740</v>
      </c>
      <c r="F3" s="9">
        <f>포항시남구!F3+포항시북구!F3</f>
        <v>684</v>
      </c>
      <c r="G3" s="9">
        <f>포항시남구!G3+포항시북구!G3</f>
        <v>242290</v>
      </c>
      <c r="H3" s="9">
        <f>포항시남구!H3+포항시북구!H3</f>
        <v>12766</v>
      </c>
    </row>
    <row r="4" spans="1:8" ht="13.5">
      <c r="A4" s="206" t="s">
        <v>45</v>
      </c>
      <c r="B4" s="206"/>
      <c r="C4" s="206"/>
      <c r="D4" s="54" t="s">
        <v>216</v>
      </c>
      <c r="E4" s="55">
        <f>포항시남구!E4+포항시북구!E4</f>
        <v>204790</v>
      </c>
      <c r="F4" s="55">
        <f>포항시남구!F4+포항시북구!F4</f>
        <v>243</v>
      </c>
      <c r="G4" s="55">
        <f>포항시남구!G4+포항시북구!G4</f>
        <v>200498</v>
      </c>
      <c r="H4" s="55">
        <f>포항시남구!H4+포항시북구!H4</f>
        <v>4049</v>
      </c>
    </row>
    <row r="5" spans="1:8" ht="13.5">
      <c r="A5" s="207"/>
      <c r="B5" s="210" t="s">
        <v>46</v>
      </c>
      <c r="C5" s="210"/>
      <c r="D5" s="5" t="s">
        <v>218</v>
      </c>
      <c r="E5" s="17">
        <f>포항시남구!E5+포항시북구!E5</f>
        <v>153073</v>
      </c>
      <c r="F5" s="17">
        <f>포항시남구!F5+포항시북구!F5</f>
        <v>189</v>
      </c>
      <c r="G5" s="17">
        <f>포항시남구!G5+포항시북구!G5</f>
        <v>149016</v>
      </c>
      <c r="H5" s="17">
        <f>포항시남구!H5+포항시북구!H5</f>
        <v>3868</v>
      </c>
    </row>
    <row r="6" spans="1:8" ht="13.5">
      <c r="A6" s="208"/>
      <c r="B6" s="180" t="s">
        <v>270</v>
      </c>
      <c r="C6" s="185" t="s">
        <v>17</v>
      </c>
      <c r="D6" s="57" t="s">
        <v>218</v>
      </c>
      <c r="E6" s="58">
        <f>포항시남구!E6+포항시북구!E6</f>
        <v>144179</v>
      </c>
      <c r="F6" s="58">
        <f>포항시남구!F6+포항시북구!F6</f>
        <v>188</v>
      </c>
      <c r="G6" s="58">
        <f>포항시남구!G6+포항시북구!G6</f>
        <v>140166</v>
      </c>
      <c r="H6" s="58">
        <f>포항시남구!H6+포항시북구!H6</f>
        <v>3825</v>
      </c>
    </row>
    <row r="7" spans="1:8" ht="13.5">
      <c r="A7" s="208"/>
      <c r="B7" s="181"/>
      <c r="C7" s="186"/>
      <c r="D7" s="2" t="s">
        <v>49</v>
      </c>
      <c r="E7" s="10">
        <f>포항시남구!E7+포항시북구!E7</f>
        <v>5344</v>
      </c>
      <c r="F7" s="165">
        <f>포항시남구!F7+포항시북구!F7</f>
        <v>0</v>
      </c>
      <c r="G7" s="10">
        <f>포항시남구!G7+포항시북구!G7</f>
        <v>5344</v>
      </c>
      <c r="H7" s="10">
        <f>포항시남구!H7+포항시북구!H7</f>
        <v>0</v>
      </c>
    </row>
    <row r="8" spans="1:8" ht="13.5">
      <c r="A8" s="208"/>
      <c r="B8" s="181"/>
      <c r="C8" s="186"/>
      <c r="D8" s="2" t="s">
        <v>50</v>
      </c>
      <c r="E8" s="10">
        <f>포항시남구!E8+포항시북구!E8</f>
        <v>21409</v>
      </c>
      <c r="F8" s="10">
        <f>포항시남구!F8+포항시북구!F8</f>
        <v>49</v>
      </c>
      <c r="G8" s="10">
        <f>포항시남구!G8+포항시북구!G8</f>
        <v>21298</v>
      </c>
      <c r="H8" s="10">
        <f>포항시남구!H8+포항시북구!H8</f>
        <v>62</v>
      </c>
    </row>
    <row r="9" spans="1:8" ht="13.5">
      <c r="A9" s="208"/>
      <c r="B9" s="181"/>
      <c r="C9" s="186"/>
      <c r="D9" s="2" t="s">
        <v>51</v>
      </c>
      <c r="E9" s="10">
        <f>포항시남구!E9+포항시북구!E9</f>
        <v>13229</v>
      </c>
      <c r="F9" s="10">
        <f>포항시남구!F9+포항시북구!F9</f>
        <v>21</v>
      </c>
      <c r="G9" s="10">
        <f>포항시남구!G9+포항시북구!G9</f>
        <v>13201</v>
      </c>
      <c r="H9" s="10">
        <f>포항시남구!H9+포항시북구!H9</f>
        <v>7</v>
      </c>
    </row>
    <row r="10" spans="1:8" ht="13.5">
      <c r="A10" s="208"/>
      <c r="B10" s="181"/>
      <c r="C10" s="186"/>
      <c r="D10" s="2" t="s">
        <v>52</v>
      </c>
      <c r="E10" s="10">
        <f>포항시남구!E10+포항시북구!E10</f>
        <v>73880</v>
      </c>
      <c r="F10" s="10">
        <f>포항시남구!F10+포항시북구!F10</f>
        <v>98</v>
      </c>
      <c r="G10" s="10">
        <f>포항시남구!G10+포항시북구!G10</f>
        <v>70695</v>
      </c>
      <c r="H10" s="10">
        <f>포항시남구!H10+포항시북구!H10</f>
        <v>3087</v>
      </c>
    </row>
    <row r="11" spans="1:8" ht="13.5">
      <c r="A11" s="208"/>
      <c r="B11" s="181"/>
      <c r="C11" s="186"/>
      <c r="D11" s="2" t="s">
        <v>53</v>
      </c>
      <c r="E11" s="10">
        <f>포항시남구!E11+포항시북구!E11</f>
        <v>9735</v>
      </c>
      <c r="F11" s="10">
        <f>포항시남구!F11+포항시북구!F11</f>
        <v>2</v>
      </c>
      <c r="G11" s="10">
        <f>포항시남구!G11+포항시북구!G11</f>
        <v>9692</v>
      </c>
      <c r="H11" s="10">
        <f>포항시남구!H11+포항시북구!H11</f>
        <v>41</v>
      </c>
    </row>
    <row r="12" spans="1:8" ht="13.5">
      <c r="A12" s="208"/>
      <c r="B12" s="181"/>
      <c r="C12" s="186"/>
      <c r="D12" s="2" t="s">
        <v>54</v>
      </c>
      <c r="E12" s="10">
        <f>포항시남구!E12+포항시북구!E12</f>
        <v>12944</v>
      </c>
      <c r="F12" s="10">
        <f>포항시남구!F12+포항시북구!F12</f>
        <v>1</v>
      </c>
      <c r="G12" s="10">
        <f>포항시남구!G12+포항시북구!G12</f>
        <v>12396</v>
      </c>
      <c r="H12" s="10">
        <f>포항시남구!H12+포항시북구!H12</f>
        <v>547</v>
      </c>
    </row>
    <row r="13" spans="1:8" ht="13.5">
      <c r="A13" s="208"/>
      <c r="B13" s="181"/>
      <c r="C13" s="186"/>
      <c r="D13" s="2" t="s">
        <v>55</v>
      </c>
      <c r="E13" s="10">
        <f>포항시남구!E13+포항시북구!E13</f>
        <v>5733</v>
      </c>
      <c r="F13" s="10">
        <f>포항시남구!F13+포항시북구!F13</f>
        <v>0</v>
      </c>
      <c r="G13" s="10">
        <f>포항시남구!G13+포항시북구!G13</f>
        <v>5682</v>
      </c>
      <c r="H13" s="10">
        <f>포항시남구!H13+포항시북구!H13</f>
        <v>51</v>
      </c>
    </row>
    <row r="14" spans="1:8" ht="13.5">
      <c r="A14" s="208"/>
      <c r="B14" s="181"/>
      <c r="C14" s="186"/>
      <c r="D14" s="2" t="s">
        <v>56</v>
      </c>
      <c r="E14" s="10">
        <f>포항시남구!E14+포항시북구!E14</f>
        <v>1629</v>
      </c>
      <c r="F14" s="10">
        <f>포항시남구!F14+포항시북구!F14</f>
        <v>0</v>
      </c>
      <c r="G14" s="10">
        <f>포항시남구!G14+포항시북구!G14</f>
        <v>1600</v>
      </c>
      <c r="H14" s="10">
        <f>포항시남구!H14+포항시북구!H14</f>
        <v>29</v>
      </c>
    </row>
    <row r="15" spans="1:8" ht="13.5">
      <c r="A15" s="208"/>
      <c r="B15" s="181"/>
      <c r="C15" s="186"/>
      <c r="D15" s="2" t="s">
        <v>57</v>
      </c>
      <c r="E15" s="10">
        <f>포항시남구!E15+포항시북구!E15</f>
        <v>42</v>
      </c>
      <c r="F15" s="10">
        <f>포항시남구!F15+포항시북구!F15</f>
        <v>0</v>
      </c>
      <c r="G15" s="10">
        <f>포항시남구!G15+포항시북구!G15</f>
        <v>42</v>
      </c>
      <c r="H15" s="10">
        <f>포항시남구!H15+포항시북구!H15</f>
        <v>0</v>
      </c>
    </row>
    <row r="16" spans="1:8" ht="13.5">
      <c r="A16" s="208"/>
      <c r="B16" s="181"/>
      <c r="C16" s="186"/>
      <c r="D16" s="2" t="s">
        <v>58</v>
      </c>
      <c r="E16" s="10">
        <f>포항시남구!E16+포항시북구!E16</f>
        <v>81</v>
      </c>
      <c r="F16" s="10">
        <f>포항시남구!F16+포항시북구!F16</f>
        <v>0</v>
      </c>
      <c r="G16" s="10">
        <f>포항시남구!G16+포항시북구!G16</f>
        <v>81</v>
      </c>
      <c r="H16" s="10">
        <f>포항시남구!H16+포항시북구!H16</f>
        <v>0</v>
      </c>
    </row>
    <row r="17" spans="1:8" ht="13.5">
      <c r="A17" s="208"/>
      <c r="B17" s="181"/>
      <c r="C17" s="186"/>
      <c r="D17" s="2" t="s">
        <v>59</v>
      </c>
      <c r="E17" s="10">
        <f>포항시남구!E17+포항시북구!E17</f>
        <v>86</v>
      </c>
      <c r="F17" s="10">
        <f>포항시남구!F17+포항시북구!F17</f>
        <v>0</v>
      </c>
      <c r="G17" s="10">
        <f>포항시남구!G17+포항시북구!G17</f>
        <v>85</v>
      </c>
      <c r="H17" s="10">
        <f>포항시남구!H17+포항시북구!H17</f>
        <v>1</v>
      </c>
    </row>
    <row r="18" spans="1:8" ht="13.5">
      <c r="A18" s="208"/>
      <c r="B18" s="181"/>
      <c r="C18" s="186"/>
      <c r="D18" s="338" t="s">
        <v>304</v>
      </c>
      <c r="E18" s="10">
        <f>포항시남구!E18+포항시북구!E18</f>
        <v>1</v>
      </c>
      <c r="F18" s="10">
        <f>포항시남구!F18+포항시북구!F18</f>
        <v>0</v>
      </c>
      <c r="G18" s="10">
        <f>포항시남구!G18+포항시북구!G18</f>
        <v>1</v>
      </c>
      <c r="H18" s="10">
        <f>포항시남구!H18+포항시북구!H18</f>
        <v>0</v>
      </c>
    </row>
    <row r="19" spans="1:8" ht="13.5">
      <c r="A19" s="208"/>
      <c r="B19" s="181"/>
      <c r="C19" s="187"/>
      <c r="D19" s="2" t="s">
        <v>289</v>
      </c>
      <c r="E19" s="10">
        <f>포항시남구!E19+포항시북구!E19</f>
        <v>66</v>
      </c>
      <c r="F19" s="10">
        <f>포항시남구!F19+포항시북구!F19</f>
        <v>17</v>
      </c>
      <c r="G19" s="10">
        <f>포항시남구!G19+포항시북구!G19</f>
        <v>49</v>
      </c>
      <c r="H19" s="10">
        <f>포항시남구!H19+포항시북구!H19</f>
        <v>0</v>
      </c>
    </row>
    <row r="20" spans="1:8" ht="13.5">
      <c r="A20" s="208"/>
      <c r="B20" s="181"/>
      <c r="C20" s="180" t="s">
        <v>60</v>
      </c>
      <c r="D20" s="59" t="s">
        <v>218</v>
      </c>
      <c r="E20" s="60">
        <f>포항시남구!E20+포항시북구!E20</f>
        <v>8894</v>
      </c>
      <c r="F20" s="60">
        <f>포항시남구!F20+포항시북구!F20</f>
        <v>1</v>
      </c>
      <c r="G20" s="60">
        <f>포항시남구!G20+포항시북구!G20</f>
        <v>8850</v>
      </c>
      <c r="H20" s="60">
        <f>포항시남구!H20+포항시북구!H20</f>
        <v>43</v>
      </c>
    </row>
    <row r="21" spans="1:8" ht="13.5">
      <c r="A21" s="208"/>
      <c r="B21" s="181"/>
      <c r="C21" s="181"/>
      <c r="D21" s="164" t="s">
        <v>274</v>
      </c>
      <c r="E21" s="165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208"/>
      <c r="B22" s="181"/>
      <c r="C22" s="181"/>
      <c r="D22" s="2" t="s">
        <v>50</v>
      </c>
      <c r="E22" s="10">
        <f>포항시남구!E22+포항시북구!E22</f>
        <v>7</v>
      </c>
      <c r="F22" s="10">
        <f>포항시남구!F22+포항시북구!F22</f>
        <v>0</v>
      </c>
      <c r="G22" s="10">
        <f>포항시남구!G22+포항시북구!G22</f>
        <v>7</v>
      </c>
      <c r="H22" s="10">
        <f>포항시남구!H22+포항시북구!H22</f>
        <v>0</v>
      </c>
    </row>
    <row r="23" spans="1:8" ht="13.5">
      <c r="A23" s="208"/>
      <c r="B23" s="181"/>
      <c r="C23" s="181"/>
      <c r="D23" s="2" t="s">
        <v>51</v>
      </c>
      <c r="E23" s="10">
        <f>포항시남구!E23+포항시북구!E23</f>
        <v>782</v>
      </c>
      <c r="F23" s="10">
        <f>포항시남구!F23+포항시북구!F23</f>
        <v>0</v>
      </c>
      <c r="G23" s="10">
        <f>포항시남구!G23+포항시북구!G23</f>
        <v>777</v>
      </c>
      <c r="H23" s="10">
        <f>포항시남구!H23+포항시북구!H23</f>
        <v>5</v>
      </c>
    </row>
    <row r="24" spans="1:8" ht="13.5">
      <c r="A24" s="208"/>
      <c r="B24" s="181"/>
      <c r="C24" s="181"/>
      <c r="D24" s="2" t="s">
        <v>52</v>
      </c>
      <c r="E24" s="10">
        <f>포항시남구!E24+포항시북구!E24</f>
        <v>3807</v>
      </c>
      <c r="F24" s="10">
        <f>포항시남구!F24+포항시북구!F24</f>
        <v>1</v>
      </c>
      <c r="G24" s="10">
        <f>포항시남구!G24+포항시북구!G24</f>
        <v>3784</v>
      </c>
      <c r="H24" s="10">
        <f>포항시남구!H24+포항시북구!H24</f>
        <v>22</v>
      </c>
    </row>
    <row r="25" spans="1:8" ht="13.5">
      <c r="A25" s="208"/>
      <c r="B25" s="181"/>
      <c r="C25" s="181"/>
      <c r="D25" s="2" t="s">
        <v>53</v>
      </c>
      <c r="E25" s="10">
        <f>포항시남구!E25+포항시북구!E25</f>
        <v>1682</v>
      </c>
      <c r="F25" s="10">
        <f>포항시남구!F25+포항시북구!F25</f>
        <v>0</v>
      </c>
      <c r="G25" s="10">
        <f>포항시남구!G25+포항시북구!G25</f>
        <v>1677</v>
      </c>
      <c r="H25" s="10">
        <f>포항시남구!H25+포항시북구!H25</f>
        <v>5</v>
      </c>
    </row>
    <row r="26" spans="1:8" ht="13.5">
      <c r="A26" s="208"/>
      <c r="B26" s="181"/>
      <c r="C26" s="181"/>
      <c r="D26" s="2" t="s">
        <v>54</v>
      </c>
      <c r="E26" s="10">
        <f>포항시남구!E26+포항시북구!E26</f>
        <v>1071</v>
      </c>
      <c r="F26" s="10">
        <f>포항시남구!F26+포항시북구!F26</f>
        <v>0</v>
      </c>
      <c r="G26" s="10">
        <f>포항시남구!G26+포항시북구!G26</f>
        <v>1064</v>
      </c>
      <c r="H26" s="10">
        <f>포항시남구!H26+포항시북구!H26</f>
        <v>7</v>
      </c>
    </row>
    <row r="27" spans="1:8" ht="13.5">
      <c r="A27" s="208"/>
      <c r="B27" s="181"/>
      <c r="C27" s="181"/>
      <c r="D27" s="2" t="s">
        <v>55</v>
      </c>
      <c r="E27" s="10">
        <f>포항시남구!E27+포항시북구!E27</f>
        <v>822</v>
      </c>
      <c r="F27" s="10">
        <f>포항시남구!F27+포항시북구!F27</f>
        <v>0</v>
      </c>
      <c r="G27" s="10">
        <f>포항시남구!G27+포항시북구!G27</f>
        <v>820</v>
      </c>
      <c r="H27" s="10">
        <f>포항시남구!H27+포항시북구!H27</f>
        <v>2</v>
      </c>
    </row>
    <row r="28" spans="1:8" ht="13.5">
      <c r="A28" s="208"/>
      <c r="B28" s="181"/>
      <c r="C28" s="181"/>
      <c r="D28" s="2" t="s">
        <v>56</v>
      </c>
      <c r="E28" s="10">
        <f>포항시남구!E28+포항시북구!E28</f>
        <v>380</v>
      </c>
      <c r="F28" s="10">
        <f>포항시남구!F28+포항시북구!F28</f>
        <v>0</v>
      </c>
      <c r="G28" s="10">
        <f>포항시남구!G28+포항시북구!G28</f>
        <v>378</v>
      </c>
      <c r="H28" s="10">
        <f>포항시남구!H28+포항시북구!H28</f>
        <v>2</v>
      </c>
    </row>
    <row r="29" spans="1:8" ht="13.5">
      <c r="A29" s="208"/>
      <c r="B29" s="181"/>
      <c r="C29" s="181"/>
      <c r="D29" s="2" t="s">
        <v>57</v>
      </c>
      <c r="E29" s="10">
        <f>포항시남구!E29+포항시북구!E29</f>
        <v>120</v>
      </c>
      <c r="F29" s="10">
        <f>포항시남구!F29+포항시북구!F29</f>
        <v>0</v>
      </c>
      <c r="G29" s="10">
        <f>포항시남구!G29+포항시북구!G29</f>
        <v>120</v>
      </c>
      <c r="H29" s="10">
        <f>포항시남구!H29+포항시북구!H29</f>
        <v>0</v>
      </c>
    </row>
    <row r="30" spans="1:8" ht="13.5">
      <c r="A30" s="208"/>
      <c r="B30" s="181"/>
      <c r="C30" s="181"/>
      <c r="D30" s="2" t="s">
        <v>58</v>
      </c>
      <c r="E30" s="10">
        <f>포항시남구!E30+포항시북구!E30</f>
        <v>118</v>
      </c>
      <c r="F30" s="10">
        <f>포항시남구!F30+포항시북구!F30</f>
        <v>0</v>
      </c>
      <c r="G30" s="10">
        <f>포항시남구!G30+포항시북구!G30</f>
        <v>118</v>
      </c>
      <c r="H30" s="10">
        <f>포항시남구!H30+포항시북구!H30</f>
        <v>0</v>
      </c>
    </row>
    <row r="31" spans="1:8" ht="13.5">
      <c r="A31" s="208"/>
      <c r="B31" s="181"/>
      <c r="C31" s="181"/>
      <c r="D31" s="2" t="s">
        <v>59</v>
      </c>
      <c r="E31" s="10">
        <f>포항시남구!E31+포항시북구!E31</f>
        <v>87</v>
      </c>
      <c r="F31" s="10">
        <f>포항시남구!F31+포항시북구!F31</f>
        <v>0</v>
      </c>
      <c r="G31" s="10">
        <f>포항시남구!G31+포항시북구!G31</f>
        <v>87</v>
      </c>
      <c r="H31" s="10">
        <f>포항시남구!H31+포항시북구!H31</f>
        <v>0</v>
      </c>
    </row>
    <row r="32" spans="1:8" ht="13.5">
      <c r="A32" s="208"/>
      <c r="B32" s="182"/>
      <c r="C32" s="182"/>
      <c r="D32" s="2" t="s">
        <v>290</v>
      </c>
      <c r="E32" s="10">
        <f>포항시남구!E32+포항시북구!E32</f>
        <v>11</v>
      </c>
      <c r="F32" s="10">
        <f>포항시남구!F32+포항시북구!F32</f>
        <v>0</v>
      </c>
      <c r="G32" s="10">
        <f>포항시남구!G32+포항시북구!G32</f>
        <v>11</v>
      </c>
      <c r="H32" s="10">
        <f>포항시남구!H32+포항시북구!H32</f>
        <v>0</v>
      </c>
    </row>
    <row r="33" spans="1:8" ht="13.5">
      <c r="A33" s="208"/>
      <c r="B33" s="183" t="s">
        <v>61</v>
      </c>
      <c r="C33" s="183"/>
      <c r="D33" s="5" t="s">
        <v>219</v>
      </c>
      <c r="E33" s="17">
        <f>포항시남구!E33+포항시북구!E33</f>
        <v>364</v>
      </c>
      <c r="F33" s="17">
        <f>포항시남구!F33+포항시북구!F33</f>
        <v>2</v>
      </c>
      <c r="G33" s="17">
        <f>포항시남구!G33+포항시북구!G33</f>
        <v>350</v>
      </c>
      <c r="H33" s="17">
        <f>포항시남구!H33+포항시북구!H33</f>
        <v>12</v>
      </c>
    </row>
    <row r="34" spans="1:8" ht="13.5">
      <c r="A34" s="208"/>
      <c r="B34" s="183"/>
      <c r="C34" s="183"/>
      <c r="D34" s="2" t="s">
        <v>51</v>
      </c>
      <c r="E34" s="10">
        <f>포항시남구!E34+포항시북구!E34</f>
        <v>322</v>
      </c>
      <c r="F34" s="10">
        <f>포항시남구!F34+포항시북구!F34</f>
        <v>2</v>
      </c>
      <c r="G34" s="10">
        <f>포항시남구!G34+포항시북구!G34</f>
        <v>320</v>
      </c>
      <c r="H34" s="10">
        <f>포항시남구!H34+포항시북구!H34</f>
        <v>0</v>
      </c>
    </row>
    <row r="35" spans="1:8" ht="13.5">
      <c r="A35" s="208"/>
      <c r="B35" s="183"/>
      <c r="C35" s="183"/>
      <c r="D35" s="2" t="s">
        <v>53</v>
      </c>
      <c r="E35" s="10">
        <f>포항시남구!E35+포항시북구!E35</f>
        <v>28</v>
      </c>
      <c r="F35" s="10">
        <f>포항시남구!F35+포항시북구!F35</f>
        <v>0</v>
      </c>
      <c r="G35" s="10">
        <f>포항시남구!G35+포항시북구!G35</f>
        <v>28</v>
      </c>
      <c r="H35" s="10">
        <f>포항시남구!H35+포항시북구!H35</f>
        <v>0</v>
      </c>
    </row>
    <row r="36" spans="1:8" ht="13.5">
      <c r="A36" s="208"/>
      <c r="B36" s="183"/>
      <c r="C36" s="183"/>
      <c r="D36" s="2" t="s">
        <v>54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2</v>
      </c>
      <c r="H36" s="10">
        <f>포항시남구!H36+포항시북구!H36</f>
        <v>1</v>
      </c>
    </row>
    <row r="37" spans="1:8" ht="13.5">
      <c r="A37" s="208"/>
      <c r="B37" s="183"/>
      <c r="C37" s="183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208"/>
      <c r="B38" s="183" t="s">
        <v>63</v>
      </c>
      <c r="C38" s="183"/>
      <c r="D38" s="5" t="s">
        <v>219</v>
      </c>
      <c r="E38" s="17">
        <f>포항시남구!E38+포항시북구!E38</f>
        <v>41482</v>
      </c>
      <c r="F38" s="17">
        <f>포항시남구!F38+포항시북구!F38</f>
        <v>41</v>
      </c>
      <c r="G38" s="17">
        <f>포항시남구!G38+포항시북구!G38</f>
        <v>41316</v>
      </c>
      <c r="H38" s="17">
        <f>포항시남구!H38+포항시북구!H38</f>
        <v>125</v>
      </c>
    </row>
    <row r="39" spans="1:8" ht="13.5">
      <c r="A39" s="208"/>
      <c r="B39" s="183"/>
      <c r="C39" s="183"/>
      <c r="D39" s="2" t="s">
        <v>51</v>
      </c>
      <c r="E39" s="10">
        <f>포항시남구!E39+포항시북구!E39</f>
        <v>13</v>
      </c>
      <c r="F39" s="10">
        <f>포항시남구!F39+포항시북구!F39</f>
        <v>0</v>
      </c>
      <c r="G39" s="10">
        <f>포항시남구!G39+포항시북구!G39</f>
        <v>13</v>
      </c>
      <c r="H39" s="10">
        <f>포항시남구!H39+포항시북구!H39</f>
        <v>0</v>
      </c>
    </row>
    <row r="40" spans="1:8" ht="13.5">
      <c r="A40" s="208"/>
      <c r="B40" s="183"/>
      <c r="C40" s="183"/>
      <c r="D40" s="2" t="s">
        <v>52</v>
      </c>
      <c r="E40" s="10">
        <f>포항시남구!E40+포항시북구!E40</f>
        <v>27144</v>
      </c>
      <c r="F40" s="10">
        <f>포항시남구!F40+포항시북구!F40</f>
        <v>17</v>
      </c>
      <c r="G40" s="10">
        <f>포항시남구!G40+포항시북구!G40</f>
        <v>27043</v>
      </c>
      <c r="H40" s="10">
        <f>포항시남구!H40+포항시북구!H40</f>
        <v>84</v>
      </c>
    </row>
    <row r="41" spans="1:8" ht="13.5">
      <c r="A41" s="208"/>
      <c r="B41" s="183"/>
      <c r="C41" s="183"/>
      <c r="D41" s="2" t="s">
        <v>53</v>
      </c>
      <c r="E41" s="10">
        <f>포항시남구!E41+포항시북구!E41</f>
        <v>9046</v>
      </c>
      <c r="F41" s="10">
        <f>포항시남구!F41+포항시북구!F41</f>
        <v>19</v>
      </c>
      <c r="G41" s="10">
        <f>포항시남구!G41+포항시북구!G41</f>
        <v>8993</v>
      </c>
      <c r="H41" s="10">
        <f>포항시남구!H41+포항시북구!H41</f>
        <v>34</v>
      </c>
    </row>
    <row r="42" spans="1:8" ht="13.5">
      <c r="A42" s="208"/>
      <c r="B42" s="183"/>
      <c r="C42" s="183"/>
      <c r="D42" s="2" t="s">
        <v>54</v>
      </c>
      <c r="E42" s="10">
        <f>포항시남구!E42+포항시북구!E42</f>
        <v>4971</v>
      </c>
      <c r="F42" s="10">
        <f>포항시남구!F42+포항시북구!F42</f>
        <v>5</v>
      </c>
      <c r="G42" s="10">
        <f>포항시남구!G42+포항시북구!G42</f>
        <v>4959</v>
      </c>
      <c r="H42" s="10">
        <f>포항시남구!H42+포항시북구!H42</f>
        <v>7</v>
      </c>
    </row>
    <row r="43" spans="1:8" ht="13.5">
      <c r="A43" s="208"/>
      <c r="B43" s="183"/>
      <c r="C43" s="183"/>
      <c r="D43" s="2" t="s">
        <v>55</v>
      </c>
      <c r="E43" s="10">
        <f>포항시남구!E43+포항시북구!E43</f>
        <v>156</v>
      </c>
      <c r="F43" s="10">
        <f>포항시남구!F43+포항시북구!F43</f>
        <v>0</v>
      </c>
      <c r="G43" s="10">
        <f>포항시남구!G43+포항시북구!G43</f>
        <v>156</v>
      </c>
      <c r="H43" s="10">
        <f>포항시남구!H43+포항시북구!H43</f>
        <v>0</v>
      </c>
    </row>
    <row r="44" spans="1:8" ht="13.5">
      <c r="A44" s="208"/>
      <c r="B44" s="183"/>
      <c r="C44" s="183"/>
      <c r="D44" s="2" t="s">
        <v>62</v>
      </c>
      <c r="E44" s="10">
        <f>포항시남구!E44+포항시북구!E44</f>
        <v>152</v>
      </c>
      <c r="F44" s="10">
        <f>포항시남구!F44+포항시북구!F44</f>
        <v>0</v>
      </c>
      <c r="G44" s="10">
        <f>포항시남구!G44+포항시북구!G44</f>
        <v>152</v>
      </c>
      <c r="H44" s="10">
        <f>포항시남구!H44+포항시북구!H44</f>
        <v>0</v>
      </c>
    </row>
    <row r="45" spans="1:8" ht="13.5">
      <c r="A45" s="208"/>
      <c r="B45" s="183" t="s">
        <v>64</v>
      </c>
      <c r="C45" s="183"/>
      <c r="D45" s="5" t="s">
        <v>219</v>
      </c>
      <c r="E45" s="17">
        <f>포항시남구!E45+포항시북구!E45</f>
        <v>9871</v>
      </c>
      <c r="F45" s="17">
        <f>포항시남구!F45+포항시북구!F45</f>
        <v>11</v>
      </c>
      <c r="G45" s="17">
        <f>포항시남구!G45+포항시북구!G45</f>
        <v>9816</v>
      </c>
      <c r="H45" s="17">
        <f>포항시남구!H45+포항시북구!H45</f>
        <v>44</v>
      </c>
    </row>
    <row r="46" spans="1:8" ht="13.5">
      <c r="A46" s="208"/>
      <c r="B46" s="183"/>
      <c r="C46" s="183"/>
      <c r="D46" s="2" t="s">
        <v>51</v>
      </c>
      <c r="E46" s="10">
        <f>포항시남구!E46+포항시북구!E46</f>
        <v>2</v>
      </c>
      <c r="F46" s="10">
        <f>포항시남구!F46+포항시북구!F46</f>
        <v>0</v>
      </c>
      <c r="G46" s="10">
        <f>포항시남구!G46+포항시북구!G46</f>
        <v>2</v>
      </c>
      <c r="H46" s="10">
        <f>포항시남구!H46+포항시북구!H46</f>
        <v>0</v>
      </c>
    </row>
    <row r="47" spans="1:8" ht="13.5">
      <c r="A47" s="208"/>
      <c r="B47" s="183"/>
      <c r="C47" s="183"/>
      <c r="D47" s="2" t="s">
        <v>52</v>
      </c>
      <c r="E47" s="10">
        <f>포항시남구!E47+포항시북구!E47</f>
        <v>6244</v>
      </c>
      <c r="F47" s="10">
        <f>포항시남구!F47+포항시북구!F47</f>
        <v>1</v>
      </c>
      <c r="G47" s="10">
        <f>포항시남구!G47+포항시북구!G47</f>
        <v>6235</v>
      </c>
      <c r="H47" s="10">
        <f>포항시남구!H47+포항시북구!H47</f>
        <v>8</v>
      </c>
    </row>
    <row r="48" spans="1:8" ht="13.5">
      <c r="A48" s="208"/>
      <c r="B48" s="183"/>
      <c r="C48" s="183"/>
      <c r="D48" s="2" t="s">
        <v>53</v>
      </c>
      <c r="E48" s="10">
        <f>포항시남구!E48+포항시북구!E48</f>
        <v>2069</v>
      </c>
      <c r="F48" s="10">
        <f>포항시남구!F48+포항시북구!F48</f>
        <v>8</v>
      </c>
      <c r="G48" s="10">
        <f>포항시남구!G48+포항시북구!G48</f>
        <v>2028</v>
      </c>
      <c r="H48" s="10">
        <f>포항시남구!H48+포항시북구!H48</f>
        <v>33</v>
      </c>
    </row>
    <row r="49" spans="1:8" ht="13.5">
      <c r="A49" s="208"/>
      <c r="B49" s="183"/>
      <c r="C49" s="183"/>
      <c r="D49" s="2" t="s">
        <v>54</v>
      </c>
      <c r="E49" s="10">
        <f>포항시남구!E49+포항시북구!E49</f>
        <v>1403</v>
      </c>
      <c r="F49" s="10">
        <f>포항시남구!F49+포항시북구!F49</f>
        <v>2</v>
      </c>
      <c r="G49" s="10">
        <f>포항시남구!G49+포항시북구!G49</f>
        <v>1401</v>
      </c>
      <c r="H49" s="10">
        <f>포항시남구!H49+포항시북구!H49</f>
        <v>0</v>
      </c>
    </row>
    <row r="50" spans="1:8" ht="13.5">
      <c r="A50" s="208"/>
      <c r="B50" s="183"/>
      <c r="C50" s="183"/>
      <c r="D50" s="2" t="s">
        <v>55</v>
      </c>
      <c r="E50" s="10">
        <f>포항시남구!E50+포항시북구!E50</f>
        <v>124</v>
      </c>
      <c r="F50" s="10">
        <f>포항시남구!F50+포항시북구!F50</f>
        <v>0</v>
      </c>
      <c r="G50" s="10">
        <f>포항시남구!G50+포항시북구!G50</f>
        <v>121</v>
      </c>
      <c r="H50" s="10">
        <f>포항시남구!H50+포항시북구!H50</f>
        <v>3</v>
      </c>
    </row>
    <row r="51" spans="1:8" ht="13.5">
      <c r="A51" s="208"/>
      <c r="B51" s="183"/>
      <c r="C51" s="183"/>
      <c r="D51" s="2" t="s">
        <v>19</v>
      </c>
      <c r="E51" s="10">
        <f>포항시남구!E51+포항시북구!E51</f>
        <v>16</v>
      </c>
      <c r="F51" s="10">
        <f>포항시남구!F51+포항시북구!F51</f>
        <v>0</v>
      </c>
      <c r="G51" s="10">
        <f>포항시남구!G51+포항시북구!G51</f>
        <v>16</v>
      </c>
      <c r="H51" s="10">
        <f>포항시남구!H51+포항시북구!H51</f>
        <v>0</v>
      </c>
    </row>
    <row r="52" spans="1:8" ht="13.5">
      <c r="A52" s="208"/>
      <c r="B52" s="183"/>
      <c r="C52" s="183"/>
      <c r="D52" s="2" t="s">
        <v>305</v>
      </c>
      <c r="E52" s="10">
        <f>포항시남구!E52+포항시북구!E52</f>
        <v>1</v>
      </c>
      <c r="F52" s="10">
        <f>포항시남구!F52+포항시북구!F52</f>
        <v>0</v>
      </c>
      <c r="G52" s="10">
        <f>포항시남구!G52+포항시북구!G52</f>
        <v>1</v>
      </c>
      <c r="H52" s="10">
        <f>포항시남구!H52+포항시북구!H52</f>
        <v>0</v>
      </c>
    </row>
    <row r="53" spans="1:8" ht="13.5">
      <c r="A53" s="209"/>
      <c r="B53" s="183"/>
      <c r="C53" s="183"/>
      <c r="D53" s="74" t="s">
        <v>306</v>
      </c>
      <c r="E53" s="10">
        <f>포항시남구!E53+포항시북구!E53</f>
        <v>12</v>
      </c>
      <c r="F53" s="10">
        <f>포항시남구!F53+포항시북구!F53</f>
        <v>0</v>
      </c>
      <c r="G53" s="10">
        <f>포항시남구!G53+포항시북구!G53</f>
        <v>12</v>
      </c>
      <c r="H53" s="10">
        <f>포항시남구!H53+포항시북구!H53</f>
        <v>0</v>
      </c>
    </row>
    <row r="54" spans="1:8" ht="13.5">
      <c r="A54" s="184" t="s">
        <v>65</v>
      </c>
      <c r="B54" s="184"/>
      <c r="C54" s="184"/>
      <c r="D54" s="54" t="s">
        <v>215</v>
      </c>
      <c r="E54" s="55">
        <f>포항시남구!E54+포항시북구!E54</f>
        <v>8751</v>
      </c>
      <c r="F54" s="55">
        <f>포항시남구!F54+포항시북구!F54</f>
        <v>153</v>
      </c>
      <c r="G54" s="55">
        <f>포항시남구!G54+포항시북구!G54</f>
        <v>7334</v>
      </c>
      <c r="H54" s="55">
        <f>포항시남구!H54+포항시북구!H54</f>
        <v>1264</v>
      </c>
    </row>
    <row r="55" spans="1:8" ht="13.5">
      <c r="A55" s="197"/>
      <c r="B55" s="183" t="s">
        <v>66</v>
      </c>
      <c r="C55" s="183"/>
      <c r="D55" s="6" t="s">
        <v>219</v>
      </c>
      <c r="E55" s="19">
        <f>포항시남구!E55+포항시북구!E55</f>
        <v>8494</v>
      </c>
      <c r="F55" s="19">
        <f>포항시남구!F55+포항시북구!F55</f>
        <v>96</v>
      </c>
      <c r="G55" s="19">
        <f>포항시남구!G55+포항시북구!G55</f>
        <v>7138</v>
      </c>
      <c r="H55" s="19">
        <f>포항시남구!H55+포항시북구!H55</f>
        <v>1260</v>
      </c>
    </row>
    <row r="56" spans="1:8" ht="13.5">
      <c r="A56" s="198"/>
      <c r="B56" s="183"/>
      <c r="C56" s="183"/>
      <c r="D56" s="104" t="s">
        <v>67</v>
      </c>
      <c r="E56" s="103">
        <f>포항시남구!E56+포항시북구!E56</f>
        <v>247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247</v>
      </c>
    </row>
    <row r="57" spans="1:8" ht="13.5">
      <c r="A57" s="198"/>
      <c r="B57" s="183"/>
      <c r="C57" s="183"/>
      <c r="D57" s="104" t="s">
        <v>68</v>
      </c>
      <c r="E57" s="103">
        <f>포항시남구!E57+포항시북구!E57</f>
        <v>322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322</v>
      </c>
    </row>
    <row r="58" spans="1:8" ht="13.5">
      <c r="A58" s="198"/>
      <c r="B58" s="183"/>
      <c r="C58" s="183"/>
      <c r="D58" s="104" t="s">
        <v>69</v>
      </c>
      <c r="E58" s="103">
        <f>포항시남구!E58+포항시북구!E58</f>
        <v>587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587</v>
      </c>
    </row>
    <row r="59" spans="1:8" ht="13.5">
      <c r="A59" s="198"/>
      <c r="B59" s="183"/>
      <c r="C59" s="183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8"/>
      <c r="B60" s="183"/>
      <c r="C60" s="183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198"/>
      <c r="B61" s="183"/>
      <c r="C61" s="183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198"/>
      <c r="B62" s="183" t="s">
        <v>73</v>
      </c>
      <c r="C62" s="183"/>
      <c r="D62" s="172" t="s">
        <v>219</v>
      </c>
      <c r="E62" s="173">
        <f>포항시남구!E62+포항시북구!E62</f>
        <v>7338</v>
      </c>
      <c r="F62" s="173">
        <f>포항시남구!F62+포항시북구!F62</f>
        <v>96</v>
      </c>
      <c r="G62" s="173">
        <f>포항시남구!G62+포항시북구!G62</f>
        <v>7138</v>
      </c>
      <c r="H62" s="173">
        <f>포항시남구!H62+포항시북구!H62</f>
        <v>104</v>
      </c>
    </row>
    <row r="63" spans="1:8" ht="13.5">
      <c r="A63" s="198"/>
      <c r="B63" s="183"/>
      <c r="C63" s="183"/>
      <c r="D63" s="2" t="s">
        <v>74</v>
      </c>
      <c r="E63" s="10">
        <f>포항시남구!E63+포항시북구!E63</f>
        <v>6943</v>
      </c>
      <c r="F63" s="10">
        <f>포항시남구!F63+포항시북구!F63</f>
        <v>60</v>
      </c>
      <c r="G63" s="10">
        <f>포항시남구!G63+포항시북구!G63</f>
        <v>6780</v>
      </c>
      <c r="H63" s="10">
        <f>포항시남구!H63+포항시북구!H63</f>
        <v>103</v>
      </c>
    </row>
    <row r="64" spans="1:8" ht="13.5">
      <c r="A64" s="198"/>
      <c r="B64" s="183"/>
      <c r="C64" s="183"/>
      <c r="D64" s="2" t="s">
        <v>75</v>
      </c>
      <c r="E64" s="10">
        <f>포항시남구!E64+포항시북구!E64</f>
        <v>109</v>
      </c>
      <c r="F64" s="10">
        <f>포항시남구!F64+포항시북구!F64</f>
        <v>14</v>
      </c>
      <c r="G64" s="10">
        <f>포항시남구!G64+포항시북구!G64</f>
        <v>94</v>
      </c>
      <c r="H64" s="10">
        <f>포항시남구!H64+포항시북구!H64</f>
        <v>1</v>
      </c>
    </row>
    <row r="65" spans="1:8" ht="13.5">
      <c r="A65" s="198"/>
      <c r="B65" s="183"/>
      <c r="C65" s="183"/>
      <c r="D65" s="2" t="s">
        <v>76</v>
      </c>
      <c r="E65" s="10">
        <f>포항시남구!E65+포항시북구!E65</f>
        <v>75</v>
      </c>
      <c r="F65" s="10">
        <f>포항시남구!F65+포항시북구!F65</f>
        <v>14</v>
      </c>
      <c r="G65" s="10">
        <f>포항시남구!G65+포항시북구!G65</f>
        <v>61</v>
      </c>
      <c r="H65" s="10">
        <f>포항시남구!H65+포항시북구!H65</f>
        <v>0</v>
      </c>
    </row>
    <row r="66" spans="1:8" ht="13.5">
      <c r="A66" s="198"/>
      <c r="B66" s="183"/>
      <c r="C66" s="183"/>
      <c r="D66" s="2" t="s">
        <v>77</v>
      </c>
      <c r="E66" s="10">
        <f>포항시남구!E66+포항시북구!E66</f>
        <v>207</v>
      </c>
      <c r="F66" s="10">
        <f>포항시남구!F66+포항시북구!F66</f>
        <v>8</v>
      </c>
      <c r="G66" s="10">
        <f>포항시남구!G66+포항시북구!G66</f>
        <v>199</v>
      </c>
      <c r="H66" s="10">
        <f>포항시남구!H66+포항시북구!H66</f>
        <v>0</v>
      </c>
    </row>
    <row r="67" spans="1:8" ht="13.5">
      <c r="A67" s="198"/>
      <c r="B67" s="183"/>
      <c r="C67" s="183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198"/>
      <c r="B68" s="183" t="s">
        <v>79</v>
      </c>
      <c r="C68" s="183"/>
      <c r="D68" s="6" t="s">
        <v>219</v>
      </c>
      <c r="E68" s="19">
        <f>포항시남구!E68+포항시북구!E68</f>
        <v>257</v>
      </c>
      <c r="F68" s="19">
        <f>포항시남구!F68+포항시북구!F68</f>
        <v>57</v>
      </c>
      <c r="G68" s="19">
        <f>포항시남구!G68+포항시북구!G68</f>
        <v>196</v>
      </c>
      <c r="H68" s="19">
        <f>포항시남구!H68+포항시북구!H68</f>
        <v>4</v>
      </c>
    </row>
    <row r="69" spans="1:8" ht="13.5">
      <c r="A69" s="198"/>
      <c r="B69" s="183"/>
      <c r="C69" s="183"/>
      <c r="D69" s="2" t="s">
        <v>80</v>
      </c>
      <c r="E69" s="10">
        <f>포항시남구!E69+포항시북구!E69</f>
        <v>59</v>
      </c>
      <c r="F69" s="10">
        <f>포항시남구!F69+포항시북구!F69</f>
        <v>14</v>
      </c>
      <c r="G69" s="10">
        <f>포항시남구!G69+포항시북구!G69</f>
        <v>45</v>
      </c>
      <c r="H69" s="10">
        <f>포항시남구!H69+포항시북구!H69</f>
        <v>0</v>
      </c>
    </row>
    <row r="70" spans="1:8" ht="13.5">
      <c r="A70" s="198"/>
      <c r="B70" s="183"/>
      <c r="C70" s="183"/>
      <c r="D70" s="2" t="s">
        <v>81</v>
      </c>
      <c r="E70" s="10">
        <f>포항시남구!E70+포항시북구!E70</f>
        <v>4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4</v>
      </c>
    </row>
    <row r="71" spans="1:8" ht="15" customHeight="1">
      <c r="A71" s="198"/>
      <c r="B71" s="183"/>
      <c r="C71" s="183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198"/>
      <c r="B72" s="183"/>
      <c r="C72" s="183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199"/>
      <c r="B73" s="183"/>
      <c r="C73" s="183"/>
      <c r="D73" s="2" t="s">
        <v>220</v>
      </c>
      <c r="E73" s="10">
        <f>포항시남구!E73+포항시북구!E73</f>
        <v>193</v>
      </c>
      <c r="F73" s="10">
        <f>포항시남구!F73+포항시북구!F73</f>
        <v>43</v>
      </c>
      <c r="G73" s="10">
        <f>포항시남구!G73+포항시북구!G73</f>
        <v>150</v>
      </c>
      <c r="H73" s="10">
        <f>포항시남구!H73+포항시북구!H73</f>
        <v>0</v>
      </c>
    </row>
    <row r="74" spans="1:8" ht="21.75" customHeight="1">
      <c r="A74" s="184" t="s">
        <v>84</v>
      </c>
      <c r="B74" s="184"/>
      <c r="C74" s="184"/>
      <c r="D74" s="52" t="s">
        <v>216</v>
      </c>
      <c r="E74" s="53">
        <f>포항시남구!E74+포항시북구!E74</f>
        <v>39819</v>
      </c>
      <c r="F74" s="53">
        <f>포항시남구!F74+포항시북구!F74</f>
        <v>261</v>
      </c>
      <c r="G74" s="53">
        <f>포항시남구!G74+포항시북구!G74</f>
        <v>34143</v>
      </c>
      <c r="H74" s="53">
        <f>포항시남구!H74+포항시북구!H74</f>
        <v>5415</v>
      </c>
    </row>
    <row r="75" spans="1:8" ht="13.5">
      <c r="A75" s="200"/>
      <c r="B75" s="183" t="s">
        <v>66</v>
      </c>
      <c r="C75" s="183"/>
      <c r="D75" s="7" t="s">
        <v>219</v>
      </c>
      <c r="E75" s="8">
        <f>포항시남구!E75+포항시북구!E75</f>
        <v>2791</v>
      </c>
      <c r="F75" s="8">
        <f>포항시남구!F75+포항시북구!F75</f>
        <v>12</v>
      </c>
      <c r="G75" s="8">
        <f>포항시남구!G75+포항시북구!G75</f>
        <v>2779</v>
      </c>
      <c r="H75" s="8">
        <f>포항시남구!H75+포항시북구!H75</f>
        <v>0</v>
      </c>
    </row>
    <row r="76" spans="1:8" ht="13.5">
      <c r="A76" s="201"/>
      <c r="B76" s="183"/>
      <c r="C76" s="183"/>
      <c r="D76" s="2" t="s">
        <v>85</v>
      </c>
      <c r="E76" s="18">
        <f>포항시남구!E76+포항시북구!E76</f>
        <v>2791</v>
      </c>
      <c r="F76" s="18">
        <f>포항시남구!F76+포항시북구!F76</f>
        <v>12</v>
      </c>
      <c r="G76" s="18">
        <f>포항시남구!G76+포항시북구!G76</f>
        <v>2779</v>
      </c>
      <c r="H76" s="18">
        <f>포항시남구!H76+포항시북구!H76</f>
        <v>0</v>
      </c>
    </row>
    <row r="77" spans="1:8" ht="13.5">
      <c r="A77" s="201"/>
      <c r="B77" s="183" t="s">
        <v>86</v>
      </c>
      <c r="C77" s="183"/>
      <c r="D77" s="174" t="s">
        <v>47</v>
      </c>
      <c r="E77" s="175">
        <f>포항시남구!E77+포항시북구!E77</f>
        <v>22581</v>
      </c>
      <c r="F77" s="175">
        <f>포항시남구!F77+포항시북구!F77</f>
        <v>79</v>
      </c>
      <c r="G77" s="175">
        <f>포항시남구!G77+포항시북구!G77</f>
        <v>20343</v>
      </c>
      <c r="H77" s="175">
        <f>포항시남구!H77+포항시북구!H77</f>
        <v>2159</v>
      </c>
    </row>
    <row r="78" spans="1:8" ht="13.5">
      <c r="A78" s="201"/>
      <c r="B78" s="183"/>
      <c r="C78" s="183"/>
      <c r="D78" s="2" t="s">
        <v>87</v>
      </c>
      <c r="E78" s="18">
        <f>포항시남구!E78+포항시북구!E78</f>
        <v>18443</v>
      </c>
      <c r="F78" s="18">
        <f>포항시남구!F78+포항시북구!F78</f>
        <v>57</v>
      </c>
      <c r="G78" s="18">
        <f>포항시남구!G78+포항시북구!G78</f>
        <v>18047</v>
      </c>
      <c r="H78" s="18">
        <f>포항시남구!H78+포항시북구!H78</f>
        <v>339</v>
      </c>
    </row>
    <row r="79" spans="1:8" ht="13.5">
      <c r="A79" s="201"/>
      <c r="B79" s="183"/>
      <c r="C79" s="183"/>
      <c r="D79" s="2" t="s">
        <v>88</v>
      </c>
      <c r="E79" s="18">
        <f>포항시남구!E79+포항시북구!E79</f>
        <v>1180</v>
      </c>
      <c r="F79" s="18">
        <f>포항시남구!F79+포항시북구!F79</f>
        <v>10</v>
      </c>
      <c r="G79" s="18">
        <f>포항시남구!G79+포항시북구!G79</f>
        <v>1075</v>
      </c>
      <c r="H79" s="18">
        <f>포항시남구!H79+포항시북구!H79</f>
        <v>95</v>
      </c>
    </row>
    <row r="80" spans="1:8" ht="13.5">
      <c r="A80" s="201"/>
      <c r="B80" s="183"/>
      <c r="C80" s="183"/>
      <c r="D80" s="2" t="s">
        <v>89</v>
      </c>
      <c r="E80" s="18">
        <f>포항시남구!E80+포항시북구!E80</f>
        <v>851</v>
      </c>
      <c r="F80" s="18">
        <f>포항시남구!F80+포항시북구!F80</f>
        <v>4</v>
      </c>
      <c r="G80" s="18">
        <f>포항시남구!G80+포항시북구!G80</f>
        <v>441</v>
      </c>
      <c r="H80" s="18">
        <f>포항시남구!H80+포항시북구!H80</f>
        <v>406</v>
      </c>
    </row>
    <row r="81" spans="1:8" ht="13.5">
      <c r="A81" s="201"/>
      <c r="B81" s="183"/>
      <c r="C81" s="183"/>
      <c r="D81" s="2" t="s">
        <v>90</v>
      </c>
      <c r="E81" s="18">
        <f>포항시남구!E81+포항시북구!E81</f>
        <v>685</v>
      </c>
      <c r="F81" s="18">
        <f>포항시남구!F81+포항시북구!F81</f>
        <v>4</v>
      </c>
      <c r="G81" s="18">
        <f>포항시남구!G81+포항시북구!G81</f>
        <v>492</v>
      </c>
      <c r="H81" s="18">
        <f>포항시남구!H81+포항시북구!H81</f>
        <v>189</v>
      </c>
    </row>
    <row r="82" spans="1:8" ht="13.5">
      <c r="A82" s="201"/>
      <c r="B82" s="183"/>
      <c r="C82" s="183"/>
      <c r="D82" s="2" t="s">
        <v>91</v>
      </c>
      <c r="E82" s="18">
        <f>포항시남구!E82+포항시북구!E82</f>
        <v>75</v>
      </c>
      <c r="F82" s="18">
        <f>포항시남구!F82+포항시북구!F82</f>
        <v>3</v>
      </c>
      <c r="G82" s="18">
        <f>포항시남구!G82+포항시북구!G82</f>
        <v>49</v>
      </c>
      <c r="H82" s="18">
        <f>포항시남구!H82+포항시북구!H82</f>
        <v>23</v>
      </c>
    </row>
    <row r="83" spans="1:8" ht="13.5">
      <c r="A83" s="201"/>
      <c r="B83" s="183"/>
      <c r="C83" s="183"/>
      <c r="D83" s="2" t="s">
        <v>92</v>
      </c>
      <c r="E83" s="18">
        <f>포항시남구!E83+포항시북구!E83</f>
        <v>90</v>
      </c>
      <c r="F83" s="18">
        <f>포항시남구!F83+포항시북구!F83</f>
        <v>0</v>
      </c>
      <c r="G83" s="18">
        <f>포항시남구!G83+포항시북구!G83</f>
        <v>33</v>
      </c>
      <c r="H83" s="18">
        <f>포항시남구!H83+포항시북구!H83</f>
        <v>57</v>
      </c>
    </row>
    <row r="84" spans="1:8" ht="13.5">
      <c r="A84" s="201"/>
      <c r="B84" s="183"/>
      <c r="C84" s="183"/>
      <c r="D84" s="2" t="s">
        <v>93</v>
      </c>
      <c r="E84" s="18">
        <f>포항시남구!E84+포항시북구!E84</f>
        <v>1257</v>
      </c>
      <c r="F84" s="18">
        <f>포항시남구!F84+포항시북구!F84</f>
        <v>1</v>
      </c>
      <c r="G84" s="18">
        <f>포항시남구!G84+포항시북구!G84</f>
        <v>206</v>
      </c>
      <c r="H84" s="18">
        <f>포항시남구!H84+포항시북구!H84</f>
        <v>1050</v>
      </c>
    </row>
    <row r="85" spans="1:8" ht="13.5">
      <c r="A85" s="201"/>
      <c r="B85" s="183" t="s">
        <v>94</v>
      </c>
      <c r="C85" s="183"/>
      <c r="D85" s="7" t="s">
        <v>219</v>
      </c>
      <c r="E85" s="8">
        <f>포항시남구!E85+포항시북구!E85</f>
        <v>539</v>
      </c>
      <c r="F85" s="8">
        <f>포항시남구!F85+포항시북구!F85</f>
        <v>12</v>
      </c>
      <c r="G85" s="8">
        <f>포항시남구!G85+포항시북구!G85</f>
        <v>497</v>
      </c>
      <c r="H85" s="8">
        <f>포항시남구!H85+포항시북구!H85</f>
        <v>30</v>
      </c>
    </row>
    <row r="86" spans="1:8" ht="13.5">
      <c r="A86" s="201"/>
      <c r="B86" s="183"/>
      <c r="C86" s="183"/>
      <c r="D86" s="2" t="s">
        <v>87</v>
      </c>
      <c r="E86" s="18">
        <f>포항시남구!E86+포항시북구!E86</f>
        <v>285</v>
      </c>
      <c r="F86" s="18">
        <f>포항시남구!F86+포항시북구!F86</f>
        <v>1</v>
      </c>
      <c r="G86" s="18">
        <f>포항시남구!G86+포항시북구!G86</f>
        <v>280</v>
      </c>
      <c r="H86" s="18">
        <f>포항시남구!H86+포항시북구!H86</f>
        <v>4</v>
      </c>
    </row>
    <row r="87" spans="1:8" ht="13.5">
      <c r="A87" s="201"/>
      <c r="B87" s="183"/>
      <c r="C87" s="183"/>
      <c r="D87" s="2" t="s">
        <v>89</v>
      </c>
      <c r="E87" s="18">
        <f>포항시남구!E87+포항시북구!E87</f>
        <v>158</v>
      </c>
      <c r="F87" s="18">
        <f>포항시남구!F87+포항시북구!F87</f>
        <v>3</v>
      </c>
      <c r="G87" s="18">
        <f>포항시남구!G87+포항시북구!G87</f>
        <v>141</v>
      </c>
      <c r="H87" s="18">
        <f>포항시남구!H87+포항시북구!H87</f>
        <v>14</v>
      </c>
    </row>
    <row r="88" spans="1:8" ht="13.5">
      <c r="A88" s="201"/>
      <c r="B88" s="183"/>
      <c r="C88" s="183"/>
      <c r="D88" s="2" t="s">
        <v>92</v>
      </c>
      <c r="E88" s="18">
        <f>포항시남구!E88+포항시북구!E88</f>
        <v>81</v>
      </c>
      <c r="F88" s="18">
        <f>포항시남구!F88+포항시북구!F88</f>
        <v>7</v>
      </c>
      <c r="G88" s="18">
        <f>포항시남구!G88+포항시북구!G88</f>
        <v>74</v>
      </c>
      <c r="H88" s="18">
        <f>포항시남구!H88+포항시북구!H88</f>
        <v>0</v>
      </c>
    </row>
    <row r="89" spans="1:8" ht="13.5">
      <c r="A89" s="201"/>
      <c r="B89" s="183"/>
      <c r="C89" s="183"/>
      <c r="D89" s="2" t="s">
        <v>93</v>
      </c>
      <c r="E89" s="18">
        <f>포항시남구!E89+포항시북구!E89</f>
        <v>15</v>
      </c>
      <c r="F89" s="18">
        <f>포항시남구!F89+포항시북구!F89</f>
        <v>1</v>
      </c>
      <c r="G89" s="18">
        <f>포항시남구!G89+포항시북구!G89</f>
        <v>2</v>
      </c>
      <c r="H89" s="18">
        <f>포항시남구!H89+포항시북구!H89</f>
        <v>12</v>
      </c>
    </row>
    <row r="90" spans="1:8" ht="13.5">
      <c r="A90" s="201"/>
      <c r="B90" s="183" t="s">
        <v>95</v>
      </c>
      <c r="C90" s="183"/>
      <c r="D90" s="7" t="s">
        <v>219</v>
      </c>
      <c r="E90" s="8">
        <f>포항시남구!E90+포항시북구!E90</f>
        <v>6537</v>
      </c>
      <c r="F90" s="8">
        <f>포항시남구!F90+포항시북구!F90</f>
        <v>23</v>
      </c>
      <c r="G90" s="8">
        <f>포항시남구!G90+포항시북구!G90</f>
        <v>6439</v>
      </c>
      <c r="H90" s="8">
        <f>포항시남구!H90+포항시북구!H90</f>
        <v>75</v>
      </c>
    </row>
    <row r="91" spans="1:8" ht="13.5">
      <c r="A91" s="201"/>
      <c r="B91" s="183"/>
      <c r="C91" s="183"/>
      <c r="D91" s="2" t="s">
        <v>87</v>
      </c>
      <c r="E91" s="18">
        <f>포항시남구!E91+포항시북구!E91</f>
        <v>6493</v>
      </c>
      <c r="F91" s="18">
        <f>포항시남구!F91+포항시북구!F91</f>
        <v>23</v>
      </c>
      <c r="G91" s="18">
        <f>포항시남구!G91+포항시북구!G91</f>
        <v>6398</v>
      </c>
      <c r="H91" s="18">
        <f>포항시남구!H91+포항시북구!H91</f>
        <v>72</v>
      </c>
    </row>
    <row r="92" spans="1:8" ht="13.5">
      <c r="A92" s="201"/>
      <c r="B92" s="183"/>
      <c r="C92" s="183"/>
      <c r="D92" s="2" t="s">
        <v>89</v>
      </c>
      <c r="E92" s="18">
        <f>포항시남구!E92+포항시북구!E92</f>
        <v>43</v>
      </c>
      <c r="F92" s="18">
        <f>포항시남구!F92+포항시북구!F92</f>
        <v>0</v>
      </c>
      <c r="G92" s="18">
        <f>포항시남구!G92+포항시북구!G92</f>
        <v>41</v>
      </c>
      <c r="H92" s="18">
        <f>포항시남구!H92+포항시북구!H92</f>
        <v>2</v>
      </c>
    </row>
    <row r="93" spans="1:8" ht="13.5">
      <c r="A93" s="201"/>
      <c r="B93" s="183"/>
      <c r="C93" s="183"/>
      <c r="D93" s="2" t="s">
        <v>96</v>
      </c>
      <c r="E93" s="18">
        <f>포항시남구!E93+포항시북구!E93</f>
        <v>1</v>
      </c>
      <c r="F93" s="18">
        <f>포항시남구!F93+포항시북구!F93</f>
        <v>0</v>
      </c>
      <c r="G93" s="18">
        <f>포항시남구!G93+포항시북구!G93</f>
        <v>0</v>
      </c>
      <c r="H93" s="18">
        <f>포항시남구!H93+포항시북구!H93</f>
        <v>1</v>
      </c>
    </row>
    <row r="94" spans="1:8" ht="13.5">
      <c r="A94" s="201"/>
      <c r="B94" s="183" t="s">
        <v>97</v>
      </c>
      <c r="C94" s="183"/>
      <c r="D94" s="7" t="s">
        <v>219</v>
      </c>
      <c r="E94" s="8">
        <f>포항시남구!E94+포항시북구!E94</f>
        <v>7371</v>
      </c>
      <c r="F94" s="8">
        <f>포항시남구!F94+포항시북구!F94</f>
        <v>135</v>
      </c>
      <c r="G94" s="8">
        <f>포항시남구!G94+포항시북구!G94</f>
        <v>4085</v>
      </c>
      <c r="H94" s="8">
        <f>포항시남구!H94+포항시북구!H94</f>
        <v>3151</v>
      </c>
    </row>
    <row r="95" spans="1:8" ht="13.5">
      <c r="A95" s="201"/>
      <c r="B95" s="183"/>
      <c r="C95" s="183"/>
      <c r="D95" s="3" t="s">
        <v>155</v>
      </c>
      <c r="E95" s="18">
        <f>포항시남구!E95+포항시북구!E95</f>
        <v>269</v>
      </c>
      <c r="F95" s="18">
        <f>포항시남구!F95+포항시북구!F95</f>
        <v>28</v>
      </c>
      <c r="G95" s="18">
        <f>포항시남구!G95+포항시북구!G95</f>
        <v>218</v>
      </c>
      <c r="H95" s="18">
        <f>포항시남구!H95+포항시북구!H95</f>
        <v>23</v>
      </c>
    </row>
    <row r="96" spans="1:8" ht="13.5">
      <c r="A96" s="201"/>
      <c r="B96" s="183"/>
      <c r="C96" s="183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01"/>
      <c r="B97" s="183"/>
      <c r="C97" s="183"/>
      <c r="D97" s="3" t="s">
        <v>157</v>
      </c>
      <c r="E97" s="18">
        <f>포항시남구!E97+포항시북구!E97</f>
        <v>26</v>
      </c>
      <c r="F97" s="18">
        <f>포항시남구!F97+포항시북구!F97</f>
        <v>0</v>
      </c>
      <c r="G97" s="18">
        <f>포항시남구!G97+포항시북구!G97</f>
        <v>26</v>
      </c>
      <c r="H97" s="18">
        <f>포항시남구!H97+포항시북구!H97</f>
        <v>0</v>
      </c>
    </row>
    <row r="98" spans="1:8" ht="13.5">
      <c r="A98" s="201"/>
      <c r="B98" s="183"/>
      <c r="C98" s="183"/>
      <c r="D98" s="3" t="s">
        <v>158</v>
      </c>
      <c r="E98" s="18">
        <f>포항시남구!E98+포항시북구!E98</f>
        <v>37</v>
      </c>
      <c r="F98" s="18">
        <f>포항시남구!F98+포항시북구!F98</f>
        <v>27</v>
      </c>
      <c r="G98" s="18">
        <f>포항시남구!G98+포항시북구!G98</f>
        <v>9</v>
      </c>
      <c r="H98" s="18">
        <f>포항시남구!H98+포항시북구!H98</f>
        <v>1</v>
      </c>
    </row>
    <row r="99" spans="1:8" ht="13.5">
      <c r="A99" s="201"/>
      <c r="B99" s="183"/>
      <c r="C99" s="183"/>
      <c r="D99" s="3" t="s">
        <v>159</v>
      </c>
      <c r="E99" s="18">
        <f>포항시남구!E99+포항시북구!E99</f>
        <v>995</v>
      </c>
      <c r="F99" s="18">
        <f>포항시남구!F99+포항시북구!F99</f>
        <v>2</v>
      </c>
      <c r="G99" s="18">
        <f>포항시남구!G99+포항시북구!G99</f>
        <v>972</v>
      </c>
      <c r="H99" s="18">
        <f>포항시남구!H99+포항시북구!H99</f>
        <v>21</v>
      </c>
    </row>
    <row r="100" spans="1:8" ht="13.5">
      <c r="A100" s="201"/>
      <c r="B100" s="183"/>
      <c r="C100" s="183"/>
      <c r="D100" s="3" t="s">
        <v>160</v>
      </c>
      <c r="E100" s="18">
        <f>포항시남구!E100+포항시북구!E100</f>
        <v>32</v>
      </c>
      <c r="F100" s="18">
        <f>포항시남구!F100+포항시북구!F100</f>
        <v>0</v>
      </c>
      <c r="G100" s="18">
        <f>포항시남구!G100+포항시북구!G100</f>
        <v>10</v>
      </c>
      <c r="H100" s="18">
        <f>포항시남구!H100+포항시북구!H100</f>
        <v>22</v>
      </c>
    </row>
    <row r="101" spans="1:8" ht="13.5">
      <c r="A101" s="201"/>
      <c r="B101" s="183"/>
      <c r="C101" s="183"/>
      <c r="D101" s="177" t="s">
        <v>161</v>
      </c>
      <c r="E101" s="176">
        <f>포항시남구!E101+포항시북구!E101</f>
        <v>159</v>
      </c>
      <c r="F101" s="176">
        <f>포항시남구!F101+포항시북구!F101</f>
        <v>0</v>
      </c>
      <c r="G101" s="176">
        <f>포항시남구!G101+포항시북구!G101</f>
        <v>159</v>
      </c>
      <c r="H101" s="176">
        <f>포항시남구!H101+포항시북구!H101</f>
        <v>0</v>
      </c>
    </row>
    <row r="102" spans="1:8" ht="13.5">
      <c r="A102" s="201"/>
      <c r="B102" s="183"/>
      <c r="C102" s="183"/>
      <c r="D102" s="3" t="s">
        <v>162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01"/>
      <c r="B103" s="183"/>
      <c r="C103" s="183"/>
      <c r="D103" s="3" t="s">
        <v>163</v>
      </c>
      <c r="E103" s="18">
        <f>포항시남구!E103+포항시북구!E103</f>
        <v>150</v>
      </c>
      <c r="F103" s="18">
        <f>포항시남구!F103+포항시북구!F103</f>
        <v>0</v>
      </c>
      <c r="G103" s="18">
        <f>포항시남구!G103+포항시북구!G103</f>
        <v>150</v>
      </c>
      <c r="H103" s="18">
        <f>포항시남구!H103+포항시북구!H103</f>
        <v>0</v>
      </c>
    </row>
    <row r="104" spans="1:8" ht="13.5">
      <c r="A104" s="201"/>
      <c r="B104" s="183"/>
      <c r="C104" s="183"/>
      <c r="D104" s="3" t="s">
        <v>164</v>
      </c>
      <c r="E104" s="18">
        <f>포항시남구!E104+포항시북구!E104</f>
        <v>9</v>
      </c>
      <c r="F104" s="18">
        <f>포항시남구!F104+포항시북구!F104</f>
        <v>0</v>
      </c>
      <c r="G104" s="18">
        <f>포항시남구!G104+포항시북구!G104</f>
        <v>9</v>
      </c>
      <c r="H104" s="18">
        <f>포항시남구!H104+포항시북구!H104</f>
        <v>0</v>
      </c>
    </row>
    <row r="105" spans="1:8" ht="13.5">
      <c r="A105" s="201"/>
      <c r="B105" s="183"/>
      <c r="C105" s="183"/>
      <c r="D105" s="177" t="s">
        <v>165</v>
      </c>
      <c r="E105" s="176">
        <f>포항시남구!E105+포항시북구!E105</f>
        <v>99</v>
      </c>
      <c r="F105" s="176">
        <f>포항시남구!F105+포항시북구!F105</f>
        <v>1</v>
      </c>
      <c r="G105" s="176">
        <f>포항시남구!G105+포항시북구!G105</f>
        <v>88</v>
      </c>
      <c r="H105" s="176">
        <f>포항시남구!H105+포항시북구!H105</f>
        <v>10</v>
      </c>
    </row>
    <row r="106" spans="1:10" ht="13.5">
      <c r="A106" s="201"/>
      <c r="B106" s="183"/>
      <c r="C106" s="183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01"/>
      <c r="B107" s="183"/>
      <c r="C107" s="183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01"/>
      <c r="B108" s="183"/>
      <c r="C108" s="183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01"/>
      <c r="B109" s="183"/>
      <c r="C109" s="183"/>
      <c r="D109" s="3" t="s">
        <v>164</v>
      </c>
      <c r="E109" s="18">
        <f>포항시남구!E109+포항시북구!E109</f>
        <v>96</v>
      </c>
      <c r="F109" s="18">
        <f>포항시남구!F109+포항시북구!F109</f>
        <v>1</v>
      </c>
      <c r="G109" s="18">
        <f>포항시남구!G109+포항시북구!G109</f>
        <v>85</v>
      </c>
      <c r="H109" s="18">
        <f>포항시남구!H109+포항시북구!H109</f>
        <v>10</v>
      </c>
    </row>
    <row r="110" spans="1:8" ht="13.5">
      <c r="A110" s="201"/>
      <c r="B110" s="183"/>
      <c r="C110" s="183"/>
      <c r="D110" s="177" t="s">
        <v>167</v>
      </c>
      <c r="E110" s="176">
        <f>포항시남구!E110+포항시북구!E110</f>
        <v>3324</v>
      </c>
      <c r="F110" s="176">
        <f>포항시남구!F110+포항시북구!F110</f>
        <v>11</v>
      </c>
      <c r="G110" s="176">
        <f>포항시남구!G110+포항시북구!G110</f>
        <v>571</v>
      </c>
      <c r="H110" s="176">
        <f>포항시남구!H110+포항시북구!H110</f>
        <v>2742</v>
      </c>
    </row>
    <row r="111" spans="1:8" ht="13.5">
      <c r="A111" s="201"/>
      <c r="B111" s="183"/>
      <c r="C111" s="183"/>
      <c r="D111" s="3" t="s">
        <v>168</v>
      </c>
      <c r="E111" s="18">
        <f>포항시남구!E111+포항시북구!E111</f>
        <v>132</v>
      </c>
      <c r="F111" s="18">
        <f>포항시남구!F111+포항시북구!F111</f>
        <v>0</v>
      </c>
      <c r="G111" s="18">
        <f>포항시남구!G111+포항시북구!G111</f>
        <v>48</v>
      </c>
      <c r="H111" s="18">
        <f>포항시남구!H111+포항시북구!H111</f>
        <v>84</v>
      </c>
    </row>
    <row r="112" spans="1:8" ht="13.5">
      <c r="A112" s="201"/>
      <c r="B112" s="183"/>
      <c r="C112" s="183"/>
      <c r="D112" s="3" t="s">
        <v>169</v>
      </c>
      <c r="E112" s="18">
        <f>포항시남구!E112+포항시북구!E112</f>
        <v>156</v>
      </c>
      <c r="F112" s="18">
        <f>포항시남구!F112+포항시북구!F112</f>
        <v>1</v>
      </c>
      <c r="G112" s="18">
        <f>포항시남구!G112+포항시북구!G112</f>
        <v>33</v>
      </c>
      <c r="H112" s="18">
        <f>포항시남구!H112+포항시북구!H112</f>
        <v>122</v>
      </c>
    </row>
    <row r="113" spans="1:8" ht="13.5">
      <c r="A113" s="201"/>
      <c r="B113" s="183"/>
      <c r="C113" s="183"/>
      <c r="D113" s="3" t="s">
        <v>170</v>
      </c>
      <c r="E113" s="18">
        <f>포항시남구!E113+포항시북구!E113</f>
        <v>1514</v>
      </c>
      <c r="F113" s="18">
        <f>포항시남구!F113+포항시북구!F113</f>
        <v>0</v>
      </c>
      <c r="G113" s="18">
        <f>포항시남구!G113+포항시북구!G113</f>
        <v>84</v>
      </c>
      <c r="H113" s="18">
        <f>포항시남구!H113+포항시북구!H113</f>
        <v>1430</v>
      </c>
    </row>
    <row r="114" spans="1:8" ht="13.5">
      <c r="A114" s="201"/>
      <c r="B114" s="183"/>
      <c r="C114" s="183"/>
      <c r="D114" s="3" t="s">
        <v>171</v>
      </c>
      <c r="E114" s="18">
        <f>포항시남구!E114+포항시북구!E114</f>
        <v>794</v>
      </c>
      <c r="F114" s="18">
        <f>포항시남구!F114+포항시북구!F114</f>
        <v>0</v>
      </c>
      <c r="G114" s="18">
        <f>포항시남구!G114+포항시북구!G114</f>
        <v>24</v>
      </c>
      <c r="H114" s="18">
        <f>포항시남구!H114+포항시북구!H114</f>
        <v>770</v>
      </c>
    </row>
    <row r="115" spans="1:8" ht="13.5">
      <c r="A115" s="201"/>
      <c r="B115" s="183"/>
      <c r="C115" s="183"/>
      <c r="D115" s="3" t="s">
        <v>164</v>
      </c>
      <c r="E115" s="18">
        <f>포항시남구!E115+포항시북구!E115</f>
        <v>728</v>
      </c>
      <c r="F115" s="18">
        <f>포항시남구!F115+포항시북구!F115</f>
        <v>10</v>
      </c>
      <c r="G115" s="18">
        <f>포항시남구!G115+포항시북구!G115</f>
        <v>382</v>
      </c>
      <c r="H115" s="18">
        <f>포항시남구!H115+포항시북구!H115</f>
        <v>336</v>
      </c>
    </row>
    <row r="116" spans="1:8" ht="13.5">
      <c r="A116" s="202"/>
      <c r="B116" s="183"/>
      <c r="C116" s="183"/>
      <c r="D116" s="91" t="s">
        <v>238</v>
      </c>
      <c r="E116" s="18">
        <f>포항시남구!E116+포항시북구!E116</f>
        <v>2400</v>
      </c>
      <c r="F116" s="18">
        <f>포항시남구!F116+포항시북구!F116</f>
        <v>57</v>
      </c>
      <c r="G116" s="18">
        <f>포항시남구!G116+포항시북구!G116</f>
        <v>2011</v>
      </c>
      <c r="H116" s="18">
        <f>포항시남구!H116+포항시북구!H116</f>
        <v>332</v>
      </c>
    </row>
    <row r="117" spans="1:8" ht="18" customHeight="1">
      <c r="A117" s="184" t="s">
        <v>99</v>
      </c>
      <c r="B117" s="184"/>
      <c r="C117" s="184"/>
      <c r="D117" s="52" t="s">
        <v>216</v>
      </c>
      <c r="E117" s="53">
        <f>포항시남구!E117+포항시북구!E117</f>
        <v>2380</v>
      </c>
      <c r="F117" s="53">
        <f>포항시남구!F117+포항시북구!F117</f>
        <v>27</v>
      </c>
      <c r="G117" s="53">
        <f>포항시남구!G117+포항시북구!G117</f>
        <v>315</v>
      </c>
      <c r="H117" s="53">
        <f>포항시남구!H117+포항시북구!H117</f>
        <v>2038</v>
      </c>
    </row>
    <row r="118" spans="1:8" ht="14.25" customHeight="1">
      <c r="A118" s="188"/>
      <c r="B118" s="191" t="s">
        <v>100</v>
      </c>
      <c r="C118" s="192"/>
      <c r="D118" s="50" t="s">
        <v>219</v>
      </c>
      <c r="E118" s="51">
        <f>포항시남구!E118+포항시북구!E118</f>
        <v>112</v>
      </c>
      <c r="F118" s="51">
        <f>포항시남구!F118+포항시북구!F118</f>
        <v>2</v>
      </c>
      <c r="G118" s="51">
        <f>포항시남구!G118+포항시북구!G118</f>
        <v>64</v>
      </c>
      <c r="H118" s="51">
        <f>포항시남구!H118+포항시북구!H118</f>
        <v>46</v>
      </c>
    </row>
    <row r="119" spans="1:8" ht="14.25" customHeight="1">
      <c r="A119" s="189"/>
      <c r="B119" s="193"/>
      <c r="C119" s="194"/>
      <c r="D119" s="3" t="s">
        <v>172</v>
      </c>
      <c r="E119" s="18">
        <f>포항시남구!E119+포항시북구!E119</f>
        <v>107</v>
      </c>
      <c r="F119" s="18">
        <f>포항시남구!F119+포항시북구!F119</f>
        <v>2</v>
      </c>
      <c r="G119" s="18">
        <f>포항시남구!G119+포항시북구!G119</f>
        <v>63</v>
      </c>
      <c r="H119" s="18">
        <f>포항시남구!H119+포항시북구!H119</f>
        <v>42</v>
      </c>
    </row>
    <row r="120" spans="1:8" ht="14.25" customHeight="1">
      <c r="A120" s="189"/>
      <c r="B120" s="193"/>
      <c r="C120" s="194"/>
      <c r="D120" s="2" t="s">
        <v>307</v>
      </c>
      <c r="E120" s="18">
        <f>포항시남구!E120+포항시북구!E120</f>
        <v>3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4.25" customHeight="1">
      <c r="A121" s="189"/>
      <c r="B121" s="195"/>
      <c r="C121" s="196"/>
      <c r="D121" s="2" t="s">
        <v>308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89"/>
      <c r="B122" s="183" t="s">
        <v>101</v>
      </c>
      <c r="C122" s="183"/>
      <c r="D122" s="50" t="s">
        <v>219</v>
      </c>
      <c r="E122" s="51">
        <f>포항시남구!E122+포항시북구!E122</f>
        <v>1899</v>
      </c>
      <c r="F122" s="51">
        <f>포항시남구!F122+포항시북구!F122</f>
        <v>3</v>
      </c>
      <c r="G122" s="51">
        <f>포항시남구!G122+포항시북구!G122</f>
        <v>137</v>
      </c>
      <c r="H122" s="51">
        <f>포항시남구!H122+포항시북구!H122</f>
        <v>1759</v>
      </c>
    </row>
    <row r="123" spans="1:8" ht="13.5">
      <c r="A123" s="189"/>
      <c r="B123" s="183"/>
      <c r="C123" s="183"/>
      <c r="D123" s="3" t="s">
        <v>172</v>
      </c>
      <c r="E123" s="18">
        <f>포항시남구!E123+포항시북구!E123</f>
        <v>19</v>
      </c>
      <c r="F123" s="18">
        <f>포항시남구!F123+포항시북구!F123</f>
        <v>1</v>
      </c>
      <c r="G123" s="18">
        <f>포항시남구!G123+포항시북구!G123</f>
        <v>3</v>
      </c>
      <c r="H123" s="18">
        <f>포항시남구!H123+포항시북구!H123</f>
        <v>15</v>
      </c>
    </row>
    <row r="124" spans="1:8" ht="13.5">
      <c r="A124" s="189"/>
      <c r="B124" s="183"/>
      <c r="C124" s="183"/>
      <c r="D124" s="3" t="s">
        <v>173</v>
      </c>
      <c r="E124" s="18">
        <f>포항시남구!E124+포항시북구!E124</f>
        <v>3</v>
      </c>
      <c r="F124" s="18">
        <f>포항시남구!F124+포항시북구!F124</f>
        <v>0</v>
      </c>
      <c r="G124" s="18">
        <f>포항시남구!G124+포항시북구!G124</f>
        <v>0</v>
      </c>
      <c r="H124" s="18">
        <f>포항시남구!H124+포항시북구!H124</f>
        <v>3</v>
      </c>
    </row>
    <row r="125" spans="1:8" ht="13.5">
      <c r="A125" s="189"/>
      <c r="B125" s="183"/>
      <c r="C125" s="183"/>
      <c r="D125" s="3" t="s">
        <v>174</v>
      </c>
      <c r="E125" s="18">
        <f>포항시남구!E125+포항시북구!E125</f>
        <v>1877</v>
      </c>
      <c r="F125" s="18">
        <f>포항시남구!F125+포항시북구!F125</f>
        <v>2</v>
      </c>
      <c r="G125" s="18">
        <f>포항시남구!G125+포항시북구!G125</f>
        <v>134</v>
      </c>
      <c r="H125" s="18">
        <f>포항시남구!H125+포항시북구!H125</f>
        <v>1741</v>
      </c>
    </row>
    <row r="126" spans="1:8" ht="13.5">
      <c r="A126" s="189"/>
      <c r="B126" s="183" t="s">
        <v>102</v>
      </c>
      <c r="C126" s="183"/>
      <c r="D126" s="50" t="s">
        <v>219</v>
      </c>
      <c r="E126" s="51">
        <f>포항시남구!E126+포항시북구!E126</f>
        <v>369</v>
      </c>
      <c r="F126" s="51">
        <f>포항시남구!F126+포항시북구!F126</f>
        <v>22</v>
      </c>
      <c r="G126" s="51">
        <f>포항시남구!G126+포항시북구!G126</f>
        <v>114</v>
      </c>
      <c r="H126" s="51">
        <f>포항시남구!H126+포항시북구!H126</f>
        <v>233</v>
      </c>
    </row>
    <row r="127" spans="1:8" ht="13.5">
      <c r="A127" s="189"/>
      <c r="B127" s="183"/>
      <c r="C127" s="183"/>
      <c r="D127" s="2" t="s">
        <v>103</v>
      </c>
      <c r="E127" s="18">
        <f>포항시남구!E127+포항시북구!E127</f>
        <v>185</v>
      </c>
      <c r="F127" s="18">
        <f>포항시남구!F127+포항시북구!F127</f>
        <v>1</v>
      </c>
      <c r="G127" s="18">
        <f>포항시남구!G127+포항시북구!G127</f>
        <v>62</v>
      </c>
      <c r="H127" s="18">
        <f>포항시남구!H127+포항시북구!H127</f>
        <v>122</v>
      </c>
    </row>
    <row r="128" spans="1:8" ht="13.5">
      <c r="A128" s="189"/>
      <c r="B128" s="183"/>
      <c r="C128" s="183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89"/>
      <c r="B129" s="183"/>
      <c r="C129" s="183"/>
      <c r="D129" s="2" t="s">
        <v>257</v>
      </c>
      <c r="E129" s="18">
        <f>포항시남구!E129+포항시북구!E129</f>
        <v>18</v>
      </c>
      <c r="F129" s="18">
        <f>포항시남구!F129+포항시북구!F129</f>
        <v>7</v>
      </c>
      <c r="G129" s="18">
        <f>포항시남구!G129+포항시북구!G129</f>
        <v>10</v>
      </c>
      <c r="H129" s="18">
        <f>포항시남구!H129+포항시북구!H129</f>
        <v>1</v>
      </c>
    </row>
    <row r="130" spans="1:8" ht="13.5">
      <c r="A130" s="190"/>
      <c r="B130" s="183"/>
      <c r="C130" s="183"/>
      <c r="D130" s="2" t="s">
        <v>98</v>
      </c>
      <c r="E130" s="18">
        <f>포항시남구!E130+포항시북구!E130</f>
        <v>158</v>
      </c>
      <c r="F130" s="18">
        <f>포항시남구!F130+포항시북구!F130</f>
        <v>10</v>
      </c>
      <c r="G130" s="18">
        <f>포항시남구!G130+포항시북구!G130</f>
        <v>41</v>
      </c>
      <c r="H130" s="18">
        <f>포항시남구!H130+포항시북구!H130</f>
        <v>107</v>
      </c>
    </row>
  </sheetData>
  <sheetProtection/>
  <mergeCells count="29"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8" sqref="F18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2" t="s">
        <v>296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214</v>
      </c>
      <c r="B3" s="218"/>
      <c r="C3" s="218"/>
      <c r="D3" s="218"/>
      <c r="E3" s="108">
        <f>SUM(F3:H3)</f>
        <v>125748</v>
      </c>
      <c r="F3" s="108">
        <f>F4+F54+F74+F117</f>
        <v>361</v>
      </c>
      <c r="G3" s="108">
        <f>G4+G54+G74+G117</f>
        <v>116459</v>
      </c>
      <c r="H3" s="121">
        <f>H4+H54+H74+H117</f>
        <v>8928</v>
      </c>
    </row>
    <row r="4" spans="1:8" ht="13.5">
      <c r="A4" s="219" t="s">
        <v>45</v>
      </c>
      <c r="B4" s="220"/>
      <c r="C4" s="220"/>
      <c r="D4" s="77" t="s">
        <v>215</v>
      </c>
      <c r="E4" s="110">
        <f>SUM(F4:H4)</f>
        <v>97249</v>
      </c>
      <c r="F4" s="123">
        <f>F5+F33+F38+F45</f>
        <v>115</v>
      </c>
      <c r="G4" s="123">
        <f>G5+G33+G38+G45</f>
        <v>95542</v>
      </c>
      <c r="H4" s="124">
        <f>H5+H33+H38+H45</f>
        <v>1592</v>
      </c>
    </row>
    <row r="5" spans="1:8" ht="13.5">
      <c r="A5" s="227"/>
      <c r="B5" s="228" t="s">
        <v>46</v>
      </c>
      <c r="C5" s="228"/>
      <c r="D5" s="78" t="s">
        <v>218</v>
      </c>
      <c r="E5" s="111">
        <f>SUM(F5:H5)</f>
        <v>72246</v>
      </c>
      <c r="F5" s="125">
        <f>F6+F20</f>
        <v>89</v>
      </c>
      <c r="G5" s="125">
        <f>G6+G20</f>
        <v>70626</v>
      </c>
      <c r="H5" s="126">
        <f>H6+H20</f>
        <v>1531</v>
      </c>
    </row>
    <row r="6" spans="1:8" ht="13.5">
      <c r="A6" s="227"/>
      <c r="B6" s="211"/>
      <c r="C6" s="211" t="s">
        <v>48</v>
      </c>
      <c r="D6" s="85" t="s">
        <v>218</v>
      </c>
      <c r="E6" s="113">
        <f>SUM(F6:H6)</f>
        <v>68182</v>
      </c>
      <c r="F6" s="127">
        <f>SUM(F7:F19)</f>
        <v>88</v>
      </c>
      <c r="G6" s="127">
        <f>SUM(G7:G19)</f>
        <v>66586</v>
      </c>
      <c r="H6" s="128">
        <f>SUM(H7:H19)</f>
        <v>1508</v>
      </c>
    </row>
    <row r="7" spans="1:8" ht="13.5">
      <c r="A7" s="227"/>
      <c r="B7" s="211"/>
      <c r="C7" s="211"/>
      <c r="D7" s="74" t="s">
        <v>6</v>
      </c>
      <c r="E7" s="113">
        <f aca="true" t="shared" si="0" ref="E7:E19">SUM(F7:H7)</f>
        <v>2633</v>
      </c>
      <c r="F7" s="129"/>
      <c r="G7" s="129">
        <v>2633</v>
      </c>
      <c r="H7" s="130"/>
    </row>
    <row r="8" spans="1:8" ht="13.5">
      <c r="A8" s="227"/>
      <c r="B8" s="211"/>
      <c r="C8" s="211"/>
      <c r="D8" s="74" t="s">
        <v>50</v>
      </c>
      <c r="E8" s="113">
        <f t="shared" si="0"/>
        <v>10145</v>
      </c>
      <c r="F8" s="129">
        <v>17</v>
      </c>
      <c r="G8" s="129">
        <v>10103</v>
      </c>
      <c r="H8" s="130">
        <v>25</v>
      </c>
    </row>
    <row r="9" spans="1:8" ht="13.5">
      <c r="A9" s="227"/>
      <c r="B9" s="211"/>
      <c r="C9" s="211"/>
      <c r="D9" s="74" t="s">
        <v>51</v>
      </c>
      <c r="E9" s="113">
        <f t="shared" si="0"/>
        <v>6338</v>
      </c>
      <c r="F9" s="129">
        <v>11</v>
      </c>
      <c r="G9" s="129">
        <v>6324</v>
      </c>
      <c r="H9" s="130">
        <v>3</v>
      </c>
    </row>
    <row r="10" spans="1:8" ht="13.5">
      <c r="A10" s="227"/>
      <c r="B10" s="211"/>
      <c r="C10" s="211"/>
      <c r="D10" s="74" t="s">
        <v>52</v>
      </c>
      <c r="E10" s="113">
        <f t="shared" si="0"/>
        <v>34645</v>
      </c>
      <c r="F10" s="129">
        <v>43</v>
      </c>
      <c r="G10" s="129">
        <v>33416</v>
      </c>
      <c r="H10" s="130">
        <v>1186</v>
      </c>
    </row>
    <row r="11" spans="1:8" ht="13.5">
      <c r="A11" s="227"/>
      <c r="B11" s="211"/>
      <c r="C11" s="211"/>
      <c r="D11" s="74" t="s">
        <v>53</v>
      </c>
      <c r="E11" s="113">
        <f t="shared" si="0"/>
        <v>4525</v>
      </c>
      <c r="F11" s="129">
        <v>1</v>
      </c>
      <c r="G11" s="129">
        <v>4513</v>
      </c>
      <c r="H11" s="130">
        <v>11</v>
      </c>
    </row>
    <row r="12" spans="1:8" ht="13.5">
      <c r="A12" s="227"/>
      <c r="B12" s="211"/>
      <c r="C12" s="211"/>
      <c r="D12" s="74" t="s">
        <v>54</v>
      </c>
      <c r="E12" s="113">
        <f t="shared" si="0"/>
        <v>6095</v>
      </c>
      <c r="F12" s="129">
        <v>1</v>
      </c>
      <c r="G12" s="129">
        <v>5846</v>
      </c>
      <c r="H12" s="130">
        <v>248</v>
      </c>
    </row>
    <row r="13" spans="1:8" ht="13.5">
      <c r="A13" s="227"/>
      <c r="B13" s="211"/>
      <c r="C13" s="211"/>
      <c r="D13" s="74" t="s">
        <v>55</v>
      </c>
      <c r="E13" s="113">
        <f t="shared" si="0"/>
        <v>2762</v>
      </c>
      <c r="F13" s="129"/>
      <c r="G13" s="129">
        <v>2741</v>
      </c>
      <c r="H13" s="130">
        <v>21</v>
      </c>
    </row>
    <row r="14" spans="1:8" ht="13.5">
      <c r="A14" s="227"/>
      <c r="B14" s="211"/>
      <c r="C14" s="211"/>
      <c r="D14" s="74" t="s">
        <v>56</v>
      </c>
      <c r="E14" s="113">
        <f t="shared" si="0"/>
        <v>876</v>
      </c>
      <c r="F14" s="129"/>
      <c r="G14" s="129">
        <v>863</v>
      </c>
      <c r="H14" s="130">
        <v>13</v>
      </c>
    </row>
    <row r="15" spans="1:8" ht="13.5">
      <c r="A15" s="227"/>
      <c r="B15" s="211"/>
      <c r="C15" s="211"/>
      <c r="D15" s="74" t="s">
        <v>57</v>
      </c>
      <c r="E15" s="113">
        <f t="shared" si="0"/>
        <v>27</v>
      </c>
      <c r="F15" s="129"/>
      <c r="G15" s="129">
        <v>27</v>
      </c>
      <c r="H15" s="130"/>
    </row>
    <row r="16" spans="1:8" ht="13.5">
      <c r="A16" s="227"/>
      <c r="B16" s="211"/>
      <c r="C16" s="211"/>
      <c r="D16" s="74" t="s">
        <v>58</v>
      </c>
      <c r="E16" s="113">
        <f t="shared" si="0"/>
        <v>44</v>
      </c>
      <c r="F16" s="129"/>
      <c r="G16" s="129">
        <v>44</v>
      </c>
      <c r="H16" s="130"/>
    </row>
    <row r="17" spans="1:8" ht="13.5">
      <c r="A17" s="227"/>
      <c r="B17" s="211"/>
      <c r="C17" s="211"/>
      <c r="D17" s="74" t="s">
        <v>16</v>
      </c>
      <c r="E17" s="113">
        <f>SUM(F17:H17)</f>
        <v>46</v>
      </c>
      <c r="F17" s="129"/>
      <c r="G17" s="129">
        <v>45</v>
      </c>
      <c r="H17" s="130">
        <v>1</v>
      </c>
    </row>
    <row r="18" spans="1:8" ht="13.5">
      <c r="A18" s="227"/>
      <c r="B18" s="211"/>
      <c r="C18" s="211"/>
      <c r="D18" s="337" t="s">
        <v>302</v>
      </c>
      <c r="E18" s="113"/>
      <c r="F18" s="129"/>
      <c r="G18" s="129"/>
      <c r="H18" s="130"/>
    </row>
    <row r="19" spans="1:8" ht="13.5">
      <c r="A19" s="227"/>
      <c r="B19" s="211"/>
      <c r="C19" s="211"/>
      <c r="D19" s="74" t="s">
        <v>262</v>
      </c>
      <c r="E19" s="113">
        <f t="shared" si="0"/>
        <v>46</v>
      </c>
      <c r="F19" s="129">
        <v>15</v>
      </c>
      <c r="G19" s="129">
        <v>31</v>
      </c>
      <c r="H19" s="130"/>
    </row>
    <row r="20" spans="1:8" ht="13.5">
      <c r="A20" s="227"/>
      <c r="B20" s="211"/>
      <c r="C20" s="211" t="s">
        <v>60</v>
      </c>
      <c r="D20" s="85" t="s">
        <v>218</v>
      </c>
      <c r="E20" s="127">
        <f>SUM(F20:H20)</f>
        <v>4064</v>
      </c>
      <c r="F20" s="127">
        <f>SUM(F21:F32)</f>
        <v>1</v>
      </c>
      <c r="G20" s="127">
        <f>SUM(G21:G32)</f>
        <v>4040</v>
      </c>
      <c r="H20" s="127">
        <f>SUM(H21:H32)</f>
        <v>23</v>
      </c>
    </row>
    <row r="21" spans="1:8" ht="13.5">
      <c r="A21" s="227"/>
      <c r="B21" s="211"/>
      <c r="C21" s="211"/>
      <c r="D21" s="74" t="s">
        <v>6</v>
      </c>
      <c r="E21" s="114">
        <f aca="true" t="shared" si="1" ref="E21:E32">SUM(F21:H21)</f>
        <v>2</v>
      </c>
      <c r="F21" s="151"/>
      <c r="G21" s="151">
        <v>2</v>
      </c>
      <c r="H21" s="152"/>
    </row>
    <row r="22" spans="1:8" ht="13.5">
      <c r="A22" s="227"/>
      <c r="B22" s="211"/>
      <c r="C22" s="211"/>
      <c r="D22" s="74" t="s">
        <v>50</v>
      </c>
      <c r="E22" s="114">
        <f t="shared" si="1"/>
        <v>3</v>
      </c>
      <c r="F22" s="129"/>
      <c r="G22" s="129">
        <v>3</v>
      </c>
      <c r="H22" s="130"/>
    </row>
    <row r="23" spans="1:8" ht="13.5">
      <c r="A23" s="227"/>
      <c r="B23" s="211"/>
      <c r="C23" s="211"/>
      <c r="D23" s="74" t="s">
        <v>51</v>
      </c>
      <c r="E23" s="114">
        <f t="shared" si="1"/>
        <v>338</v>
      </c>
      <c r="F23" s="129"/>
      <c r="G23" s="129">
        <v>335</v>
      </c>
      <c r="H23" s="130">
        <v>3</v>
      </c>
    </row>
    <row r="24" spans="1:8" ht="13.5">
      <c r="A24" s="227"/>
      <c r="B24" s="211"/>
      <c r="C24" s="211"/>
      <c r="D24" s="74" t="s">
        <v>52</v>
      </c>
      <c r="E24" s="114">
        <f t="shared" si="1"/>
        <v>1679</v>
      </c>
      <c r="F24" s="129">
        <v>1</v>
      </c>
      <c r="G24" s="129">
        <v>1668</v>
      </c>
      <c r="H24" s="130">
        <v>10</v>
      </c>
    </row>
    <row r="25" spans="1:8" ht="13.5">
      <c r="A25" s="227"/>
      <c r="B25" s="211"/>
      <c r="C25" s="211"/>
      <c r="D25" s="74" t="s">
        <v>53</v>
      </c>
      <c r="E25" s="114">
        <f t="shared" si="1"/>
        <v>811</v>
      </c>
      <c r="F25" s="129"/>
      <c r="G25" s="129">
        <v>809</v>
      </c>
      <c r="H25" s="130">
        <v>2</v>
      </c>
    </row>
    <row r="26" spans="1:8" ht="13.5">
      <c r="A26" s="227"/>
      <c r="B26" s="211"/>
      <c r="C26" s="211"/>
      <c r="D26" s="74" t="s">
        <v>54</v>
      </c>
      <c r="E26" s="114">
        <f t="shared" si="1"/>
        <v>488</v>
      </c>
      <c r="F26" s="129"/>
      <c r="G26" s="129">
        <v>483</v>
      </c>
      <c r="H26" s="130">
        <v>5</v>
      </c>
    </row>
    <row r="27" spans="1:8" ht="13.5">
      <c r="A27" s="227"/>
      <c r="B27" s="211"/>
      <c r="C27" s="211"/>
      <c r="D27" s="74" t="s">
        <v>55</v>
      </c>
      <c r="E27" s="114">
        <f t="shared" si="1"/>
        <v>377</v>
      </c>
      <c r="F27" s="129"/>
      <c r="G27" s="129">
        <v>375</v>
      </c>
      <c r="H27" s="130">
        <v>2</v>
      </c>
    </row>
    <row r="28" spans="1:8" ht="13.5">
      <c r="A28" s="227"/>
      <c r="B28" s="211"/>
      <c r="C28" s="211"/>
      <c r="D28" s="74" t="s">
        <v>56</v>
      </c>
      <c r="E28" s="114">
        <f t="shared" si="1"/>
        <v>191</v>
      </c>
      <c r="F28" s="129"/>
      <c r="G28" s="129">
        <v>190</v>
      </c>
      <c r="H28" s="130">
        <v>1</v>
      </c>
    </row>
    <row r="29" spans="1:8" ht="13.5">
      <c r="A29" s="227"/>
      <c r="B29" s="211"/>
      <c r="C29" s="211"/>
      <c r="D29" s="74" t="s">
        <v>57</v>
      </c>
      <c r="E29" s="114">
        <f t="shared" si="1"/>
        <v>66</v>
      </c>
      <c r="F29" s="129"/>
      <c r="G29" s="129">
        <v>66</v>
      </c>
      <c r="H29" s="130"/>
    </row>
    <row r="30" spans="1:8" ht="13.5">
      <c r="A30" s="227"/>
      <c r="B30" s="211"/>
      <c r="C30" s="211"/>
      <c r="D30" s="74" t="s">
        <v>58</v>
      </c>
      <c r="E30" s="114">
        <f t="shared" si="1"/>
        <v>61</v>
      </c>
      <c r="F30" s="129"/>
      <c r="G30" s="129">
        <v>61</v>
      </c>
      <c r="H30" s="130"/>
    </row>
    <row r="31" spans="1:8" ht="13.5">
      <c r="A31" s="227"/>
      <c r="B31" s="211"/>
      <c r="C31" s="211"/>
      <c r="D31" s="74" t="s">
        <v>59</v>
      </c>
      <c r="E31" s="114">
        <f t="shared" si="1"/>
        <v>43</v>
      </c>
      <c r="F31" s="129"/>
      <c r="G31" s="129">
        <v>43</v>
      </c>
      <c r="H31" s="130"/>
    </row>
    <row r="32" spans="1:8" ht="13.5">
      <c r="A32" s="227"/>
      <c r="B32" s="211"/>
      <c r="C32" s="211"/>
      <c r="D32" s="74" t="s">
        <v>288</v>
      </c>
      <c r="E32" s="114">
        <f t="shared" si="1"/>
        <v>5</v>
      </c>
      <c r="F32" s="129"/>
      <c r="G32" s="129">
        <v>5</v>
      </c>
      <c r="H32" s="130"/>
    </row>
    <row r="33" spans="1:8" ht="13.5">
      <c r="A33" s="227"/>
      <c r="B33" s="221" t="s">
        <v>273</v>
      </c>
      <c r="C33" s="222"/>
      <c r="D33" s="78" t="s">
        <v>219</v>
      </c>
      <c r="E33" s="112">
        <f aca="true" t="shared" si="2" ref="E33:E38">SUM(F33:H33)</f>
        <v>184</v>
      </c>
      <c r="F33" s="125">
        <f>SUM(F34:F37)</f>
        <v>2</v>
      </c>
      <c r="G33" s="125">
        <f>SUM(G34:G37)</f>
        <v>178</v>
      </c>
      <c r="H33" s="126">
        <f>SUM(H34:H37)</f>
        <v>4</v>
      </c>
    </row>
    <row r="34" spans="1:8" ht="13.5">
      <c r="A34" s="227"/>
      <c r="B34" s="223"/>
      <c r="C34" s="224"/>
      <c r="D34" s="74" t="s">
        <v>51</v>
      </c>
      <c r="E34" s="112">
        <f t="shared" si="2"/>
        <v>165</v>
      </c>
      <c r="F34" s="129">
        <v>2</v>
      </c>
      <c r="G34" s="129">
        <v>163</v>
      </c>
      <c r="H34" s="130"/>
    </row>
    <row r="35" spans="1:8" ht="13.5">
      <c r="A35" s="227"/>
      <c r="B35" s="223"/>
      <c r="C35" s="224"/>
      <c r="D35" s="74" t="s">
        <v>53</v>
      </c>
      <c r="E35" s="112">
        <f t="shared" si="2"/>
        <v>13</v>
      </c>
      <c r="F35" s="129"/>
      <c r="G35" s="129">
        <v>13</v>
      </c>
      <c r="H35" s="130"/>
    </row>
    <row r="36" spans="1:8" ht="13.5">
      <c r="A36" s="227"/>
      <c r="B36" s="223"/>
      <c r="C36" s="224"/>
      <c r="D36" s="74" t="s">
        <v>54</v>
      </c>
      <c r="E36" s="112">
        <f t="shared" si="2"/>
        <v>2</v>
      </c>
      <c r="F36" s="129"/>
      <c r="G36" s="129">
        <v>2</v>
      </c>
      <c r="H36" s="130"/>
    </row>
    <row r="37" spans="1:8" ht="13.5">
      <c r="A37" s="227"/>
      <c r="B37" s="225"/>
      <c r="C37" s="226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27"/>
      <c r="B38" s="211" t="s">
        <v>263</v>
      </c>
      <c r="C38" s="211"/>
      <c r="D38" s="78" t="s">
        <v>219</v>
      </c>
      <c r="E38" s="111">
        <f t="shared" si="2"/>
        <v>19967</v>
      </c>
      <c r="F38" s="125">
        <f>SUM(F39:F44)</f>
        <v>19</v>
      </c>
      <c r="G38" s="125">
        <f>SUM(G39:G44)</f>
        <v>19901</v>
      </c>
      <c r="H38" s="126">
        <f>SUM(H39:H44)</f>
        <v>47</v>
      </c>
    </row>
    <row r="39" spans="1:8" ht="13.5">
      <c r="A39" s="227"/>
      <c r="B39" s="211"/>
      <c r="C39" s="211"/>
      <c r="D39" s="74" t="s">
        <v>51</v>
      </c>
      <c r="E39" s="111">
        <f aca="true" t="shared" si="3" ref="E39:E44">SUM(F39:H39)</f>
        <v>6</v>
      </c>
      <c r="F39" s="129"/>
      <c r="G39" s="129">
        <v>6</v>
      </c>
      <c r="H39" s="130"/>
    </row>
    <row r="40" spans="1:8" ht="13.5">
      <c r="A40" s="227"/>
      <c r="B40" s="211"/>
      <c r="C40" s="211"/>
      <c r="D40" s="74" t="s">
        <v>52</v>
      </c>
      <c r="E40" s="111">
        <f t="shared" si="3"/>
        <v>13058</v>
      </c>
      <c r="F40" s="129">
        <v>5</v>
      </c>
      <c r="G40" s="129">
        <v>13019</v>
      </c>
      <c r="H40" s="130">
        <v>34</v>
      </c>
    </row>
    <row r="41" spans="1:8" ht="13.5">
      <c r="A41" s="227"/>
      <c r="B41" s="211"/>
      <c r="C41" s="211"/>
      <c r="D41" s="74" t="s">
        <v>53</v>
      </c>
      <c r="E41" s="111">
        <f t="shared" si="3"/>
        <v>4421</v>
      </c>
      <c r="F41" s="129">
        <v>11</v>
      </c>
      <c r="G41" s="129">
        <v>4398</v>
      </c>
      <c r="H41" s="130">
        <v>12</v>
      </c>
    </row>
    <row r="42" spans="1:8" ht="13.5">
      <c r="A42" s="227"/>
      <c r="B42" s="211"/>
      <c r="C42" s="211"/>
      <c r="D42" s="74" t="s">
        <v>54</v>
      </c>
      <c r="E42" s="111">
        <f t="shared" si="3"/>
        <v>2333</v>
      </c>
      <c r="F42" s="129">
        <v>3</v>
      </c>
      <c r="G42" s="129">
        <v>2329</v>
      </c>
      <c r="H42" s="130">
        <v>1</v>
      </c>
    </row>
    <row r="43" spans="1:8" ht="13.5">
      <c r="A43" s="227"/>
      <c r="B43" s="211"/>
      <c r="C43" s="211"/>
      <c r="D43" s="74" t="s">
        <v>55</v>
      </c>
      <c r="E43" s="111">
        <f t="shared" si="3"/>
        <v>80</v>
      </c>
      <c r="F43" s="129"/>
      <c r="G43" s="129">
        <v>80</v>
      </c>
      <c r="H43" s="130"/>
    </row>
    <row r="44" spans="1:8" ht="13.5">
      <c r="A44" s="227"/>
      <c r="B44" s="211"/>
      <c r="C44" s="211"/>
      <c r="D44" s="74" t="s">
        <v>62</v>
      </c>
      <c r="E44" s="111">
        <f t="shared" si="3"/>
        <v>69</v>
      </c>
      <c r="F44" s="129"/>
      <c r="G44" s="129">
        <v>69</v>
      </c>
      <c r="H44" s="130"/>
    </row>
    <row r="45" spans="1:8" ht="13.5">
      <c r="A45" s="227"/>
      <c r="B45" s="211" t="s">
        <v>64</v>
      </c>
      <c r="C45" s="211"/>
      <c r="D45" s="78" t="s">
        <v>219</v>
      </c>
      <c r="E45" s="111">
        <f>SUM(F45:H45)</f>
        <v>4852</v>
      </c>
      <c r="F45" s="125">
        <f>SUM(F46:F53)</f>
        <v>5</v>
      </c>
      <c r="G45" s="125">
        <f>SUM(G46:G53)</f>
        <v>4837</v>
      </c>
      <c r="H45" s="126">
        <f>SUM(H46:H53)</f>
        <v>10</v>
      </c>
    </row>
    <row r="46" spans="1:8" ht="13.5">
      <c r="A46" s="227"/>
      <c r="B46" s="211"/>
      <c r="C46" s="211"/>
      <c r="D46" s="74" t="s">
        <v>51</v>
      </c>
      <c r="E46" s="111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27"/>
      <c r="B47" s="211"/>
      <c r="C47" s="211"/>
      <c r="D47" s="74" t="s">
        <v>52</v>
      </c>
      <c r="E47" s="111">
        <f t="shared" si="4"/>
        <v>3016</v>
      </c>
      <c r="F47" s="129">
        <v>1</v>
      </c>
      <c r="G47" s="129">
        <v>3014</v>
      </c>
      <c r="H47" s="130">
        <v>1</v>
      </c>
    </row>
    <row r="48" spans="1:8" ht="13.5">
      <c r="A48" s="227"/>
      <c r="B48" s="211"/>
      <c r="C48" s="211"/>
      <c r="D48" s="74" t="s">
        <v>53</v>
      </c>
      <c r="E48" s="111">
        <f t="shared" si="4"/>
        <v>1027</v>
      </c>
      <c r="F48" s="129">
        <v>4</v>
      </c>
      <c r="G48" s="129">
        <v>1015</v>
      </c>
      <c r="H48" s="130">
        <v>8</v>
      </c>
    </row>
    <row r="49" spans="1:8" ht="13.5">
      <c r="A49" s="227"/>
      <c r="B49" s="211"/>
      <c r="C49" s="211"/>
      <c r="D49" s="74" t="s">
        <v>54</v>
      </c>
      <c r="E49" s="111">
        <f t="shared" si="4"/>
        <v>725</v>
      </c>
      <c r="F49" s="129"/>
      <c r="G49" s="129">
        <v>725</v>
      </c>
      <c r="H49" s="130"/>
    </row>
    <row r="50" spans="1:8" ht="13.5">
      <c r="A50" s="227"/>
      <c r="B50" s="211"/>
      <c r="C50" s="211"/>
      <c r="D50" s="74" t="s">
        <v>55</v>
      </c>
      <c r="E50" s="111">
        <f t="shared" si="4"/>
        <v>64</v>
      </c>
      <c r="F50" s="129"/>
      <c r="G50" s="129">
        <v>63</v>
      </c>
      <c r="H50" s="130">
        <v>1</v>
      </c>
    </row>
    <row r="51" spans="1:8" ht="13.5">
      <c r="A51" s="227"/>
      <c r="B51" s="211"/>
      <c r="C51" s="211"/>
      <c r="D51" s="74" t="s">
        <v>62</v>
      </c>
      <c r="E51" s="111">
        <f>SUM(F51:H51)</f>
        <v>12</v>
      </c>
      <c r="F51" s="129"/>
      <c r="G51" s="129">
        <v>12</v>
      </c>
      <c r="H51" s="130"/>
    </row>
    <row r="52" spans="1:8" ht="13.5">
      <c r="A52" s="227"/>
      <c r="B52" s="211"/>
      <c r="C52" s="211"/>
      <c r="D52" s="74" t="s">
        <v>261</v>
      </c>
      <c r="E52" s="111">
        <f>SUM(F52:H52)</f>
        <v>1</v>
      </c>
      <c r="F52" s="129"/>
      <c r="G52" s="129">
        <v>1</v>
      </c>
      <c r="H52" s="130"/>
    </row>
    <row r="53" spans="1:8" ht="13.5">
      <c r="A53" s="227"/>
      <c r="B53" s="211"/>
      <c r="C53" s="211"/>
      <c r="D53" s="74" t="s">
        <v>301</v>
      </c>
      <c r="E53" s="111">
        <f t="shared" si="4"/>
        <v>6</v>
      </c>
      <c r="F53" s="129"/>
      <c r="G53" s="129">
        <v>6</v>
      </c>
      <c r="H53" s="130"/>
    </row>
    <row r="54" spans="1:8" ht="13.5">
      <c r="A54" s="229" t="s">
        <v>65</v>
      </c>
      <c r="B54" s="230"/>
      <c r="C54" s="230"/>
      <c r="D54" s="77" t="s">
        <v>215</v>
      </c>
      <c r="E54" s="110">
        <f aca="true" t="shared" si="5" ref="E54:E73">SUM(F54:H54)</f>
        <v>4631</v>
      </c>
      <c r="F54" s="123">
        <f>F55+F68</f>
        <v>70</v>
      </c>
      <c r="G54" s="123">
        <f>G55+G68</f>
        <v>3680</v>
      </c>
      <c r="H54" s="124">
        <f>H55+H68</f>
        <v>881</v>
      </c>
    </row>
    <row r="55" spans="1:8" ht="13.5">
      <c r="A55" s="235"/>
      <c r="B55" s="211" t="s">
        <v>66</v>
      </c>
      <c r="C55" s="211"/>
      <c r="D55" s="79" t="s">
        <v>219</v>
      </c>
      <c r="E55" s="115">
        <f t="shared" si="5"/>
        <v>4497</v>
      </c>
      <c r="F55" s="131">
        <f>F56+F57+F58+F62</f>
        <v>38</v>
      </c>
      <c r="G55" s="131">
        <f>G56+G57+G58+G62</f>
        <v>3580</v>
      </c>
      <c r="H55" s="131">
        <f>H56+H57+H58+H62</f>
        <v>879</v>
      </c>
    </row>
    <row r="56" spans="1:8" ht="13.5">
      <c r="A56" s="235"/>
      <c r="B56" s="211"/>
      <c r="C56" s="211"/>
      <c r="D56" s="105" t="s">
        <v>67</v>
      </c>
      <c r="E56" s="117">
        <f t="shared" si="5"/>
        <v>228</v>
      </c>
      <c r="F56" s="133">
        <v>0</v>
      </c>
      <c r="G56" s="133">
        <v>0</v>
      </c>
      <c r="H56" s="134">
        <v>228</v>
      </c>
    </row>
    <row r="57" spans="1:8" ht="13.5">
      <c r="A57" s="235"/>
      <c r="B57" s="211"/>
      <c r="C57" s="211"/>
      <c r="D57" s="105" t="s">
        <v>68</v>
      </c>
      <c r="E57" s="117">
        <f t="shared" si="5"/>
        <v>322</v>
      </c>
      <c r="F57" s="133">
        <v>0</v>
      </c>
      <c r="G57" s="133"/>
      <c r="H57" s="134">
        <v>322</v>
      </c>
    </row>
    <row r="58" spans="1:8" ht="13.5">
      <c r="A58" s="235"/>
      <c r="B58" s="211"/>
      <c r="C58" s="211"/>
      <c r="D58" s="105" t="s">
        <v>69</v>
      </c>
      <c r="E58" s="117">
        <f t="shared" si="5"/>
        <v>272</v>
      </c>
      <c r="F58" s="133">
        <v>0</v>
      </c>
      <c r="G58" s="133">
        <v>0</v>
      </c>
      <c r="H58" s="134">
        <v>272</v>
      </c>
    </row>
    <row r="59" spans="1:8" ht="13.5">
      <c r="A59" s="235"/>
      <c r="B59" s="211"/>
      <c r="C59" s="211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35"/>
      <c r="B60" s="211"/>
      <c r="C60" s="211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35"/>
      <c r="B61" s="211"/>
      <c r="C61" s="211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35"/>
      <c r="B62" s="211" t="s">
        <v>73</v>
      </c>
      <c r="C62" s="211"/>
      <c r="D62" s="105" t="s">
        <v>219</v>
      </c>
      <c r="E62" s="118">
        <f t="shared" si="5"/>
        <v>3675</v>
      </c>
      <c r="F62" s="133">
        <f>SUM(F63:F67)</f>
        <v>38</v>
      </c>
      <c r="G62" s="133">
        <f>SUM(G63:G67)</f>
        <v>3580</v>
      </c>
      <c r="H62" s="134">
        <f>SUM(H63:H67)</f>
        <v>57</v>
      </c>
    </row>
    <row r="63" spans="1:8" ht="13.5">
      <c r="A63" s="235"/>
      <c r="B63" s="211"/>
      <c r="C63" s="211"/>
      <c r="D63" s="74" t="s">
        <v>74</v>
      </c>
      <c r="E63" s="118">
        <f t="shared" si="5"/>
        <v>3438</v>
      </c>
      <c r="F63" s="129">
        <v>23</v>
      </c>
      <c r="G63" s="129">
        <v>3359</v>
      </c>
      <c r="H63" s="130">
        <v>56</v>
      </c>
    </row>
    <row r="64" spans="1:8" ht="13.5">
      <c r="A64" s="235"/>
      <c r="B64" s="211"/>
      <c r="C64" s="211"/>
      <c r="D64" s="74" t="s">
        <v>75</v>
      </c>
      <c r="E64" s="118">
        <f t="shared" si="5"/>
        <v>52</v>
      </c>
      <c r="F64" s="129">
        <v>4</v>
      </c>
      <c r="G64" s="129">
        <v>47</v>
      </c>
      <c r="H64" s="130">
        <v>1</v>
      </c>
    </row>
    <row r="65" spans="1:8" ht="13.5">
      <c r="A65" s="235"/>
      <c r="B65" s="211"/>
      <c r="C65" s="211"/>
      <c r="D65" s="74" t="s">
        <v>76</v>
      </c>
      <c r="E65" s="118">
        <f t="shared" si="5"/>
        <v>39</v>
      </c>
      <c r="F65" s="129">
        <v>7</v>
      </c>
      <c r="G65" s="129">
        <v>32</v>
      </c>
      <c r="H65" s="130"/>
    </row>
    <row r="66" spans="1:8" ht="13.5">
      <c r="A66" s="235"/>
      <c r="B66" s="211"/>
      <c r="C66" s="211"/>
      <c r="D66" s="74" t="s">
        <v>77</v>
      </c>
      <c r="E66" s="118">
        <f t="shared" si="5"/>
        <v>143</v>
      </c>
      <c r="F66" s="129">
        <v>4</v>
      </c>
      <c r="G66" s="129">
        <v>139</v>
      </c>
      <c r="H66" s="130"/>
    </row>
    <row r="67" spans="1:8" ht="13.5">
      <c r="A67" s="235"/>
      <c r="B67" s="211"/>
      <c r="C67" s="211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35"/>
      <c r="B68" s="211" t="s">
        <v>79</v>
      </c>
      <c r="C68" s="211"/>
      <c r="D68" s="79" t="s">
        <v>219</v>
      </c>
      <c r="E68" s="116">
        <f t="shared" si="5"/>
        <v>134</v>
      </c>
      <c r="F68" s="131">
        <f>SUM(F69:F73)</f>
        <v>32</v>
      </c>
      <c r="G68" s="131">
        <f>SUM(G69:G73)</f>
        <v>100</v>
      </c>
      <c r="H68" s="132">
        <f>SUM(H69:H73)</f>
        <v>2</v>
      </c>
    </row>
    <row r="69" spans="1:8" ht="13.5">
      <c r="A69" s="235"/>
      <c r="B69" s="211"/>
      <c r="C69" s="211"/>
      <c r="D69" s="74" t="s">
        <v>80</v>
      </c>
      <c r="E69" s="116">
        <f t="shared" si="5"/>
        <v>29</v>
      </c>
      <c r="F69" s="129">
        <v>7</v>
      </c>
      <c r="G69" s="129">
        <v>22</v>
      </c>
      <c r="H69" s="130"/>
    </row>
    <row r="70" spans="1:8" ht="13.5">
      <c r="A70" s="235"/>
      <c r="B70" s="211"/>
      <c r="C70" s="211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35"/>
      <c r="B71" s="211"/>
      <c r="C71" s="211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35"/>
      <c r="B72" s="211"/>
      <c r="C72" s="211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35"/>
      <c r="B73" s="211"/>
      <c r="C73" s="211"/>
      <c r="D73" s="74" t="s">
        <v>220</v>
      </c>
      <c r="E73" s="116">
        <f t="shared" si="5"/>
        <v>102</v>
      </c>
      <c r="F73" s="129">
        <v>25</v>
      </c>
      <c r="G73" s="129">
        <v>77</v>
      </c>
      <c r="H73" s="130"/>
    </row>
    <row r="74" spans="1:8" ht="13.5">
      <c r="A74" s="229" t="s">
        <v>84</v>
      </c>
      <c r="B74" s="230"/>
      <c r="C74" s="230"/>
      <c r="D74" s="77" t="s">
        <v>215</v>
      </c>
      <c r="E74" s="110">
        <f>E75+E77+E85+E90+E94</f>
        <v>21828</v>
      </c>
      <c r="F74" s="123">
        <f>F75+F77+F85+F90+F94</f>
        <v>166</v>
      </c>
      <c r="G74" s="123">
        <f>G75+G77+G85+G90+G94</f>
        <v>17026</v>
      </c>
      <c r="H74" s="124">
        <f>H75+H77+H85+H90+H94</f>
        <v>4636</v>
      </c>
    </row>
    <row r="75" spans="1:8" ht="13.5">
      <c r="A75" s="234"/>
      <c r="B75" s="211" t="s">
        <v>66</v>
      </c>
      <c r="C75" s="211"/>
      <c r="D75" s="79" t="s">
        <v>219</v>
      </c>
      <c r="E75" s="115">
        <f>SUM(F75:H75)</f>
        <v>1406</v>
      </c>
      <c r="F75" s="131">
        <f>F76</f>
        <v>2</v>
      </c>
      <c r="G75" s="131">
        <f>G76</f>
        <v>1404</v>
      </c>
      <c r="H75" s="132">
        <f>H76</f>
        <v>0</v>
      </c>
    </row>
    <row r="76" spans="1:8" ht="13.5">
      <c r="A76" s="234"/>
      <c r="B76" s="211"/>
      <c r="C76" s="211"/>
      <c r="D76" s="74" t="s">
        <v>85</v>
      </c>
      <c r="E76" s="115">
        <f>SUM(F76:H76)</f>
        <v>1406</v>
      </c>
      <c r="F76" s="129">
        <v>2</v>
      </c>
      <c r="G76" s="129">
        <v>1404</v>
      </c>
      <c r="H76" s="130">
        <v>0</v>
      </c>
    </row>
    <row r="77" spans="1:8" ht="13.5">
      <c r="A77" s="234"/>
      <c r="B77" s="211" t="s">
        <v>86</v>
      </c>
      <c r="C77" s="211"/>
      <c r="D77" s="79" t="s">
        <v>219</v>
      </c>
      <c r="E77" s="115">
        <f>SUM(F77:H77)</f>
        <v>11970</v>
      </c>
      <c r="F77" s="131">
        <f>SUM(F78:F84)</f>
        <v>44</v>
      </c>
      <c r="G77" s="131">
        <f>SUM(G78:G84)</f>
        <v>10249</v>
      </c>
      <c r="H77" s="132">
        <f>SUM(H78:H84)</f>
        <v>1677</v>
      </c>
    </row>
    <row r="78" spans="1:8" ht="13.5">
      <c r="A78" s="234"/>
      <c r="B78" s="211"/>
      <c r="C78" s="211"/>
      <c r="D78" s="74" t="s">
        <v>87</v>
      </c>
      <c r="E78" s="115">
        <f aca="true" t="shared" si="6" ref="E78:E84">SUM(F78:H78)</f>
        <v>9232</v>
      </c>
      <c r="F78" s="129">
        <v>32</v>
      </c>
      <c r="G78" s="129">
        <v>8980</v>
      </c>
      <c r="H78" s="130">
        <v>220</v>
      </c>
    </row>
    <row r="79" spans="1:8" ht="13.5">
      <c r="A79" s="234"/>
      <c r="B79" s="211"/>
      <c r="C79" s="211"/>
      <c r="D79" s="74" t="s">
        <v>88</v>
      </c>
      <c r="E79" s="115">
        <f t="shared" si="6"/>
        <v>588</v>
      </c>
      <c r="F79" s="129">
        <v>4</v>
      </c>
      <c r="G79" s="129">
        <v>525</v>
      </c>
      <c r="H79" s="130">
        <v>59</v>
      </c>
    </row>
    <row r="80" spans="1:8" ht="13.5">
      <c r="A80" s="234"/>
      <c r="B80" s="211"/>
      <c r="C80" s="211"/>
      <c r="D80" s="74" t="s">
        <v>89</v>
      </c>
      <c r="E80" s="115">
        <f t="shared" si="6"/>
        <v>471</v>
      </c>
      <c r="F80" s="129">
        <v>1</v>
      </c>
      <c r="G80" s="129">
        <v>228</v>
      </c>
      <c r="H80" s="130">
        <v>242</v>
      </c>
    </row>
    <row r="81" spans="1:8" ht="13.5">
      <c r="A81" s="234"/>
      <c r="B81" s="211"/>
      <c r="C81" s="211"/>
      <c r="D81" s="74" t="s">
        <v>90</v>
      </c>
      <c r="E81" s="115">
        <f t="shared" si="6"/>
        <v>425</v>
      </c>
      <c r="F81" s="129">
        <v>3</v>
      </c>
      <c r="G81" s="129">
        <v>295</v>
      </c>
      <c r="H81" s="130">
        <v>127</v>
      </c>
    </row>
    <row r="82" spans="1:8" ht="13.5">
      <c r="A82" s="234"/>
      <c r="B82" s="211"/>
      <c r="C82" s="211"/>
      <c r="D82" s="74" t="s">
        <v>91</v>
      </c>
      <c r="E82" s="115">
        <f t="shared" si="6"/>
        <v>52</v>
      </c>
      <c r="F82" s="129">
        <v>3</v>
      </c>
      <c r="G82" s="129">
        <v>32</v>
      </c>
      <c r="H82" s="130">
        <v>17</v>
      </c>
    </row>
    <row r="83" spans="1:8" ht="13.5">
      <c r="A83" s="234"/>
      <c r="B83" s="211"/>
      <c r="C83" s="211"/>
      <c r="D83" s="74" t="s">
        <v>92</v>
      </c>
      <c r="E83" s="115">
        <f t="shared" si="6"/>
        <v>68</v>
      </c>
      <c r="F83" s="129"/>
      <c r="G83" s="129">
        <v>25</v>
      </c>
      <c r="H83" s="130">
        <v>43</v>
      </c>
    </row>
    <row r="84" spans="1:8" ht="13.5">
      <c r="A84" s="234"/>
      <c r="B84" s="211"/>
      <c r="C84" s="211"/>
      <c r="D84" s="74" t="s">
        <v>93</v>
      </c>
      <c r="E84" s="115">
        <f t="shared" si="6"/>
        <v>1134</v>
      </c>
      <c r="F84" s="129">
        <v>1</v>
      </c>
      <c r="G84" s="129">
        <v>164</v>
      </c>
      <c r="H84" s="130">
        <v>969</v>
      </c>
    </row>
    <row r="85" spans="1:8" ht="13.5">
      <c r="A85" s="234"/>
      <c r="B85" s="211" t="s">
        <v>94</v>
      </c>
      <c r="C85" s="211"/>
      <c r="D85" s="79" t="s">
        <v>219</v>
      </c>
      <c r="E85" s="116">
        <f aca="true" t="shared" si="7" ref="E85:E93">SUM(F85:H85)</f>
        <v>227</v>
      </c>
      <c r="F85" s="131">
        <f>SUM(F86:F89)</f>
        <v>9</v>
      </c>
      <c r="G85" s="131">
        <f>SUM(G86:G89)</f>
        <v>202</v>
      </c>
      <c r="H85" s="132">
        <f>SUM(H86:H89)</f>
        <v>16</v>
      </c>
    </row>
    <row r="86" spans="1:8" ht="13.5">
      <c r="A86" s="234"/>
      <c r="B86" s="211"/>
      <c r="C86" s="211"/>
      <c r="D86" s="74" t="s">
        <v>87</v>
      </c>
      <c r="E86" s="116">
        <f t="shared" si="7"/>
        <v>111</v>
      </c>
      <c r="F86" s="129">
        <v>1</v>
      </c>
      <c r="G86" s="129">
        <v>110</v>
      </c>
      <c r="H86" s="130"/>
    </row>
    <row r="87" spans="1:8" ht="13.5">
      <c r="A87" s="234"/>
      <c r="B87" s="211"/>
      <c r="C87" s="211"/>
      <c r="D87" s="74" t="s">
        <v>89</v>
      </c>
      <c r="E87" s="116">
        <f t="shared" si="7"/>
        <v>72</v>
      </c>
      <c r="F87" s="129">
        <v>2</v>
      </c>
      <c r="G87" s="129">
        <v>63</v>
      </c>
      <c r="H87" s="130">
        <v>7</v>
      </c>
    </row>
    <row r="88" spans="1:8" ht="13.5">
      <c r="A88" s="234"/>
      <c r="B88" s="211"/>
      <c r="C88" s="211"/>
      <c r="D88" s="74" t="s">
        <v>92</v>
      </c>
      <c r="E88" s="116">
        <f t="shared" si="7"/>
        <v>33</v>
      </c>
      <c r="F88" s="129">
        <v>5</v>
      </c>
      <c r="G88" s="129">
        <v>28</v>
      </c>
      <c r="H88" s="130"/>
    </row>
    <row r="89" spans="1:8" ht="13.5">
      <c r="A89" s="234"/>
      <c r="B89" s="211"/>
      <c r="C89" s="211"/>
      <c r="D89" s="74" t="s">
        <v>93</v>
      </c>
      <c r="E89" s="116">
        <f t="shared" si="7"/>
        <v>11</v>
      </c>
      <c r="F89" s="129">
        <v>1</v>
      </c>
      <c r="G89" s="129">
        <v>1</v>
      </c>
      <c r="H89" s="130">
        <v>9</v>
      </c>
    </row>
    <row r="90" spans="1:8" ht="13.5">
      <c r="A90" s="234"/>
      <c r="B90" s="211" t="s">
        <v>95</v>
      </c>
      <c r="C90" s="211"/>
      <c r="D90" s="79" t="s">
        <v>219</v>
      </c>
      <c r="E90" s="115">
        <f t="shared" si="7"/>
        <v>3188</v>
      </c>
      <c r="F90" s="131">
        <f>SUM(F91:F93)</f>
        <v>17</v>
      </c>
      <c r="G90" s="131">
        <f>SUM(G91:G93)</f>
        <v>3129</v>
      </c>
      <c r="H90" s="132">
        <f>SUM(H91:H93)</f>
        <v>42</v>
      </c>
    </row>
    <row r="91" spans="1:8" ht="13.5">
      <c r="A91" s="234"/>
      <c r="B91" s="211"/>
      <c r="C91" s="211"/>
      <c r="D91" s="74" t="s">
        <v>87</v>
      </c>
      <c r="E91" s="115">
        <f t="shared" si="7"/>
        <v>3161</v>
      </c>
      <c r="F91" s="129">
        <v>17</v>
      </c>
      <c r="G91" s="129">
        <v>3105</v>
      </c>
      <c r="H91" s="130">
        <v>39</v>
      </c>
    </row>
    <row r="92" spans="1:8" ht="13.5">
      <c r="A92" s="234"/>
      <c r="B92" s="211"/>
      <c r="C92" s="211"/>
      <c r="D92" s="74" t="s">
        <v>89</v>
      </c>
      <c r="E92" s="115">
        <f t="shared" si="7"/>
        <v>26</v>
      </c>
      <c r="F92" s="129"/>
      <c r="G92" s="129">
        <v>24</v>
      </c>
      <c r="H92" s="130">
        <v>2</v>
      </c>
    </row>
    <row r="93" spans="1:8" ht="13.5">
      <c r="A93" s="234"/>
      <c r="B93" s="211"/>
      <c r="C93" s="211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34"/>
      <c r="B94" s="211" t="s">
        <v>97</v>
      </c>
      <c r="C94" s="211"/>
      <c r="D94" s="80" t="s">
        <v>219</v>
      </c>
      <c r="E94" s="115">
        <f>SUM(F94:H94)</f>
        <v>5037</v>
      </c>
      <c r="F94" s="131">
        <f>SUM(F95+F96+F97+F98+F99+F100+F101+F105+F110+F116)</f>
        <v>94</v>
      </c>
      <c r="G94" s="131">
        <f>SUM(G95+G96+G97+G98+G99+G100+G101+G105+G110+G116)</f>
        <v>2042</v>
      </c>
      <c r="H94" s="132">
        <f>SUM(H95+H96+H97+H98+H99+H100+H101+H105+H110+H116)</f>
        <v>2901</v>
      </c>
    </row>
    <row r="95" spans="1:8" ht="13.5">
      <c r="A95" s="234"/>
      <c r="B95" s="211"/>
      <c r="C95" s="211"/>
      <c r="D95" s="75" t="s">
        <v>155</v>
      </c>
      <c r="E95" s="115">
        <f aca="true" t="shared" si="8" ref="E95:E100">SUM(F95:H95)</f>
        <v>175</v>
      </c>
      <c r="F95" s="129">
        <v>22</v>
      </c>
      <c r="G95" s="129">
        <v>131</v>
      </c>
      <c r="H95" s="130">
        <v>22</v>
      </c>
    </row>
    <row r="96" spans="1:8" ht="13.5">
      <c r="A96" s="234"/>
      <c r="B96" s="211"/>
      <c r="C96" s="211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34"/>
      <c r="B97" s="211"/>
      <c r="C97" s="211"/>
      <c r="D97" s="75" t="s">
        <v>157</v>
      </c>
      <c r="E97" s="115">
        <f t="shared" si="8"/>
        <v>21</v>
      </c>
      <c r="F97" s="129"/>
      <c r="G97" s="129">
        <v>21</v>
      </c>
      <c r="H97" s="130"/>
    </row>
    <row r="98" spans="1:8" ht="13.5">
      <c r="A98" s="234"/>
      <c r="B98" s="211"/>
      <c r="C98" s="211"/>
      <c r="D98" s="75" t="s">
        <v>158</v>
      </c>
      <c r="E98" s="115">
        <f t="shared" si="8"/>
        <v>22</v>
      </c>
      <c r="F98" s="129">
        <v>16</v>
      </c>
      <c r="G98" s="129">
        <v>5</v>
      </c>
      <c r="H98" s="130">
        <v>1</v>
      </c>
    </row>
    <row r="99" spans="1:8" ht="13.5">
      <c r="A99" s="234"/>
      <c r="B99" s="211"/>
      <c r="C99" s="211"/>
      <c r="D99" s="75" t="s">
        <v>159</v>
      </c>
      <c r="E99" s="115">
        <f t="shared" si="8"/>
        <v>391</v>
      </c>
      <c r="F99" s="129">
        <v>2</v>
      </c>
      <c r="G99" s="129">
        <v>376</v>
      </c>
      <c r="H99" s="130">
        <v>13</v>
      </c>
    </row>
    <row r="100" spans="1:8" ht="13.5">
      <c r="A100" s="234"/>
      <c r="B100" s="211"/>
      <c r="C100" s="211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34"/>
      <c r="B101" s="211"/>
      <c r="C101" s="211"/>
      <c r="D101" s="86" t="s">
        <v>161</v>
      </c>
      <c r="E101" s="114">
        <f aca="true" t="shared" si="9" ref="E101:E116">SUM(F101:H101)</f>
        <v>82</v>
      </c>
      <c r="F101" s="127">
        <f>SUM(F102:F104)</f>
        <v>0</v>
      </c>
      <c r="G101" s="127">
        <f>SUM(G102:G104)</f>
        <v>82</v>
      </c>
      <c r="H101" s="128">
        <f>SUM(H102:H104)</f>
        <v>0</v>
      </c>
    </row>
    <row r="102" spans="1:8" ht="13.5">
      <c r="A102" s="234"/>
      <c r="B102" s="211"/>
      <c r="C102" s="211"/>
      <c r="D102" s="75" t="s">
        <v>162</v>
      </c>
      <c r="E102" s="114">
        <f t="shared" si="9"/>
        <v>0</v>
      </c>
      <c r="F102" s="129"/>
      <c r="G102" s="129"/>
      <c r="H102" s="130"/>
    </row>
    <row r="103" spans="1:8" s="87" customFormat="1" ht="13.5">
      <c r="A103" s="234"/>
      <c r="B103" s="211"/>
      <c r="C103" s="211"/>
      <c r="D103" s="75" t="s">
        <v>163</v>
      </c>
      <c r="E103" s="114">
        <f t="shared" si="9"/>
        <v>76</v>
      </c>
      <c r="F103" s="129"/>
      <c r="G103" s="129">
        <v>76</v>
      </c>
      <c r="H103" s="130"/>
    </row>
    <row r="104" spans="1:8" ht="13.5">
      <c r="A104" s="234"/>
      <c r="B104" s="211"/>
      <c r="C104" s="211"/>
      <c r="D104" s="75" t="s">
        <v>164</v>
      </c>
      <c r="E104" s="114">
        <f t="shared" si="9"/>
        <v>6</v>
      </c>
      <c r="F104" s="129"/>
      <c r="G104" s="129">
        <v>6</v>
      </c>
      <c r="H104" s="130"/>
    </row>
    <row r="105" spans="1:8" ht="13.5">
      <c r="A105" s="234"/>
      <c r="B105" s="211"/>
      <c r="C105" s="211"/>
      <c r="D105" s="86" t="s">
        <v>165</v>
      </c>
      <c r="E105" s="114">
        <f t="shared" si="9"/>
        <v>62</v>
      </c>
      <c r="F105" s="127">
        <f>SUM(F106:F109)</f>
        <v>1</v>
      </c>
      <c r="G105" s="127">
        <f>SUM(G106:G109)</f>
        <v>54</v>
      </c>
      <c r="H105" s="128">
        <f>SUM(H106:H109)</f>
        <v>7</v>
      </c>
    </row>
    <row r="106" spans="1:8" ht="13.5">
      <c r="A106" s="234"/>
      <c r="B106" s="211"/>
      <c r="C106" s="211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34"/>
      <c r="B107" s="211"/>
      <c r="C107" s="211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34"/>
      <c r="B108" s="211"/>
      <c r="C108" s="211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34"/>
      <c r="B109" s="211"/>
      <c r="C109" s="211"/>
      <c r="D109" s="75" t="s">
        <v>164</v>
      </c>
      <c r="E109" s="114">
        <f t="shared" si="9"/>
        <v>60</v>
      </c>
      <c r="F109" s="129">
        <v>1</v>
      </c>
      <c r="G109" s="129">
        <v>52</v>
      </c>
      <c r="H109" s="130">
        <v>7</v>
      </c>
    </row>
    <row r="110" spans="1:8" ht="13.5">
      <c r="A110" s="234"/>
      <c r="B110" s="211"/>
      <c r="C110" s="211"/>
      <c r="D110" s="86" t="s">
        <v>167</v>
      </c>
      <c r="E110" s="113">
        <f t="shared" si="9"/>
        <v>2991</v>
      </c>
      <c r="F110" s="127">
        <f>SUM(F111:F115)</f>
        <v>4</v>
      </c>
      <c r="G110" s="127">
        <f>SUM(G111:G115)</f>
        <v>354</v>
      </c>
      <c r="H110" s="128">
        <f>SUM(H111:H115)</f>
        <v>2633</v>
      </c>
    </row>
    <row r="111" spans="1:8" ht="13.5">
      <c r="A111" s="234"/>
      <c r="B111" s="211"/>
      <c r="C111" s="211"/>
      <c r="D111" s="75" t="s">
        <v>168</v>
      </c>
      <c r="E111" s="113">
        <f t="shared" si="9"/>
        <v>102</v>
      </c>
      <c r="F111" s="129"/>
      <c r="G111" s="129">
        <v>23</v>
      </c>
      <c r="H111" s="130">
        <v>79</v>
      </c>
    </row>
    <row r="112" spans="1:8" ht="13.5">
      <c r="A112" s="234"/>
      <c r="B112" s="211"/>
      <c r="C112" s="211"/>
      <c r="D112" s="75" t="s">
        <v>169</v>
      </c>
      <c r="E112" s="113">
        <f t="shared" si="9"/>
        <v>130</v>
      </c>
      <c r="F112" s="129"/>
      <c r="G112" s="129">
        <v>14</v>
      </c>
      <c r="H112" s="130">
        <v>116</v>
      </c>
    </row>
    <row r="113" spans="1:8" ht="13.5">
      <c r="A113" s="234"/>
      <c r="B113" s="211"/>
      <c r="C113" s="211"/>
      <c r="D113" s="75" t="s">
        <v>170</v>
      </c>
      <c r="E113" s="113">
        <f t="shared" si="9"/>
        <v>1441</v>
      </c>
      <c r="F113" s="129"/>
      <c r="G113" s="129">
        <v>68</v>
      </c>
      <c r="H113" s="130">
        <v>1373</v>
      </c>
    </row>
    <row r="114" spans="1:8" ht="13.5">
      <c r="A114" s="234"/>
      <c r="B114" s="211"/>
      <c r="C114" s="211"/>
      <c r="D114" s="75" t="s">
        <v>171</v>
      </c>
      <c r="E114" s="113">
        <f t="shared" si="9"/>
        <v>778</v>
      </c>
      <c r="F114" s="129"/>
      <c r="G114" s="129">
        <v>19</v>
      </c>
      <c r="H114" s="130">
        <v>759</v>
      </c>
    </row>
    <row r="115" spans="1:8" ht="13.5">
      <c r="A115" s="234"/>
      <c r="B115" s="211"/>
      <c r="C115" s="211"/>
      <c r="D115" s="75" t="s">
        <v>164</v>
      </c>
      <c r="E115" s="113">
        <f t="shared" si="9"/>
        <v>540</v>
      </c>
      <c r="F115" s="129">
        <v>4</v>
      </c>
      <c r="G115" s="129">
        <v>230</v>
      </c>
      <c r="H115" s="130">
        <v>306</v>
      </c>
    </row>
    <row r="116" spans="1:8" ht="13.5">
      <c r="A116" s="234"/>
      <c r="B116" s="211"/>
      <c r="C116" s="211"/>
      <c r="D116" s="88" t="s">
        <v>236</v>
      </c>
      <c r="E116" s="114">
        <f t="shared" si="9"/>
        <v>1236</v>
      </c>
      <c r="F116" s="151">
        <v>43</v>
      </c>
      <c r="G116" s="151">
        <v>990</v>
      </c>
      <c r="H116" s="152">
        <v>203</v>
      </c>
    </row>
    <row r="117" spans="1:8" ht="13.5">
      <c r="A117" s="229" t="s">
        <v>99</v>
      </c>
      <c r="B117" s="230"/>
      <c r="C117" s="230"/>
      <c r="D117" s="77" t="s">
        <v>216</v>
      </c>
      <c r="E117" s="110">
        <f>E118+E122+E126</f>
        <v>2040</v>
      </c>
      <c r="F117" s="123">
        <f>F118+F122+F126</f>
        <v>10</v>
      </c>
      <c r="G117" s="123">
        <f>G118+G122+G126</f>
        <v>211</v>
      </c>
      <c r="H117" s="124">
        <f>H118+H122+H126</f>
        <v>1819</v>
      </c>
    </row>
    <row r="118" spans="1:8" ht="14.25" customHeight="1">
      <c r="A118" s="231"/>
      <c r="B118" s="221" t="s">
        <v>100</v>
      </c>
      <c r="C118" s="222"/>
      <c r="D118" s="84" t="s">
        <v>219</v>
      </c>
      <c r="E118" s="119">
        <f aca="true" t="shared" si="10" ref="E118:E130">SUM(F118:H118)</f>
        <v>57</v>
      </c>
      <c r="F118" s="135">
        <f>SUM(F119:F121)</f>
        <v>2</v>
      </c>
      <c r="G118" s="135">
        <f>SUM(G119:G121)</f>
        <v>37</v>
      </c>
      <c r="H118" s="136">
        <f>SUM(H119:H121)</f>
        <v>18</v>
      </c>
    </row>
    <row r="119" spans="1:8" ht="14.25" customHeight="1">
      <c r="A119" s="231"/>
      <c r="B119" s="223"/>
      <c r="C119" s="224"/>
      <c r="D119" s="75" t="s">
        <v>172</v>
      </c>
      <c r="E119" s="162">
        <f>SUM(F119:H119)</f>
        <v>56</v>
      </c>
      <c r="F119" s="129">
        <v>2</v>
      </c>
      <c r="G119" s="129">
        <v>37</v>
      </c>
      <c r="H119" s="130">
        <v>17</v>
      </c>
    </row>
    <row r="120" spans="1:8" ht="14.25" customHeight="1">
      <c r="A120" s="231"/>
      <c r="B120" s="223"/>
      <c r="C120" s="224"/>
      <c r="D120" s="74" t="s">
        <v>310</v>
      </c>
      <c r="E120" s="162"/>
      <c r="F120" s="129"/>
      <c r="G120" s="129"/>
      <c r="H120" s="130"/>
    </row>
    <row r="121" spans="1:8" ht="14.25" customHeight="1">
      <c r="A121" s="231"/>
      <c r="B121" s="225"/>
      <c r="C121" s="226"/>
      <c r="D121" s="74" t="s">
        <v>294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31"/>
      <c r="B122" s="211" t="s">
        <v>101</v>
      </c>
      <c r="C122" s="211"/>
      <c r="D122" s="84" t="s">
        <v>219</v>
      </c>
      <c r="E122" s="120">
        <f t="shared" si="10"/>
        <v>1795</v>
      </c>
      <c r="F122" s="135">
        <f>SUM(F123:F125)</f>
        <v>1</v>
      </c>
      <c r="G122" s="135">
        <f>SUM(G123:G125)</f>
        <v>123</v>
      </c>
      <c r="H122" s="136">
        <f>SUM(H123:H125)</f>
        <v>1671</v>
      </c>
    </row>
    <row r="123" spans="1:8" ht="13.5">
      <c r="A123" s="231"/>
      <c r="B123" s="211"/>
      <c r="C123" s="211"/>
      <c r="D123" s="75" t="s">
        <v>172</v>
      </c>
      <c r="E123" s="109">
        <f t="shared" si="10"/>
        <v>19</v>
      </c>
      <c r="F123" s="129">
        <v>1</v>
      </c>
      <c r="G123" s="129">
        <v>3</v>
      </c>
      <c r="H123" s="130">
        <v>15</v>
      </c>
    </row>
    <row r="124" spans="1:8" ht="13.5">
      <c r="A124" s="231"/>
      <c r="B124" s="211"/>
      <c r="C124" s="211"/>
      <c r="D124" s="75" t="s">
        <v>173</v>
      </c>
      <c r="E124" s="109">
        <f t="shared" si="10"/>
        <v>3</v>
      </c>
      <c r="F124" s="129">
        <v>0</v>
      </c>
      <c r="G124" s="129"/>
      <c r="H124" s="130">
        <v>3</v>
      </c>
    </row>
    <row r="125" spans="1:8" ht="13.5">
      <c r="A125" s="231"/>
      <c r="B125" s="211"/>
      <c r="C125" s="211"/>
      <c r="D125" s="75" t="s">
        <v>174</v>
      </c>
      <c r="E125" s="129">
        <f t="shared" si="10"/>
        <v>1773</v>
      </c>
      <c r="F125" s="129">
        <v>0</v>
      </c>
      <c r="G125" s="129">
        <v>120</v>
      </c>
      <c r="H125" s="130">
        <v>1653</v>
      </c>
    </row>
    <row r="126" spans="1:8" ht="13.5">
      <c r="A126" s="231"/>
      <c r="B126" s="211" t="s">
        <v>102</v>
      </c>
      <c r="C126" s="211"/>
      <c r="D126" s="84" t="s">
        <v>219</v>
      </c>
      <c r="E126" s="119">
        <f t="shared" si="10"/>
        <v>188</v>
      </c>
      <c r="F126" s="135">
        <f>SUM(F127:F130)</f>
        <v>7</v>
      </c>
      <c r="G126" s="135">
        <f>SUM(G127:G130)</f>
        <v>51</v>
      </c>
      <c r="H126" s="136">
        <f>SUM(H127:H130)</f>
        <v>130</v>
      </c>
    </row>
    <row r="127" spans="1:8" ht="13.5">
      <c r="A127" s="231"/>
      <c r="B127" s="211"/>
      <c r="C127" s="211"/>
      <c r="D127" s="74" t="s">
        <v>103</v>
      </c>
      <c r="E127" s="109">
        <f t="shared" si="10"/>
        <v>88</v>
      </c>
      <c r="F127" s="129">
        <v>1</v>
      </c>
      <c r="G127" s="129">
        <v>27</v>
      </c>
      <c r="H127" s="130">
        <v>60</v>
      </c>
    </row>
    <row r="128" spans="1:8" ht="13.5">
      <c r="A128" s="231"/>
      <c r="B128" s="211"/>
      <c r="C128" s="211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31"/>
      <c r="B129" s="211"/>
      <c r="C129" s="211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32"/>
      <c r="B130" s="233"/>
      <c r="C130" s="233"/>
      <c r="D130" s="107" t="s">
        <v>220</v>
      </c>
      <c r="E130" s="122">
        <f t="shared" si="10"/>
        <v>90</v>
      </c>
      <c r="F130" s="137">
        <v>4</v>
      </c>
      <c r="G130" s="137">
        <v>20</v>
      </c>
      <c r="H130" s="138">
        <v>66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5" sqref="F15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297</v>
      </c>
      <c r="B1" s="237"/>
      <c r="C1" s="237"/>
      <c r="D1" s="237"/>
      <c r="E1" s="237"/>
      <c r="F1" s="237"/>
      <c r="G1" s="237"/>
      <c r="H1" s="238"/>
    </row>
    <row r="2" spans="1:8" ht="13.5">
      <c r="A2" s="215" t="s">
        <v>211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212</v>
      </c>
      <c r="B3" s="218"/>
      <c r="C3" s="218"/>
      <c r="D3" s="218"/>
      <c r="E3" s="108">
        <f>SUM(F3:H3)</f>
        <v>129992</v>
      </c>
      <c r="F3" s="108">
        <f>F4+F54+F74+F117</f>
        <v>323</v>
      </c>
      <c r="G3" s="108">
        <f>G4+G54+G74+G117</f>
        <v>125831</v>
      </c>
      <c r="H3" s="121">
        <f>H4+H54+H74+H117</f>
        <v>3838</v>
      </c>
    </row>
    <row r="4" spans="1:8" ht="13.5">
      <c r="A4" s="219" t="s">
        <v>3</v>
      </c>
      <c r="B4" s="220"/>
      <c r="C4" s="220"/>
      <c r="D4" s="77" t="s">
        <v>215</v>
      </c>
      <c r="E4" s="110">
        <f>SUM(F4:H4)</f>
        <v>107541</v>
      </c>
      <c r="F4" s="123">
        <f>F5+F33+F38+F45</f>
        <v>128</v>
      </c>
      <c r="G4" s="123">
        <f>G5+G33+G38+G45</f>
        <v>104956</v>
      </c>
      <c r="H4" s="124">
        <f>H5+H33+H38+H45</f>
        <v>2457</v>
      </c>
    </row>
    <row r="5" spans="1:8" ht="13.5">
      <c r="A5" s="227"/>
      <c r="B5" s="228" t="s">
        <v>4</v>
      </c>
      <c r="C5" s="228"/>
      <c r="D5" s="78" t="s">
        <v>218</v>
      </c>
      <c r="E5" s="111">
        <f>SUM(F5:H5)</f>
        <v>80827</v>
      </c>
      <c r="F5" s="125">
        <f>F6+F20</f>
        <v>100</v>
      </c>
      <c r="G5" s="125">
        <f>G6+G20</f>
        <v>78390</v>
      </c>
      <c r="H5" s="126">
        <f>H6+H20</f>
        <v>2337</v>
      </c>
    </row>
    <row r="6" spans="1:8" ht="13.5">
      <c r="A6" s="227"/>
      <c r="B6" s="211"/>
      <c r="C6" s="211" t="s">
        <v>17</v>
      </c>
      <c r="D6" s="85" t="s">
        <v>218</v>
      </c>
      <c r="E6" s="113">
        <f>SUM(F6:H6)</f>
        <v>75997</v>
      </c>
      <c r="F6" s="127">
        <f>SUM(F7:F19)</f>
        <v>100</v>
      </c>
      <c r="G6" s="127">
        <f>SUM(G7:G19)</f>
        <v>73580</v>
      </c>
      <c r="H6" s="128">
        <f>SUM(H7:H19)</f>
        <v>2317</v>
      </c>
    </row>
    <row r="7" spans="1:8" ht="13.5">
      <c r="A7" s="227"/>
      <c r="B7" s="211"/>
      <c r="C7" s="211"/>
      <c r="D7" s="74" t="s">
        <v>6</v>
      </c>
      <c r="E7" s="127">
        <f aca="true" t="shared" si="0" ref="E7:E19">SUM(F7:H7)</f>
        <v>2711</v>
      </c>
      <c r="F7" s="129"/>
      <c r="G7" s="129">
        <v>2711</v>
      </c>
      <c r="H7" s="130"/>
    </row>
    <row r="8" spans="1:8" ht="13.5">
      <c r="A8" s="227"/>
      <c r="B8" s="211"/>
      <c r="C8" s="211"/>
      <c r="D8" s="74" t="s">
        <v>7</v>
      </c>
      <c r="E8" s="127">
        <f t="shared" si="0"/>
        <v>11264</v>
      </c>
      <c r="F8" s="129">
        <v>32</v>
      </c>
      <c r="G8" s="129">
        <v>11195</v>
      </c>
      <c r="H8" s="130">
        <v>37</v>
      </c>
    </row>
    <row r="9" spans="1:8" ht="13.5">
      <c r="A9" s="227"/>
      <c r="B9" s="211"/>
      <c r="C9" s="211"/>
      <c r="D9" s="74" t="s">
        <v>8</v>
      </c>
      <c r="E9" s="127">
        <f t="shared" si="0"/>
        <v>6891</v>
      </c>
      <c r="F9" s="129">
        <v>10</v>
      </c>
      <c r="G9" s="129">
        <v>6877</v>
      </c>
      <c r="H9" s="130">
        <v>4</v>
      </c>
    </row>
    <row r="10" spans="1:8" ht="13.5">
      <c r="A10" s="227"/>
      <c r="B10" s="211"/>
      <c r="C10" s="211"/>
      <c r="D10" s="74" t="s">
        <v>9</v>
      </c>
      <c r="E10" s="127">
        <f t="shared" si="0"/>
        <v>39235</v>
      </c>
      <c r="F10" s="129">
        <v>55</v>
      </c>
      <c r="G10" s="129">
        <v>37279</v>
      </c>
      <c r="H10" s="130">
        <v>1901</v>
      </c>
    </row>
    <row r="11" spans="1:8" ht="13.5">
      <c r="A11" s="227"/>
      <c r="B11" s="211"/>
      <c r="C11" s="211"/>
      <c r="D11" s="74" t="s">
        <v>10</v>
      </c>
      <c r="E11" s="127">
        <f t="shared" si="0"/>
        <v>5210</v>
      </c>
      <c r="F11" s="129">
        <v>1</v>
      </c>
      <c r="G11" s="129">
        <v>5179</v>
      </c>
      <c r="H11" s="130">
        <v>30</v>
      </c>
    </row>
    <row r="12" spans="1:8" ht="13.5">
      <c r="A12" s="227"/>
      <c r="B12" s="211"/>
      <c r="C12" s="211"/>
      <c r="D12" s="74" t="s">
        <v>11</v>
      </c>
      <c r="E12" s="127">
        <f t="shared" si="0"/>
        <v>6849</v>
      </c>
      <c r="F12" s="129"/>
      <c r="G12" s="129">
        <v>6550</v>
      </c>
      <c r="H12" s="130">
        <v>299</v>
      </c>
    </row>
    <row r="13" spans="1:8" ht="13.5">
      <c r="A13" s="227"/>
      <c r="B13" s="211"/>
      <c r="C13" s="211"/>
      <c r="D13" s="74" t="s">
        <v>12</v>
      </c>
      <c r="E13" s="127">
        <f t="shared" si="0"/>
        <v>2971</v>
      </c>
      <c r="F13" s="129"/>
      <c r="G13" s="129">
        <v>2941</v>
      </c>
      <c r="H13" s="130">
        <v>30</v>
      </c>
    </row>
    <row r="14" spans="1:8" ht="13.5">
      <c r="A14" s="227"/>
      <c r="B14" s="211"/>
      <c r="C14" s="211"/>
      <c r="D14" s="74" t="s">
        <v>13</v>
      </c>
      <c r="E14" s="127">
        <f t="shared" si="0"/>
        <v>753</v>
      </c>
      <c r="F14" s="129"/>
      <c r="G14" s="129">
        <v>737</v>
      </c>
      <c r="H14" s="130">
        <v>16</v>
      </c>
    </row>
    <row r="15" spans="1:8" ht="13.5">
      <c r="A15" s="227"/>
      <c r="B15" s="211"/>
      <c r="C15" s="211"/>
      <c r="D15" s="74" t="s">
        <v>14</v>
      </c>
      <c r="E15" s="127">
        <f t="shared" si="0"/>
        <v>15</v>
      </c>
      <c r="F15" s="129"/>
      <c r="G15" s="129">
        <v>15</v>
      </c>
      <c r="H15" s="130"/>
    </row>
    <row r="16" spans="1:8" ht="13.5">
      <c r="A16" s="227"/>
      <c r="B16" s="211"/>
      <c r="C16" s="211"/>
      <c r="D16" s="74" t="s">
        <v>15</v>
      </c>
      <c r="E16" s="127">
        <f t="shared" si="0"/>
        <v>37</v>
      </c>
      <c r="F16" s="129"/>
      <c r="G16" s="129">
        <v>37</v>
      </c>
      <c r="H16" s="130"/>
    </row>
    <row r="17" spans="1:8" ht="13.5">
      <c r="A17" s="227"/>
      <c r="B17" s="211"/>
      <c r="C17" s="211"/>
      <c r="D17" s="74" t="s">
        <v>16</v>
      </c>
      <c r="E17" s="127">
        <f>SUM(F17:H17)</f>
        <v>40</v>
      </c>
      <c r="F17" s="129"/>
      <c r="G17" s="129">
        <v>40</v>
      </c>
      <c r="H17" s="130"/>
    </row>
    <row r="18" spans="1:8" ht="13.5">
      <c r="A18" s="227"/>
      <c r="B18" s="211"/>
      <c r="C18" s="211"/>
      <c r="D18" s="337" t="s">
        <v>302</v>
      </c>
      <c r="E18" s="127">
        <f>SUM(F18:H18)</f>
        <v>1</v>
      </c>
      <c r="F18" s="129"/>
      <c r="G18" s="129">
        <v>1</v>
      </c>
      <c r="H18" s="130"/>
    </row>
    <row r="19" spans="1:8" ht="13.5">
      <c r="A19" s="227"/>
      <c r="B19" s="211"/>
      <c r="C19" s="211"/>
      <c r="D19" s="74" t="s">
        <v>262</v>
      </c>
      <c r="E19" s="127">
        <f t="shared" si="0"/>
        <v>20</v>
      </c>
      <c r="F19" s="129">
        <v>2</v>
      </c>
      <c r="G19" s="129">
        <v>18</v>
      </c>
      <c r="H19" s="130"/>
    </row>
    <row r="20" spans="1:8" ht="13.5">
      <c r="A20" s="227"/>
      <c r="B20" s="211"/>
      <c r="C20" s="211" t="s">
        <v>18</v>
      </c>
      <c r="D20" s="85" t="s">
        <v>218</v>
      </c>
      <c r="E20" s="127">
        <f>SUM(F20:H20)</f>
        <v>4830</v>
      </c>
      <c r="F20" s="127">
        <f>SUM(F21:F32)</f>
        <v>0</v>
      </c>
      <c r="G20" s="127">
        <f>SUM(G21:G32)</f>
        <v>4810</v>
      </c>
      <c r="H20" s="127">
        <f>SUM(H21:H32)</f>
        <v>20</v>
      </c>
    </row>
    <row r="21" spans="1:8" ht="13.5">
      <c r="A21" s="227"/>
      <c r="B21" s="211"/>
      <c r="C21" s="211"/>
      <c r="D21" s="74" t="s">
        <v>6</v>
      </c>
      <c r="E21" s="127">
        <f aca="true" t="shared" si="1" ref="E21:E30">SUM(F21:H21)</f>
        <v>5</v>
      </c>
      <c r="F21" s="151"/>
      <c r="G21" s="151">
        <v>5</v>
      </c>
      <c r="H21" s="152"/>
    </row>
    <row r="22" spans="1:8" ht="13.5">
      <c r="A22" s="227"/>
      <c r="B22" s="211"/>
      <c r="C22" s="211"/>
      <c r="D22" s="74" t="s">
        <v>7</v>
      </c>
      <c r="E22" s="127">
        <f t="shared" si="1"/>
        <v>4</v>
      </c>
      <c r="F22" s="129"/>
      <c r="G22" s="129">
        <v>4</v>
      </c>
      <c r="H22" s="130"/>
    </row>
    <row r="23" spans="1:8" ht="13.5">
      <c r="A23" s="227"/>
      <c r="B23" s="211"/>
      <c r="C23" s="211"/>
      <c r="D23" s="74" t="s">
        <v>8</v>
      </c>
      <c r="E23" s="127">
        <f t="shared" si="1"/>
        <v>444</v>
      </c>
      <c r="F23" s="129"/>
      <c r="G23" s="129">
        <v>442</v>
      </c>
      <c r="H23" s="130">
        <v>2</v>
      </c>
    </row>
    <row r="24" spans="1:8" ht="13.5">
      <c r="A24" s="227"/>
      <c r="B24" s="211"/>
      <c r="C24" s="211"/>
      <c r="D24" s="74" t="s">
        <v>9</v>
      </c>
      <c r="E24" s="127">
        <f t="shared" si="1"/>
        <v>2128</v>
      </c>
      <c r="F24" s="129"/>
      <c r="G24" s="129">
        <v>2116</v>
      </c>
      <c r="H24" s="130">
        <v>12</v>
      </c>
    </row>
    <row r="25" spans="1:8" ht="13.5">
      <c r="A25" s="227"/>
      <c r="B25" s="211"/>
      <c r="C25" s="211"/>
      <c r="D25" s="74" t="s">
        <v>10</v>
      </c>
      <c r="E25" s="127">
        <f t="shared" si="1"/>
        <v>871</v>
      </c>
      <c r="F25" s="129"/>
      <c r="G25" s="129">
        <v>868</v>
      </c>
      <c r="H25" s="130">
        <v>3</v>
      </c>
    </row>
    <row r="26" spans="1:8" ht="13.5">
      <c r="A26" s="227"/>
      <c r="B26" s="211"/>
      <c r="C26" s="211"/>
      <c r="D26" s="74" t="s">
        <v>11</v>
      </c>
      <c r="E26" s="127">
        <f t="shared" si="1"/>
        <v>583</v>
      </c>
      <c r="F26" s="129"/>
      <c r="G26" s="129">
        <v>581</v>
      </c>
      <c r="H26" s="130">
        <v>2</v>
      </c>
    </row>
    <row r="27" spans="1:8" ht="13.5">
      <c r="A27" s="227"/>
      <c r="B27" s="211"/>
      <c r="C27" s="211"/>
      <c r="D27" s="74" t="s">
        <v>12</v>
      </c>
      <c r="E27" s="127">
        <f t="shared" si="1"/>
        <v>445</v>
      </c>
      <c r="F27" s="129"/>
      <c r="G27" s="129">
        <v>445</v>
      </c>
      <c r="H27" s="130"/>
    </row>
    <row r="28" spans="1:8" ht="13.5">
      <c r="A28" s="227"/>
      <c r="B28" s="211"/>
      <c r="C28" s="211"/>
      <c r="D28" s="74" t="s">
        <v>13</v>
      </c>
      <c r="E28" s="127">
        <f t="shared" si="1"/>
        <v>189</v>
      </c>
      <c r="F28" s="129"/>
      <c r="G28" s="129">
        <v>188</v>
      </c>
      <c r="H28" s="130">
        <v>1</v>
      </c>
    </row>
    <row r="29" spans="1:8" ht="13.5">
      <c r="A29" s="227"/>
      <c r="B29" s="211"/>
      <c r="C29" s="211"/>
      <c r="D29" s="74" t="s">
        <v>14</v>
      </c>
      <c r="E29" s="127">
        <f t="shared" si="1"/>
        <v>54</v>
      </c>
      <c r="F29" s="129"/>
      <c r="G29" s="129">
        <v>54</v>
      </c>
      <c r="H29" s="130"/>
    </row>
    <row r="30" spans="1:8" ht="13.5">
      <c r="A30" s="227"/>
      <c r="B30" s="211"/>
      <c r="C30" s="211"/>
      <c r="D30" s="74" t="s">
        <v>15</v>
      </c>
      <c r="E30" s="127">
        <f t="shared" si="1"/>
        <v>57</v>
      </c>
      <c r="F30" s="129"/>
      <c r="G30" s="129">
        <v>57</v>
      </c>
      <c r="H30" s="130"/>
    </row>
    <row r="31" spans="1:8" ht="13.5">
      <c r="A31" s="227"/>
      <c r="B31" s="211"/>
      <c r="C31" s="211"/>
      <c r="D31" s="74" t="s">
        <v>16</v>
      </c>
      <c r="E31" s="127">
        <f>SUM(F31:H31)</f>
        <v>44</v>
      </c>
      <c r="F31" s="129"/>
      <c r="G31" s="129">
        <v>44</v>
      </c>
      <c r="H31" s="130">
        <v>0</v>
      </c>
    </row>
    <row r="32" spans="1:8" ht="13.5">
      <c r="A32" s="227"/>
      <c r="B32" s="211"/>
      <c r="C32" s="211"/>
      <c r="D32" s="74" t="s">
        <v>288</v>
      </c>
      <c r="E32" s="127">
        <f>SUM(F32:H32)</f>
        <v>6</v>
      </c>
      <c r="F32" s="129"/>
      <c r="G32" s="129">
        <v>6</v>
      </c>
      <c r="H32" s="130"/>
    </row>
    <row r="33" spans="1:8" ht="13.5">
      <c r="A33" s="227"/>
      <c r="B33" s="211" t="s">
        <v>20</v>
      </c>
      <c r="C33" s="211"/>
      <c r="D33" s="78" t="s">
        <v>219</v>
      </c>
      <c r="E33" s="125">
        <f aca="true" t="shared" si="2" ref="E33:E38">SUM(F33:H33)</f>
        <v>180</v>
      </c>
      <c r="F33" s="125">
        <f>SUM(F34:F37)</f>
        <v>0</v>
      </c>
      <c r="G33" s="125">
        <f>SUM(G34:G37)</f>
        <v>172</v>
      </c>
      <c r="H33" s="126">
        <f>SUM(H34:H37)</f>
        <v>8</v>
      </c>
    </row>
    <row r="34" spans="1:8" ht="13.5">
      <c r="A34" s="227"/>
      <c r="B34" s="211"/>
      <c r="C34" s="211"/>
      <c r="D34" s="74" t="s">
        <v>8</v>
      </c>
      <c r="E34" s="125">
        <f t="shared" si="2"/>
        <v>157</v>
      </c>
      <c r="F34" s="129"/>
      <c r="G34" s="129">
        <v>157</v>
      </c>
      <c r="H34" s="130"/>
    </row>
    <row r="35" spans="1:8" ht="13.5">
      <c r="A35" s="227"/>
      <c r="B35" s="211"/>
      <c r="C35" s="211"/>
      <c r="D35" s="74" t="s">
        <v>10</v>
      </c>
      <c r="E35" s="125">
        <f t="shared" si="2"/>
        <v>15</v>
      </c>
      <c r="F35" s="129"/>
      <c r="G35" s="129">
        <v>15</v>
      </c>
      <c r="H35" s="130"/>
    </row>
    <row r="36" spans="1:8" ht="13.5">
      <c r="A36" s="227"/>
      <c r="B36" s="211"/>
      <c r="C36" s="211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27"/>
      <c r="B37" s="211"/>
      <c r="C37" s="211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27"/>
      <c r="B38" s="211" t="s">
        <v>275</v>
      </c>
      <c r="C38" s="211"/>
      <c r="D38" s="78" t="s">
        <v>219</v>
      </c>
      <c r="E38" s="125">
        <f t="shared" si="2"/>
        <v>21515</v>
      </c>
      <c r="F38" s="125">
        <f>SUM(F39:F44)</f>
        <v>22</v>
      </c>
      <c r="G38" s="125">
        <f>SUM(G39:G44)</f>
        <v>21415</v>
      </c>
      <c r="H38" s="126">
        <f>SUM(H39:H44)</f>
        <v>78</v>
      </c>
    </row>
    <row r="39" spans="1:8" ht="13.5">
      <c r="A39" s="227"/>
      <c r="B39" s="211"/>
      <c r="C39" s="211"/>
      <c r="D39" s="74" t="s">
        <v>8</v>
      </c>
      <c r="E39" s="125">
        <f aca="true" t="shared" si="3" ref="E39:E44">SUM(F39:H39)</f>
        <v>7</v>
      </c>
      <c r="F39" s="129"/>
      <c r="G39" s="129">
        <v>7</v>
      </c>
      <c r="H39" s="130"/>
    </row>
    <row r="40" spans="1:8" ht="13.5">
      <c r="A40" s="227"/>
      <c r="B40" s="211"/>
      <c r="C40" s="211"/>
      <c r="D40" s="74" t="s">
        <v>9</v>
      </c>
      <c r="E40" s="125">
        <f t="shared" si="3"/>
        <v>14086</v>
      </c>
      <c r="F40" s="129">
        <v>12</v>
      </c>
      <c r="G40" s="129">
        <v>14024</v>
      </c>
      <c r="H40" s="130">
        <v>50</v>
      </c>
    </row>
    <row r="41" spans="1:8" ht="13.5">
      <c r="A41" s="227"/>
      <c r="B41" s="211"/>
      <c r="C41" s="211"/>
      <c r="D41" s="74" t="s">
        <v>10</v>
      </c>
      <c r="E41" s="125">
        <f t="shared" si="3"/>
        <v>4625</v>
      </c>
      <c r="F41" s="129">
        <v>8</v>
      </c>
      <c r="G41" s="129">
        <v>4595</v>
      </c>
      <c r="H41" s="130">
        <v>22</v>
      </c>
    </row>
    <row r="42" spans="1:8" ht="13.5">
      <c r="A42" s="227"/>
      <c r="B42" s="211"/>
      <c r="C42" s="211"/>
      <c r="D42" s="74" t="s">
        <v>11</v>
      </c>
      <c r="E42" s="125">
        <f t="shared" si="3"/>
        <v>2638</v>
      </c>
      <c r="F42" s="129">
        <v>2</v>
      </c>
      <c r="G42" s="129">
        <v>2630</v>
      </c>
      <c r="H42" s="130">
        <v>6</v>
      </c>
    </row>
    <row r="43" spans="1:8" ht="13.5">
      <c r="A43" s="227"/>
      <c r="B43" s="211"/>
      <c r="C43" s="211"/>
      <c r="D43" s="74" t="s">
        <v>12</v>
      </c>
      <c r="E43" s="125">
        <f t="shared" si="3"/>
        <v>76</v>
      </c>
      <c r="F43" s="129"/>
      <c r="G43" s="129">
        <v>76</v>
      </c>
      <c r="H43" s="130"/>
    </row>
    <row r="44" spans="1:8" ht="13.5">
      <c r="A44" s="227"/>
      <c r="B44" s="211"/>
      <c r="C44" s="211"/>
      <c r="D44" s="74" t="s">
        <v>19</v>
      </c>
      <c r="E44" s="125">
        <f t="shared" si="3"/>
        <v>83</v>
      </c>
      <c r="F44" s="129"/>
      <c r="G44" s="129">
        <v>83</v>
      </c>
      <c r="H44" s="130"/>
    </row>
    <row r="45" spans="1:8" ht="13.5">
      <c r="A45" s="227"/>
      <c r="B45" s="211" t="s">
        <v>35</v>
      </c>
      <c r="C45" s="211"/>
      <c r="D45" s="78" t="s">
        <v>219</v>
      </c>
      <c r="E45" s="125">
        <f>SUM(F45:H45)</f>
        <v>5019</v>
      </c>
      <c r="F45" s="125">
        <f>SUM(F46:F53)</f>
        <v>6</v>
      </c>
      <c r="G45" s="125">
        <f>SUM(G46:G53)</f>
        <v>4979</v>
      </c>
      <c r="H45" s="126">
        <f>SUM(H46:H53)</f>
        <v>34</v>
      </c>
    </row>
    <row r="46" spans="1:8" ht="13.5">
      <c r="A46" s="227"/>
      <c r="B46" s="211"/>
      <c r="C46" s="211"/>
      <c r="D46" s="74" t="s">
        <v>8</v>
      </c>
      <c r="E46" s="125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27"/>
      <c r="B47" s="211"/>
      <c r="C47" s="211"/>
      <c r="D47" s="74" t="s">
        <v>34</v>
      </c>
      <c r="E47" s="125">
        <f t="shared" si="4"/>
        <v>3228</v>
      </c>
      <c r="F47" s="129"/>
      <c r="G47" s="129">
        <v>3221</v>
      </c>
      <c r="H47" s="130">
        <v>7</v>
      </c>
    </row>
    <row r="48" spans="1:8" ht="13.5">
      <c r="A48" s="227"/>
      <c r="B48" s="211"/>
      <c r="C48" s="211"/>
      <c r="D48" s="74" t="s">
        <v>10</v>
      </c>
      <c r="E48" s="125">
        <f t="shared" si="4"/>
        <v>1042</v>
      </c>
      <c r="F48" s="129">
        <v>4</v>
      </c>
      <c r="G48" s="129">
        <v>1013</v>
      </c>
      <c r="H48" s="130">
        <v>25</v>
      </c>
    </row>
    <row r="49" spans="1:8" ht="13.5">
      <c r="A49" s="227"/>
      <c r="B49" s="211"/>
      <c r="C49" s="211"/>
      <c r="D49" s="74" t="s">
        <v>11</v>
      </c>
      <c r="E49" s="125">
        <f t="shared" si="4"/>
        <v>678</v>
      </c>
      <c r="F49" s="129">
        <v>2</v>
      </c>
      <c r="G49" s="129">
        <v>676</v>
      </c>
      <c r="H49" s="130"/>
    </row>
    <row r="50" spans="1:8" ht="13.5">
      <c r="A50" s="227"/>
      <c r="B50" s="211"/>
      <c r="C50" s="211"/>
      <c r="D50" s="74" t="s">
        <v>12</v>
      </c>
      <c r="E50" s="125">
        <f t="shared" si="4"/>
        <v>60</v>
      </c>
      <c r="F50" s="129"/>
      <c r="G50" s="129">
        <v>58</v>
      </c>
      <c r="H50" s="130">
        <v>2</v>
      </c>
    </row>
    <row r="51" spans="1:8" ht="13.5">
      <c r="A51" s="227"/>
      <c r="B51" s="211"/>
      <c r="C51" s="211"/>
      <c r="D51" s="74" t="s">
        <v>19</v>
      </c>
      <c r="E51" s="125">
        <f>SUM(F51:H51)</f>
        <v>4</v>
      </c>
      <c r="F51" s="129"/>
      <c r="G51" s="129">
        <v>4</v>
      </c>
      <c r="H51" s="130"/>
    </row>
    <row r="52" spans="1:8" ht="13.5">
      <c r="A52" s="227"/>
      <c r="B52" s="211"/>
      <c r="C52" s="211"/>
      <c r="D52" s="74" t="s">
        <v>309</v>
      </c>
      <c r="E52" s="125"/>
      <c r="F52" s="129"/>
      <c r="G52" s="129"/>
      <c r="H52" s="130"/>
    </row>
    <row r="53" spans="1:8" ht="13.5">
      <c r="A53" s="227"/>
      <c r="B53" s="211"/>
      <c r="C53" s="211"/>
      <c r="D53" s="74" t="s">
        <v>301</v>
      </c>
      <c r="E53" s="125">
        <f t="shared" si="4"/>
        <v>6</v>
      </c>
      <c r="F53" s="129"/>
      <c r="G53" s="129">
        <v>6</v>
      </c>
      <c r="H53" s="130"/>
    </row>
    <row r="54" spans="1:8" ht="13.5">
      <c r="A54" s="229" t="s">
        <v>30</v>
      </c>
      <c r="B54" s="230"/>
      <c r="C54" s="230"/>
      <c r="D54" s="77" t="s">
        <v>215</v>
      </c>
      <c r="E54" s="123">
        <f aca="true" t="shared" si="5" ref="E54:E73">SUM(F54:H54)</f>
        <v>4120</v>
      </c>
      <c r="F54" s="123">
        <f>F55+F68</f>
        <v>83</v>
      </c>
      <c r="G54" s="123">
        <f>G55+G68</f>
        <v>3654</v>
      </c>
      <c r="H54" s="124">
        <f>H55+H68</f>
        <v>383</v>
      </c>
    </row>
    <row r="55" spans="1:8" ht="13.5">
      <c r="A55" s="235"/>
      <c r="B55" s="211" t="s">
        <v>31</v>
      </c>
      <c r="C55" s="211"/>
      <c r="D55" s="100" t="s">
        <v>219</v>
      </c>
      <c r="E55" s="131">
        <f t="shared" si="5"/>
        <v>3997</v>
      </c>
      <c r="F55" s="131">
        <f>F56+F57+F58+F62</f>
        <v>58</v>
      </c>
      <c r="G55" s="131">
        <f>G56+G57+G58+G62</f>
        <v>3558</v>
      </c>
      <c r="H55" s="132">
        <f>H56+H57+H58+H62</f>
        <v>381</v>
      </c>
    </row>
    <row r="56" spans="1:8" ht="13.5">
      <c r="A56" s="235"/>
      <c r="B56" s="211"/>
      <c r="C56" s="211"/>
      <c r="D56" s="105" t="s">
        <v>21</v>
      </c>
      <c r="E56" s="133">
        <f t="shared" si="5"/>
        <v>19</v>
      </c>
      <c r="F56" s="133">
        <v>0</v>
      </c>
      <c r="G56" s="133">
        <v>0</v>
      </c>
      <c r="H56" s="134">
        <v>19</v>
      </c>
    </row>
    <row r="57" spans="1:8" ht="13.5">
      <c r="A57" s="235"/>
      <c r="B57" s="211"/>
      <c r="C57" s="211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35"/>
      <c r="B58" s="211"/>
      <c r="C58" s="211"/>
      <c r="D58" s="105" t="s">
        <v>23</v>
      </c>
      <c r="E58" s="133">
        <f t="shared" si="5"/>
        <v>315</v>
      </c>
      <c r="F58" s="133">
        <v>0</v>
      </c>
      <c r="G58" s="133">
        <v>0</v>
      </c>
      <c r="H58" s="134">
        <v>315</v>
      </c>
    </row>
    <row r="59" spans="1:8" ht="13.5">
      <c r="A59" s="235"/>
      <c r="B59" s="211"/>
      <c r="C59" s="211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/>
      <c r="C60" s="211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35"/>
      <c r="B61" s="211"/>
      <c r="C61" s="211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35"/>
      <c r="B62" s="211" t="s">
        <v>32</v>
      </c>
      <c r="C62" s="211"/>
      <c r="D62" s="105" t="s">
        <v>218</v>
      </c>
      <c r="E62" s="133">
        <f t="shared" si="5"/>
        <v>3663</v>
      </c>
      <c r="F62" s="133">
        <f>SUM(F63:F67)</f>
        <v>58</v>
      </c>
      <c r="G62" s="133">
        <f>SUM(G63:G67)</f>
        <v>3558</v>
      </c>
      <c r="H62" s="134">
        <f>SUM(H63:H67)</f>
        <v>47</v>
      </c>
    </row>
    <row r="63" spans="1:8" ht="13.5">
      <c r="A63" s="235"/>
      <c r="B63" s="211"/>
      <c r="C63" s="211"/>
      <c r="D63" s="74" t="s">
        <v>25</v>
      </c>
      <c r="E63" s="133">
        <f t="shared" si="5"/>
        <v>3505</v>
      </c>
      <c r="F63" s="129">
        <v>37</v>
      </c>
      <c r="G63" s="129">
        <v>3421</v>
      </c>
      <c r="H63" s="130">
        <v>47</v>
      </c>
    </row>
    <row r="64" spans="1:8" ht="13.5">
      <c r="A64" s="235"/>
      <c r="B64" s="211"/>
      <c r="C64" s="211"/>
      <c r="D64" s="74" t="s">
        <v>26</v>
      </c>
      <c r="E64" s="133">
        <f t="shared" si="5"/>
        <v>57</v>
      </c>
      <c r="F64" s="129">
        <v>10</v>
      </c>
      <c r="G64" s="129">
        <v>47</v>
      </c>
      <c r="H64" s="130">
        <v>0</v>
      </c>
    </row>
    <row r="65" spans="1:8" ht="13.5">
      <c r="A65" s="235"/>
      <c r="B65" s="211"/>
      <c r="C65" s="211"/>
      <c r="D65" s="74" t="s">
        <v>27</v>
      </c>
      <c r="E65" s="133">
        <f t="shared" si="5"/>
        <v>36</v>
      </c>
      <c r="F65" s="129">
        <v>7</v>
      </c>
      <c r="G65" s="129">
        <v>29</v>
      </c>
      <c r="H65" s="130">
        <v>0</v>
      </c>
    </row>
    <row r="66" spans="1:8" ht="13.5">
      <c r="A66" s="235"/>
      <c r="B66" s="211"/>
      <c r="C66" s="211"/>
      <c r="D66" s="74" t="s">
        <v>28</v>
      </c>
      <c r="E66" s="133">
        <f t="shared" si="5"/>
        <v>64</v>
      </c>
      <c r="F66" s="129">
        <v>4</v>
      </c>
      <c r="G66" s="129">
        <v>60</v>
      </c>
      <c r="H66" s="130">
        <v>0</v>
      </c>
    </row>
    <row r="67" spans="1:8" ht="13.5">
      <c r="A67" s="235"/>
      <c r="B67" s="211"/>
      <c r="C67" s="211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35"/>
      <c r="B68" s="211" t="s">
        <v>33</v>
      </c>
      <c r="C68" s="211"/>
      <c r="D68" s="100" t="s">
        <v>5</v>
      </c>
      <c r="E68" s="131">
        <f t="shared" si="5"/>
        <v>123</v>
      </c>
      <c r="F68" s="131">
        <f>SUM(F69:F73)</f>
        <v>25</v>
      </c>
      <c r="G68" s="131">
        <f>SUM(G69:G73)</f>
        <v>96</v>
      </c>
      <c r="H68" s="132">
        <f>SUM(H69:H73)</f>
        <v>2</v>
      </c>
    </row>
    <row r="69" spans="1:8" ht="13.5">
      <c r="A69" s="235"/>
      <c r="B69" s="211"/>
      <c r="C69" s="211"/>
      <c r="D69" s="74" t="s">
        <v>38</v>
      </c>
      <c r="E69" s="131">
        <f t="shared" si="5"/>
        <v>30</v>
      </c>
      <c r="F69" s="129">
        <v>7</v>
      </c>
      <c r="G69" s="129">
        <v>23</v>
      </c>
      <c r="H69" s="130"/>
    </row>
    <row r="70" spans="1:8" ht="13.5">
      <c r="A70" s="235"/>
      <c r="B70" s="211"/>
      <c r="C70" s="211"/>
      <c r="D70" s="74" t="s">
        <v>39</v>
      </c>
      <c r="E70" s="131">
        <f t="shared" si="5"/>
        <v>2</v>
      </c>
      <c r="F70" s="129"/>
      <c r="G70" s="129"/>
      <c r="H70" s="130">
        <v>2</v>
      </c>
    </row>
    <row r="71" spans="1:8" ht="15" customHeight="1">
      <c r="A71" s="235"/>
      <c r="B71" s="211"/>
      <c r="C71" s="211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35"/>
      <c r="B72" s="211"/>
      <c r="C72" s="211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35"/>
      <c r="B73" s="211"/>
      <c r="C73" s="211"/>
      <c r="D73" s="74" t="s">
        <v>41</v>
      </c>
      <c r="E73" s="131">
        <f t="shared" si="5"/>
        <v>91</v>
      </c>
      <c r="F73" s="129">
        <v>18</v>
      </c>
      <c r="G73" s="129">
        <v>73</v>
      </c>
      <c r="H73" s="130"/>
    </row>
    <row r="74" spans="1:8" ht="13.5">
      <c r="A74" s="229" t="s">
        <v>84</v>
      </c>
      <c r="B74" s="230"/>
      <c r="C74" s="230"/>
      <c r="D74" s="77" t="s">
        <v>42</v>
      </c>
      <c r="E74" s="123">
        <f>E75+E77+E85+E90+E94</f>
        <v>17991</v>
      </c>
      <c r="F74" s="123">
        <f>F75+F77+F85+F90+F94</f>
        <v>95</v>
      </c>
      <c r="G74" s="123">
        <f>G75+G77+G85+G90+G94</f>
        <v>17117</v>
      </c>
      <c r="H74" s="124">
        <f>H75+H77+H85+H90+H94</f>
        <v>779</v>
      </c>
    </row>
    <row r="75" spans="1:8" ht="13.5">
      <c r="A75" s="234"/>
      <c r="B75" s="211" t="s">
        <v>66</v>
      </c>
      <c r="C75" s="211"/>
      <c r="D75" s="101" t="s">
        <v>47</v>
      </c>
      <c r="E75" s="131">
        <f>SUM(F75:H75)</f>
        <v>1385</v>
      </c>
      <c r="F75" s="131">
        <f>F76</f>
        <v>10</v>
      </c>
      <c r="G75" s="131">
        <f>G76</f>
        <v>1375</v>
      </c>
      <c r="H75" s="132">
        <f>H76</f>
        <v>0</v>
      </c>
    </row>
    <row r="76" spans="1:8" ht="13.5">
      <c r="A76" s="234"/>
      <c r="B76" s="211"/>
      <c r="C76" s="211"/>
      <c r="D76" s="74" t="s">
        <v>85</v>
      </c>
      <c r="E76" s="131">
        <f>SUM(F76:H76)</f>
        <v>1385</v>
      </c>
      <c r="F76" s="129">
        <v>10</v>
      </c>
      <c r="G76" s="129">
        <v>1375</v>
      </c>
      <c r="H76" s="130">
        <v>0</v>
      </c>
    </row>
    <row r="77" spans="1:8" ht="13.5">
      <c r="A77" s="234"/>
      <c r="B77" s="211" t="s">
        <v>86</v>
      </c>
      <c r="C77" s="211"/>
      <c r="D77" s="101" t="s">
        <v>47</v>
      </c>
      <c r="E77" s="131">
        <f>SUM(F77:H77)</f>
        <v>10611</v>
      </c>
      <c r="F77" s="131">
        <f>SUM(F78:F84)</f>
        <v>35</v>
      </c>
      <c r="G77" s="131">
        <f>SUM(G78:G84)</f>
        <v>10094</v>
      </c>
      <c r="H77" s="132">
        <f>SUM(H78:H84)</f>
        <v>482</v>
      </c>
    </row>
    <row r="78" spans="1:8" ht="13.5">
      <c r="A78" s="234"/>
      <c r="B78" s="211"/>
      <c r="C78" s="211"/>
      <c r="D78" s="74" t="s">
        <v>87</v>
      </c>
      <c r="E78" s="131">
        <f aca="true" t="shared" si="6" ref="E78:E84">SUM(F78:H78)</f>
        <v>9211</v>
      </c>
      <c r="F78" s="129">
        <v>25</v>
      </c>
      <c r="G78" s="129">
        <v>9067</v>
      </c>
      <c r="H78" s="130">
        <v>119</v>
      </c>
    </row>
    <row r="79" spans="1:8" ht="13.5">
      <c r="A79" s="234"/>
      <c r="B79" s="211"/>
      <c r="C79" s="211"/>
      <c r="D79" s="74" t="s">
        <v>88</v>
      </c>
      <c r="E79" s="131">
        <f t="shared" si="6"/>
        <v>592</v>
      </c>
      <c r="F79" s="129">
        <v>6</v>
      </c>
      <c r="G79" s="129">
        <v>550</v>
      </c>
      <c r="H79" s="130">
        <v>36</v>
      </c>
    </row>
    <row r="80" spans="1:8" ht="13.5">
      <c r="A80" s="234"/>
      <c r="B80" s="211"/>
      <c r="C80" s="211"/>
      <c r="D80" s="74" t="s">
        <v>89</v>
      </c>
      <c r="E80" s="131">
        <f t="shared" si="6"/>
        <v>380</v>
      </c>
      <c r="F80" s="129">
        <v>3</v>
      </c>
      <c r="G80" s="129">
        <v>213</v>
      </c>
      <c r="H80" s="130">
        <v>164</v>
      </c>
    </row>
    <row r="81" spans="1:8" ht="13.5">
      <c r="A81" s="234"/>
      <c r="B81" s="211"/>
      <c r="C81" s="211"/>
      <c r="D81" s="74" t="s">
        <v>90</v>
      </c>
      <c r="E81" s="131">
        <f t="shared" si="6"/>
        <v>260</v>
      </c>
      <c r="F81" s="129">
        <v>1</v>
      </c>
      <c r="G81" s="129">
        <v>197</v>
      </c>
      <c r="H81" s="130">
        <v>62</v>
      </c>
    </row>
    <row r="82" spans="1:8" ht="13.5">
      <c r="A82" s="234"/>
      <c r="B82" s="211"/>
      <c r="C82" s="211"/>
      <c r="D82" s="74" t="s">
        <v>91</v>
      </c>
      <c r="E82" s="131">
        <f t="shared" si="6"/>
        <v>23</v>
      </c>
      <c r="F82" s="129"/>
      <c r="G82" s="129">
        <v>17</v>
      </c>
      <c r="H82" s="130">
        <v>6</v>
      </c>
    </row>
    <row r="83" spans="1:8" ht="13.5">
      <c r="A83" s="234"/>
      <c r="B83" s="211"/>
      <c r="C83" s="211"/>
      <c r="D83" s="74" t="s">
        <v>92</v>
      </c>
      <c r="E83" s="131">
        <f t="shared" si="6"/>
        <v>22</v>
      </c>
      <c r="F83" s="129"/>
      <c r="G83" s="129">
        <v>8</v>
      </c>
      <c r="H83" s="130">
        <v>14</v>
      </c>
    </row>
    <row r="84" spans="1:8" ht="13.5">
      <c r="A84" s="234"/>
      <c r="B84" s="211"/>
      <c r="C84" s="211"/>
      <c r="D84" s="74" t="s">
        <v>93</v>
      </c>
      <c r="E84" s="131">
        <f t="shared" si="6"/>
        <v>123</v>
      </c>
      <c r="F84" s="129"/>
      <c r="G84" s="129">
        <v>42</v>
      </c>
      <c r="H84" s="130">
        <v>81</v>
      </c>
    </row>
    <row r="85" spans="1:8" ht="13.5">
      <c r="A85" s="234"/>
      <c r="B85" s="211" t="s">
        <v>94</v>
      </c>
      <c r="C85" s="211"/>
      <c r="D85" s="101" t="s">
        <v>219</v>
      </c>
      <c r="E85" s="131">
        <f aca="true" t="shared" si="7" ref="E85:E94">SUM(F85:H85)</f>
        <v>312</v>
      </c>
      <c r="F85" s="131">
        <f>SUM(F86:F89)</f>
        <v>3</v>
      </c>
      <c r="G85" s="131">
        <f>SUM(G86:G89)</f>
        <v>295</v>
      </c>
      <c r="H85" s="132">
        <f>SUM(H86:H89)</f>
        <v>14</v>
      </c>
    </row>
    <row r="86" spans="1:8" ht="13.5">
      <c r="A86" s="234"/>
      <c r="B86" s="211"/>
      <c r="C86" s="211"/>
      <c r="D86" s="74" t="s">
        <v>87</v>
      </c>
      <c r="E86" s="131">
        <f t="shared" si="7"/>
        <v>174</v>
      </c>
      <c r="F86" s="129"/>
      <c r="G86" s="129">
        <v>170</v>
      </c>
      <c r="H86" s="130">
        <v>4</v>
      </c>
    </row>
    <row r="87" spans="1:8" ht="13.5">
      <c r="A87" s="234"/>
      <c r="B87" s="211"/>
      <c r="C87" s="211"/>
      <c r="D87" s="74" t="s">
        <v>89</v>
      </c>
      <c r="E87" s="131">
        <f t="shared" si="7"/>
        <v>86</v>
      </c>
      <c r="F87" s="129">
        <v>1</v>
      </c>
      <c r="G87" s="129">
        <v>78</v>
      </c>
      <c r="H87" s="130">
        <v>7</v>
      </c>
    </row>
    <row r="88" spans="1:8" ht="13.5">
      <c r="A88" s="234"/>
      <c r="B88" s="211"/>
      <c r="C88" s="211"/>
      <c r="D88" s="74" t="s">
        <v>92</v>
      </c>
      <c r="E88" s="131">
        <f t="shared" si="7"/>
        <v>48</v>
      </c>
      <c r="F88" s="129">
        <v>2</v>
      </c>
      <c r="G88" s="129">
        <v>46</v>
      </c>
      <c r="H88" s="130">
        <v>0</v>
      </c>
    </row>
    <row r="89" spans="1:8" ht="13.5">
      <c r="A89" s="234"/>
      <c r="B89" s="211"/>
      <c r="C89" s="211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34"/>
      <c r="B90" s="211" t="s">
        <v>95</v>
      </c>
      <c r="C90" s="211"/>
      <c r="D90" s="101" t="s">
        <v>219</v>
      </c>
      <c r="E90" s="131">
        <f t="shared" si="7"/>
        <v>3349</v>
      </c>
      <c r="F90" s="131">
        <f>SUM(F91:F93)</f>
        <v>6</v>
      </c>
      <c r="G90" s="131">
        <f>SUM(G91:G93)</f>
        <v>3310</v>
      </c>
      <c r="H90" s="132">
        <f>SUM(H91:H93)</f>
        <v>33</v>
      </c>
    </row>
    <row r="91" spans="1:8" ht="13.5">
      <c r="A91" s="234"/>
      <c r="B91" s="211"/>
      <c r="C91" s="211"/>
      <c r="D91" s="74" t="s">
        <v>87</v>
      </c>
      <c r="E91" s="131">
        <f t="shared" si="7"/>
        <v>3332</v>
      </c>
      <c r="F91" s="129">
        <v>6</v>
      </c>
      <c r="G91" s="129">
        <v>3293</v>
      </c>
      <c r="H91" s="130">
        <v>33</v>
      </c>
    </row>
    <row r="92" spans="1:8" ht="13.5">
      <c r="A92" s="234"/>
      <c r="B92" s="211"/>
      <c r="C92" s="211"/>
      <c r="D92" s="74" t="s">
        <v>89</v>
      </c>
      <c r="E92" s="131">
        <f t="shared" si="7"/>
        <v>17</v>
      </c>
      <c r="F92" s="129"/>
      <c r="G92" s="129">
        <v>17</v>
      </c>
      <c r="H92" s="130"/>
    </row>
    <row r="93" spans="1:8" ht="13.5">
      <c r="A93" s="234"/>
      <c r="B93" s="211"/>
      <c r="C93" s="211"/>
      <c r="D93" s="74" t="s">
        <v>96</v>
      </c>
      <c r="E93" s="131">
        <f t="shared" si="7"/>
        <v>0</v>
      </c>
      <c r="F93" s="129"/>
      <c r="G93" s="129"/>
      <c r="H93" s="130"/>
    </row>
    <row r="94" spans="1:8" ht="13.5">
      <c r="A94" s="234"/>
      <c r="B94" s="211" t="s">
        <v>97</v>
      </c>
      <c r="C94" s="211"/>
      <c r="D94" s="101" t="s">
        <v>219</v>
      </c>
      <c r="E94" s="131">
        <f t="shared" si="7"/>
        <v>2334</v>
      </c>
      <c r="F94" s="131">
        <f>SUM(F95+F96+F97+F98+F99+F100+F101+F105+F110+F116)</f>
        <v>41</v>
      </c>
      <c r="G94" s="131">
        <f>SUM(G95+G96+G97+G98+G99+G100+G101+G105+G110+G116)</f>
        <v>2043</v>
      </c>
      <c r="H94" s="132">
        <f>SUM(H95+H96+H97+H98+H99+H100+H101+H105+H110+H116)</f>
        <v>250</v>
      </c>
    </row>
    <row r="95" spans="1:8" ht="13.5">
      <c r="A95" s="234"/>
      <c r="B95" s="211"/>
      <c r="C95" s="211"/>
      <c r="D95" s="75" t="s">
        <v>155</v>
      </c>
      <c r="E95" s="131">
        <f aca="true" t="shared" si="8" ref="E95:E100">SUM(F95:H95)</f>
        <v>94</v>
      </c>
      <c r="F95" s="129">
        <v>6</v>
      </c>
      <c r="G95" s="129">
        <v>87</v>
      </c>
      <c r="H95" s="130">
        <v>1</v>
      </c>
    </row>
    <row r="96" spans="1:8" ht="13.5">
      <c r="A96" s="234"/>
      <c r="B96" s="211"/>
      <c r="C96" s="211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34"/>
      <c r="B97" s="211"/>
      <c r="C97" s="211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34"/>
      <c r="B98" s="211"/>
      <c r="C98" s="211"/>
      <c r="D98" s="75" t="s">
        <v>158</v>
      </c>
      <c r="E98" s="131">
        <f t="shared" si="8"/>
        <v>15</v>
      </c>
      <c r="F98" s="129">
        <v>11</v>
      </c>
      <c r="G98" s="129">
        <v>4</v>
      </c>
      <c r="H98" s="130"/>
    </row>
    <row r="99" spans="1:8" ht="13.5">
      <c r="A99" s="234"/>
      <c r="B99" s="211"/>
      <c r="C99" s="211"/>
      <c r="D99" s="75" t="s">
        <v>159</v>
      </c>
      <c r="E99" s="131">
        <f t="shared" si="8"/>
        <v>604</v>
      </c>
      <c r="F99" s="129"/>
      <c r="G99" s="129">
        <v>596</v>
      </c>
      <c r="H99" s="130">
        <v>8</v>
      </c>
    </row>
    <row r="100" spans="1:8" ht="13.5">
      <c r="A100" s="234"/>
      <c r="B100" s="211"/>
      <c r="C100" s="211"/>
      <c r="D100" s="75" t="s">
        <v>160</v>
      </c>
      <c r="E100" s="131">
        <f t="shared" si="8"/>
        <v>1</v>
      </c>
      <c r="F100" s="129"/>
      <c r="G100" s="129">
        <v>1</v>
      </c>
      <c r="H100" s="130"/>
    </row>
    <row r="101" spans="1:8" ht="13.5">
      <c r="A101" s="234"/>
      <c r="B101" s="211"/>
      <c r="C101" s="211"/>
      <c r="D101" s="86" t="s">
        <v>161</v>
      </c>
      <c r="E101" s="127">
        <f aca="true" t="shared" si="9" ref="E101:E116">SUM(F101:H101)</f>
        <v>77</v>
      </c>
      <c r="F101" s="127">
        <f>SUM(F102:F104)</f>
        <v>0</v>
      </c>
      <c r="G101" s="127">
        <f>SUM(G102:G104)</f>
        <v>77</v>
      </c>
      <c r="H101" s="128">
        <f>SUM(H102:H104)</f>
        <v>0</v>
      </c>
    </row>
    <row r="102" spans="1:8" ht="13.5">
      <c r="A102" s="234"/>
      <c r="B102" s="211"/>
      <c r="C102" s="211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34"/>
      <c r="B103" s="211"/>
      <c r="C103" s="211"/>
      <c r="D103" s="75" t="s">
        <v>163</v>
      </c>
      <c r="E103" s="127">
        <f t="shared" si="9"/>
        <v>74</v>
      </c>
      <c r="F103" s="129"/>
      <c r="G103" s="129">
        <v>74</v>
      </c>
      <c r="H103" s="130"/>
    </row>
    <row r="104" spans="1:8" ht="13.5">
      <c r="A104" s="234"/>
      <c r="B104" s="211"/>
      <c r="C104" s="211"/>
      <c r="D104" s="75" t="s">
        <v>164</v>
      </c>
      <c r="E104" s="127">
        <f t="shared" si="9"/>
        <v>3</v>
      </c>
      <c r="F104" s="129"/>
      <c r="G104" s="129">
        <v>3</v>
      </c>
      <c r="H104" s="130">
        <v>0</v>
      </c>
    </row>
    <row r="105" spans="1:8" ht="13.5">
      <c r="A105" s="234"/>
      <c r="B105" s="211"/>
      <c r="C105" s="211"/>
      <c r="D105" s="86" t="s">
        <v>165</v>
      </c>
      <c r="E105" s="127">
        <f t="shared" si="9"/>
        <v>37</v>
      </c>
      <c r="F105" s="127">
        <f>SUM(F106:F109)</f>
        <v>0</v>
      </c>
      <c r="G105" s="127">
        <f>SUM(G106:G109)</f>
        <v>34</v>
      </c>
      <c r="H105" s="128">
        <f>SUM(H106:H109)</f>
        <v>3</v>
      </c>
    </row>
    <row r="106" spans="1:8" ht="13.5">
      <c r="A106" s="234"/>
      <c r="B106" s="211"/>
      <c r="C106" s="211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4"/>
      <c r="B107" s="211"/>
      <c r="C107" s="211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34"/>
      <c r="B108" s="211"/>
      <c r="C108" s="211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34"/>
      <c r="B109" s="211"/>
      <c r="C109" s="211"/>
      <c r="D109" s="75" t="s">
        <v>164</v>
      </c>
      <c r="E109" s="127">
        <f t="shared" si="9"/>
        <v>36</v>
      </c>
      <c r="F109" s="129">
        <v>0</v>
      </c>
      <c r="G109" s="129">
        <v>33</v>
      </c>
      <c r="H109" s="130">
        <v>3</v>
      </c>
    </row>
    <row r="110" spans="1:8" ht="13.5">
      <c r="A110" s="234"/>
      <c r="B110" s="211"/>
      <c r="C110" s="211"/>
      <c r="D110" s="86" t="s">
        <v>167</v>
      </c>
      <c r="E110" s="127">
        <f t="shared" si="9"/>
        <v>333</v>
      </c>
      <c r="F110" s="127">
        <f>SUM(F111:F115)</f>
        <v>7</v>
      </c>
      <c r="G110" s="127">
        <f>SUM(G111:G115)</f>
        <v>217</v>
      </c>
      <c r="H110" s="128">
        <f>SUM(H111:H115)</f>
        <v>109</v>
      </c>
    </row>
    <row r="111" spans="1:8" ht="13.5">
      <c r="A111" s="234"/>
      <c r="B111" s="211"/>
      <c r="C111" s="211"/>
      <c r="D111" s="75" t="s">
        <v>168</v>
      </c>
      <c r="E111" s="127">
        <f t="shared" si="9"/>
        <v>30</v>
      </c>
      <c r="F111" s="129"/>
      <c r="G111" s="129">
        <v>25</v>
      </c>
      <c r="H111" s="130">
        <v>5</v>
      </c>
    </row>
    <row r="112" spans="1:8" ht="13.5">
      <c r="A112" s="234"/>
      <c r="B112" s="211"/>
      <c r="C112" s="211"/>
      <c r="D112" s="75" t="s">
        <v>169</v>
      </c>
      <c r="E112" s="127">
        <f t="shared" si="9"/>
        <v>26</v>
      </c>
      <c r="F112" s="129">
        <v>1</v>
      </c>
      <c r="G112" s="129">
        <v>19</v>
      </c>
      <c r="H112" s="130">
        <v>6</v>
      </c>
    </row>
    <row r="113" spans="1:8" ht="13.5">
      <c r="A113" s="234"/>
      <c r="B113" s="211"/>
      <c r="C113" s="211"/>
      <c r="D113" s="75" t="s">
        <v>170</v>
      </c>
      <c r="E113" s="127">
        <f t="shared" si="9"/>
        <v>73</v>
      </c>
      <c r="F113" s="129"/>
      <c r="G113" s="129">
        <v>16</v>
      </c>
      <c r="H113" s="130">
        <v>57</v>
      </c>
    </row>
    <row r="114" spans="1:8" ht="13.5">
      <c r="A114" s="234"/>
      <c r="B114" s="211"/>
      <c r="C114" s="211"/>
      <c r="D114" s="75" t="s">
        <v>171</v>
      </c>
      <c r="E114" s="127">
        <f t="shared" si="9"/>
        <v>16</v>
      </c>
      <c r="F114" s="129"/>
      <c r="G114" s="129">
        <v>5</v>
      </c>
      <c r="H114" s="130">
        <v>11</v>
      </c>
    </row>
    <row r="115" spans="1:8" ht="13.5">
      <c r="A115" s="234"/>
      <c r="B115" s="211"/>
      <c r="C115" s="211"/>
      <c r="D115" s="75" t="s">
        <v>164</v>
      </c>
      <c r="E115" s="127">
        <f t="shared" si="9"/>
        <v>188</v>
      </c>
      <c r="F115" s="129">
        <v>6</v>
      </c>
      <c r="G115" s="129">
        <v>152</v>
      </c>
      <c r="H115" s="130">
        <v>30</v>
      </c>
    </row>
    <row r="116" spans="1:8" ht="13.5">
      <c r="A116" s="234"/>
      <c r="B116" s="211"/>
      <c r="C116" s="211"/>
      <c r="D116" s="88" t="s">
        <v>239</v>
      </c>
      <c r="E116" s="127">
        <f t="shared" si="9"/>
        <v>1164</v>
      </c>
      <c r="F116" s="151">
        <v>14</v>
      </c>
      <c r="G116" s="151">
        <v>1021</v>
      </c>
      <c r="H116" s="152">
        <v>129</v>
      </c>
    </row>
    <row r="117" spans="1:8" ht="13.5">
      <c r="A117" s="229" t="s">
        <v>99</v>
      </c>
      <c r="B117" s="230"/>
      <c r="C117" s="230"/>
      <c r="D117" s="77" t="s">
        <v>215</v>
      </c>
      <c r="E117" s="123">
        <f>E118+E122+E126</f>
        <v>340</v>
      </c>
      <c r="F117" s="123">
        <f>F118+F122+F126</f>
        <v>17</v>
      </c>
      <c r="G117" s="123">
        <f>G118+G122+G126</f>
        <v>104</v>
      </c>
      <c r="H117" s="124">
        <f>H118+H122+H126</f>
        <v>219</v>
      </c>
    </row>
    <row r="118" spans="1:8" ht="14.25" customHeight="1">
      <c r="A118" s="231"/>
      <c r="B118" s="221" t="s">
        <v>100</v>
      </c>
      <c r="C118" s="192"/>
      <c r="D118" s="100" t="s">
        <v>219</v>
      </c>
      <c r="E118" s="135">
        <f aca="true" t="shared" si="10" ref="E118:E130">SUM(F118:H118)</f>
        <v>55</v>
      </c>
      <c r="F118" s="135">
        <f>SUM(F119:F119)</f>
        <v>0</v>
      </c>
      <c r="G118" s="135">
        <f>SUM(G119:G121)</f>
        <v>27</v>
      </c>
      <c r="H118" s="135">
        <f>SUM(H119:H121)</f>
        <v>28</v>
      </c>
    </row>
    <row r="119" spans="1:8" ht="14.25" customHeight="1">
      <c r="A119" s="231"/>
      <c r="B119" s="193"/>
      <c r="C119" s="194"/>
      <c r="D119" s="75" t="s">
        <v>172</v>
      </c>
      <c r="E119" s="129">
        <f t="shared" si="10"/>
        <v>51</v>
      </c>
      <c r="F119" s="129"/>
      <c r="G119" s="129">
        <v>26</v>
      </c>
      <c r="H119" s="130">
        <v>25</v>
      </c>
    </row>
    <row r="120" spans="1:8" ht="14.25" customHeight="1">
      <c r="A120" s="231"/>
      <c r="B120" s="193"/>
      <c r="C120" s="194"/>
      <c r="D120" s="74" t="s">
        <v>260</v>
      </c>
      <c r="E120" s="129">
        <f>SUM(F120:H120)</f>
        <v>3</v>
      </c>
      <c r="F120" s="129"/>
      <c r="G120" s="129">
        <v>1</v>
      </c>
      <c r="H120" s="130">
        <v>2</v>
      </c>
    </row>
    <row r="121" spans="1:8" ht="14.25" customHeight="1">
      <c r="A121" s="231"/>
      <c r="B121" s="195"/>
      <c r="C121" s="196"/>
      <c r="D121" s="74" t="s">
        <v>303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31"/>
      <c r="B122" s="211" t="s">
        <v>101</v>
      </c>
      <c r="C122" s="211"/>
      <c r="D122" s="100" t="s">
        <v>218</v>
      </c>
      <c r="E122" s="135">
        <f t="shared" si="10"/>
        <v>104</v>
      </c>
      <c r="F122" s="135">
        <f>SUM(F123:F125)</f>
        <v>2</v>
      </c>
      <c r="G122" s="135">
        <f>SUM(G123:G125)</f>
        <v>14</v>
      </c>
      <c r="H122" s="136">
        <f>SUM(H123:H125)</f>
        <v>88</v>
      </c>
    </row>
    <row r="123" spans="1:8" ht="13.5">
      <c r="A123" s="231"/>
      <c r="B123" s="211"/>
      <c r="C123" s="211"/>
      <c r="D123" s="75" t="s">
        <v>172</v>
      </c>
      <c r="E123" s="129">
        <f t="shared" si="10"/>
        <v>0</v>
      </c>
      <c r="F123" s="129"/>
      <c r="G123" s="129"/>
      <c r="H123" s="130"/>
    </row>
    <row r="124" spans="1:8" ht="13.5">
      <c r="A124" s="231"/>
      <c r="B124" s="211"/>
      <c r="C124" s="211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31"/>
      <c r="B125" s="211"/>
      <c r="C125" s="211"/>
      <c r="D125" s="75" t="s">
        <v>174</v>
      </c>
      <c r="E125" s="129">
        <f t="shared" si="10"/>
        <v>104</v>
      </c>
      <c r="F125" s="129">
        <v>2</v>
      </c>
      <c r="G125" s="129">
        <v>14</v>
      </c>
      <c r="H125" s="130">
        <v>88</v>
      </c>
    </row>
    <row r="126" spans="1:8" ht="13.5">
      <c r="A126" s="231"/>
      <c r="B126" s="211" t="s">
        <v>102</v>
      </c>
      <c r="C126" s="211"/>
      <c r="D126" s="102" t="s">
        <v>219</v>
      </c>
      <c r="E126" s="135">
        <f t="shared" si="10"/>
        <v>181</v>
      </c>
      <c r="F126" s="135">
        <f>SUM(F127:F130)</f>
        <v>15</v>
      </c>
      <c r="G126" s="135">
        <f>SUM(G127:G130)</f>
        <v>63</v>
      </c>
      <c r="H126" s="136">
        <f>SUM(H127:H130)</f>
        <v>103</v>
      </c>
    </row>
    <row r="127" spans="1:8" ht="13.5">
      <c r="A127" s="231"/>
      <c r="B127" s="211"/>
      <c r="C127" s="211"/>
      <c r="D127" s="74" t="s">
        <v>103</v>
      </c>
      <c r="E127" s="129">
        <f t="shared" si="10"/>
        <v>97</v>
      </c>
      <c r="F127" s="129"/>
      <c r="G127" s="129">
        <v>35</v>
      </c>
      <c r="H127" s="130">
        <v>62</v>
      </c>
    </row>
    <row r="128" spans="1:8" ht="13.5">
      <c r="A128" s="231"/>
      <c r="B128" s="211"/>
      <c r="C128" s="211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31"/>
      <c r="B129" s="211"/>
      <c r="C129" s="211"/>
      <c r="D129" s="74" t="s">
        <v>256</v>
      </c>
      <c r="E129" s="129">
        <f t="shared" si="10"/>
        <v>14</v>
      </c>
      <c r="F129" s="129">
        <v>7</v>
      </c>
      <c r="G129" s="129">
        <v>7</v>
      </c>
      <c r="H129" s="130"/>
    </row>
    <row r="130" spans="1:8" ht="14.25" thickBot="1">
      <c r="A130" s="232"/>
      <c r="B130" s="233"/>
      <c r="C130" s="233"/>
      <c r="D130" s="107" t="s">
        <v>237</v>
      </c>
      <c r="E130" s="137">
        <f t="shared" si="10"/>
        <v>68</v>
      </c>
      <c r="F130" s="137">
        <v>6</v>
      </c>
      <c r="G130" s="137">
        <v>21</v>
      </c>
      <c r="H130" s="138">
        <v>41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9" t="s">
        <v>293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254704</v>
      </c>
      <c r="H4" s="21">
        <f t="shared" si="1"/>
        <v>255295</v>
      </c>
      <c r="I4" s="149">
        <f t="shared" si="1"/>
        <v>255740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1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675</v>
      </c>
      <c r="H5" s="22">
        <f t="shared" si="0"/>
        <v>679</v>
      </c>
      <c r="I5" s="22">
        <f t="shared" si="0"/>
        <v>684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241215</v>
      </c>
      <c r="H6" s="22">
        <f t="shared" si="0"/>
        <v>241825</v>
      </c>
      <c r="I6" s="22">
        <f t="shared" si="0"/>
        <v>242290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12814</v>
      </c>
      <c r="H7" s="22">
        <f t="shared" si="0"/>
        <v>12791</v>
      </c>
      <c r="I7" s="22">
        <f t="shared" si="0"/>
        <v>12766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203813</v>
      </c>
      <c r="H8" s="21">
        <f t="shared" si="2"/>
        <v>204388</v>
      </c>
      <c r="I8" s="149">
        <f t="shared" si="2"/>
        <v>204790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1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>
        <v>238</v>
      </c>
      <c r="H9" s="22">
        <v>239</v>
      </c>
      <c r="I9" s="150">
        <v>243</v>
      </c>
      <c r="J9" s="150"/>
      <c r="K9" s="32"/>
      <c r="L9" s="159"/>
      <c r="M9" s="159"/>
      <c r="N9" s="35"/>
    </row>
    <row r="10" spans="1:14" ht="17.25" customHeight="1">
      <c r="A10" s="251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>
        <v>199490</v>
      </c>
      <c r="H10" s="22">
        <v>200064</v>
      </c>
      <c r="I10" s="150">
        <v>200498</v>
      </c>
      <c r="J10" s="150"/>
      <c r="K10" s="32"/>
      <c r="L10" s="159"/>
      <c r="M10" s="159"/>
      <c r="N10" s="35"/>
    </row>
    <row r="11" spans="1:14" ht="17.25" customHeight="1">
      <c r="A11" s="252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>
        <v>4085</v>
      </c>
      <c r="H11" s="22">
        <v>4085</v>
      </c>
      <c r="I11" s="150">
        <v>4049</v>
      </c>
      <c r="J11" s="150"/>
      <c r="K11" s="32"/>
      <c r="L11" s="159"/>
      <c r="M11" s="159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8780</v>
      </c>
      <c r="H12" s="21">
        <f t="shared" si="3"/>
        <v>8775</v>
      </c>
      <c r="I12" s="149">
        <f t="shared" si="3"/>
        <v>8751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1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>
        <v>151</v>
      </c>
      <c r="H13" s="22">
        <v>153</v>
      </c>
      <c r="I13" s="150">
        <v>153</v>
      </c>
      <c r="J13" s="150"/>
      <c r="K13" s="32"/>
      <c r="L13" s="159"/>
      <c r="M13" s="159"/>
      <c r="N13" s="35"/>
    </row>
    <row r="14" spans="1:14" ht="17.25" customHeight="1">
      <c r="A14" s="251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>
        <v>7350</v>
      </c>
      <c r="H14" s="22">
        <v>7348</v>
      </c>
      <c r="I14" s="150">
        <v>7334</v>
      </c>
      <c r="J14" s="150"/>
      <c r="K14" s="32"/>
      <c r="L14" s="159"/>
      <c r="M14" s="159"/>
      <c r="N14" s="35"/>
    </row>
    <row r="15" spans="1:14" ht="17.25" customHeight="1">
      <c r="A15" s="252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>
        <v>1279</v>
      </c>
      <c r="H15" s="22">
        <v>1274</v>
      </c>
      <c r="I15" s="150">
        <v>1264</v>
      </c>
      <c r="J15" s="150"/>
      <c r="K15" s="32"/>
      <c r="L15" s="159"/>
      <c r="M15" s="159"/>
      <c r="N15" s="35"/>
    </row>
    <row r="16" spans="1:14" ht="17.25" customHeight="1">
      <c r="A16" s="240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39742</v>
      </c>
      <c r="H16" s="21">
        <f>SUM(H17:H19)</f>
        <v>39763</v>
      </c>
      <c r="I16" s="149">
        <f t="shared" si="4"/>
        <v>39819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0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>
        <v>262</v>
      </c>
      <c r="H17" s="22">
        <v>262</v>
      </c>
      <c r="I17" s="150">
        <v>261</v>
      </c>
      <c r="J17" s="150"/>
      <c r="K17" s="34"/>
      <c r="L17" s="159"/>
      <c r="M17" s="159"/>
      <c r="N17" s="35"/>
    </row>
    <row r="18" spans="1:14" ht="17.25" customHeight="1">
      <c r="A18" s="240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>
        <v>34069</v>
      </c>
      <c r="H18" s="22">
        <v>34106</v>
      </c>
      <c r="I18" s="150">
        <v>34143</v>
      </c>
      <c r="J18" s="150"/>
      <c r="K18" s="34"/>
      <c r="L18" s="159"/>
      <c r="M18" s="159"/>
      <c r="N18" s="35"/>
    </row>
    <row r="19" spans="1:14" ht="17.25" customHeight="1">
      <c r="A19" s="240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>
        <v>5411</v>
      </c>
      <c r="H19" s="22">
        <v>5395</v>
      </c>
      <c r="I19" s="150">
        <v>5415</v>
      </c>
      <c r="J19" s="150"/>
      <c r="K19" s="34"/>
      <c r="L19" s="159"/>
      <c r="M19" s="159"/>
      <c r="N19" s="35"/>
    </row>
    <row r="20" spans="1:14" ht="17.25" customHeight="1">
      <c r="A20" s="241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2369</v>
      </c>
      <c r="H20" s="21">
        <f t="shared" si="5"/>
        <v>2369</v>
      </c>
      <c r="I20" s="149">
        <f t="shared" si="5"/>
        <v>2380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2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>
        <v>24</v>
      </c>
      <c r="H21" s="22">
        <v>25</v>
      </c>
      <c r="I21" s="150">
        <v>27</v>
      </c>
      <c r="J21" s="150"/>
      <c r="K21" s="34"/>
      <c r="L21" s="159"/>
      <c r="M21" s="159"/>
      <c r="N21" s="35"/>
    </row>
    <row r="22" spans="1:14" ht="17.25" customHeight="1">
      <c r="A22" s="242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>
        <v>306</v>
      </c>
      <c r="H22" s="22">
        <v>307</v>
      </c>
      <c r="I22" s="150">
        <v>315</v>
      </c>
      <c r="J22" s="150"/>
      <c r="K22" s="34"/>
      <c r="L22" s="159"/>
      <c r="M22" s="159"/>
      <c r="N22" s="35"/>
    </row>
    <row r="23" spans="1:14" ht="17.25" customHeight="1" thickBot="1">
      <c r="A23" s="243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>
        <v>2039</v>
      </c>
      <c r="H23" s="49">
        <v>2037</v>
      </c>
      <c r="I23" s="49">
        <v>2038</v>
      </c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255740</v>
      </c>
      <c r="D27" s="139">
        <f>SUM(D28:D30)</f>
        <v>125748</v>
      </c>
      <c r="E27" s="141">
        <f>SUM(E28:E30)</f>
        <v>129992</v>
      </c>
      <c r="G27" s="247" t="s">
        <v>175</v>
      </c>
      <c r="H27" s="47" t="s">
        <v>207</v>
      </c>
      <c r="I27" s="158">
        <f>I31+I35+I39+I43</f>
        <v>255295</v>
      </c>
      <c r="J27" s="149">
        <f>SUM(J28:J30)</f>
        <v>255740</v>
      </c>
      <c r="K27" s="153">
        <f>J27-I27</f>
        <v>445</v>
      </c>
      <c r="M27" s="13"/>
    </row>
    <row r="28" spans="1:11" ht="19.5" customHeight="1">
      <c r="A28" s="245"/>
      <c r="B28" s="48" t="s">
        <v>0</v>
      </c>
      <c r="C28" s="142">
        <f>D28+E28</f>
        <v>684</v>
      </c>
      <c r="D28" s="143">
        <f aca="true" t="shared" si="6" ref="D28:E30">SUM(D32+D36+D40+D44)</f>
        <v>361</v>
      </c>
      <c r="E28" s="144">
        <f t="shared" si="6"/>
        <v>323</v>
      </c>
      <c r="G28" s="248"/>
      <c r="H28" s="48" t="s">
        <v>208</v>
      </c>
      <c r="I28" s="159">
        <f>I32+I36+I40+I44</f>
        <v>679</v>
      </c>
      <c r="J28" s="150">
        <f>C28</f>
        <v>684</v>
      </c>
      <c r="K28" s="154">
        <f aca="true" t="shared" si="7" ref="K28:K46">J28-I28</f>
        <v>5</v>
      </c>
    </row>
    <row r="29" spans="1:11" ht="19.5" customHeight="1">
      <c r="A29" s="245"/>
      <c r="B29" s="48" t="s">
        <v>1</v>
      </c>
      <c r="C29" s="142">
        <f>D29+E29</f>
        <v>242290</v>
      </c>
      <c r="D29" s="143">
        <f t="shared" si="6"/>
        <v>116459</v>
      </c>
      <c r="E29" s="144">
        <f t="shared" si="6"/>
        <v>125831</v>
      </c>
      <c r="G29" s="248"/>
      <c r="H29" s="48" t="s">
        <v>209</v>
      </c>
      <c r="I29" s="159">
        <f>I33+I37+I41+I45</f>
        <v>241825</v>
      </c>
      <c r="J29" s="150">
        <f>C29</f>
        <v>242290</v>
      </c>
      <c r="K29" s="154">
        <f t="shared" si="7"/>
        <v>465</v>
      </c>
    </row>
    <row r="30" spans="1:11" ht="19.5" customHeight="1">
      <c r="A30" s="246"/>
      <c r="B30" s="48" t="s">
        <v>2</v>
      </c>
      <c r="C30" s="142">
        <f>D30+E30</f>
        <v>12766</v>
      </c>
      <c r="D30" s="143">
        <f t="shared" si="6"/>
        <v>8928</v>
      </c>
      <c r="E30" s="144">
        <f t="shared" si="6"/>
        <v>3838</v>
      </c>
      <c r="G30" s="249"/>
      <c r="H30" s="48" t="s">
        <v>210</v>
      </c>
      <c r="I30" s="159">
        <f>I34+I38+I42+I46</f>
        <v>12791</v>
      </c>
      <c r="J30" s="150">
        <f>C30</f>
        <v>12766</v>
      </c>
      <c r="K30" s="154">
        <f t="shared" si="7"/>
        <v>-25</v>
      </c>
    </row>
    <row r="31" spans="1:11" ht="19.5" customHeight="1">
      <c r="A31" s="244" t="s">
        <v>180</v>
      </c>
      <c r="B31" s="47" t="s">
        <v>206</v>
      </c>
      <c r="C31" s="140">
        <f>SUM(C32:C34)</f>
        <v>204790</v>
      </c>
      <c r="D31" s="139">
        <f>SUM(D32:D34)</f>
        <v>97249</v>
      </c>
      <c r="E31" s="141">
        <f>SUM(E32:E34)</f>
        <v>107541</v>
      </c>
      <c r="G31" s="247" t="s">
        <v>176</v>
      </c>
      <c r="H31" s="47" t="s">
        <v>207</v>
      </c>
      <c r="I31" s="158">
        <f>SUM(I32:I34)</f>
        <v>204388</v>
      </c>
      <c r="J31" s="149">
        <f>SUM(J32:J34)</f>
        <v>204790</v>
      </c>
      <c r="K31" s="153">
        <f t="shared" si="7"/>
        <v>402</v>
      </c>
    </row>
    <row r="32" spans="1:11" ht="19.5" customHeight="1">
      <c r="A32" s="245"/>
      <c r="B32" s="48" t="s">
        <v>0</v>
      </c>
      <c r="C32" s="142">
        <f>D32+E32</f>
        <v>243</v>
      </c>
      <c r="D32" s="143">
        <v>115</v>
      </c>
      <c r="E32" s="144">
        <v>128</v>
      </c>
      <c r="G32" s="248"/>
      <c r="H32" s="48" t="s">
        <v>208</v>
      </c>
      <c r="I32" s="32">
        <v>239</v>
      </c>
      <c r="J32" s="150">
        <f>C32</f>
        <v>243</v>
      </c>
      <c r="K32" s="154">
        <f t="shared" si="7"/>
        <v>4</v>
      </c>
    </row>
    <row r="33" spans="1:11" ht="19.5" customHeight="1">
      <c r="A33" s="245"/>
      <c r="B33" s="48" t="s">
        <v>1</v>
      </c>
      <c r="C33" s="142">
        <f>D33+E33</f>
        <v>200498</v>
      </c>
      <c r="D33" s="143">
        <v>95542</v>
      </c>
      <c r="E33" s="144">
        <v>104956</v>
      </c>
      <c r="G33" s="248"/>
      <c r="H33" s="48" t="s">
        <v>209</v>
      </c>
      <c r="I33" s="32">
        <v>200064</v>
      </c>
      <c r="J33" s="150">
        <f>C33</f>
        <v>200498</v>
      </c>
      <c r="K33" s="154">
        <f t="shared" si="7"/>
        <v>434</v>
      </c>
    </row>
    <row r="34" spans="1:11" ht="19.5" customHeight="1">
      <c r="A34" s="246"/>
      <c r="B34" s="48" t="s">
        <v>2</v>
      </c>
      <c r="C34" s="142">
        <f>D34+E34</f>
        <v>4049</v>
      </c>
      <c r="D34" s="143">
        <v>1592</v>
      </c>
      <c r="E34" s="144">
        <v>2457</v>
      </c>
      <c r="G34" s="249"/>
      <c r="H34" s="48" t="s">
        <v>210</v>
      </c>
      <c r="I34" s="32">
        <v>4085</v>
      </c>
      <c r="J34" s="150">
        <f>C34</f>
        <v>4049</v>
      </c>
      <c r="K34" s="154">
        <f t="shared" si="7"/>
        <v>-36</v>
      </c>
    </row>
    <row r="35" spans="1:11" ht="19.5" customHeight="1">
      <c r="A35" s="244" t="s">
        <v>181</v>
      </c>
      <c r="B35" s="47" t="s">
        <v>206</v>
      </c>
      <c r="C35" s="140">
        <f>SUM(C36:C38)</f>
        <v>8751</v>
      </c>
      <c r="D35" s="139">
        <f>SUM(D36:D38)</f>
        <v>4631</v>
      </c>
      <c r="E35" s="139">
        <f>SUM(E36:E38)</f>
        <v>4120</v>
      </c>
      <c r="G35" s="247" t="s">
        <v>177</v>
      </c>
      <c r="H35" s="47" t="s">
        <v>207</v>
      </c>
      <c r="I35" s="158">
        <f>SUM(I36:I38)</f>
        <v>8775</v>
      </c>
      <c r="J35" s="149">
        <f>SUM(J36:J38)</f>
        <v>8751</v>
      </c>
      <c r="K35" s="153">
        <f t="shared" si="7"/>
        <v>-24</v>
      </c>
    </row>
    <row r="36" spans="1:11" ht="19.5" customHeight="1">
      <c r="A36" s="245"/>
      <c r="B36" s="48" t="s">
        <v>0</v>
      </c>
      <c r="C36" s="142">
        <f>D36+E36</f>
        <v>153</v>
      </c>
      <c r="D36" s="142">
        <v>70</v>
      </c>
      <c r="E36" s="144">
        <v>83</v>
      </c>
      <c r="G36" s="248"/>
      <c r="H36" s="48" t="s">
        <v>208</v>
      </c>
      <c r="I36" s="32">
        <v>153</v>
      </c>
      <c r="J36" s="150">
        <f>C36</f>
        <v>153</v>
      </c>
      <c r="K36" s="154">
        <f t="shared" si="7"/>
        <v>0</v>
      </c>
    </row>
    <row r="37" spans="1:11" ht="19.5" customHeight="1">
      <c r="A37" s="245"/>
      <c r="B37" s="48" t="s">
        <v>1</v>
      </c>
      <c r="C37" s="142">
        <f>D37+E37</f>
        <v>7334</v>
      </c>
      <c r="D37" s="142">
        <v>3680</v>
      </c>
      <c r="E37" s="144">
        <v>3654</v>
      </c>
      <c r="G37" s="248"/>
      <c r="H37" s="48" t="s">
        <v>209</v>
      </c>
      <c r="I37" s="32">
        <v>7348</v>
      </c>
      <c r="J37" s="150">
        <f>C37</f>
        <v>7334</v>
      </c>
      <c r="K37" s="154">
        <f t="shared" si="7"/>
        <v>-14</v>
      </c>
    </row>
    <row r="38" spans="1:11" ht="19.5" customHeight="1">
      <c r="A38" s="246"/>
      <c r="B38" s="48" t="s">
        <v>2</v>
      </c>
      <c r="C38" s="142">
        <f>D38+E38</f>
        <v>1264</v>
      </c>
      <c r="D38" s="142">
        <v>881</v>
      </c>
      <c r="E38" s="144">
        <v>383</v>
      </c>
      <c r="G38" s="249"/>
      <c r="H38" s="48" t="s">
        <v>210</v>
      </c>
      <c r="I38" s="32">
        <v>1274</v>
      </c>
      <c r="J38" s="150">
        <f>C38</f>
        <v>1264</v>
      </c>
      <c r="K38" s="154">
        <f t="shared" si="7"/>
        <v>-10</v>
      </c>
    </row>
    <row r="39" spans="1:11" ht="19.5" customHeight="1">
      <c r="A39" s="258" t="s">
        <v>182</v>
      </c>
      <c r="B39" s="47" t="s">
        <v>206</v>
      </c>
      <c r="C39" s="140">
        <f>SUM(C40:C42)</f>
        <v>39819</v>
      </c>
      <c r="D39" s="140">
        <f>SUM(D40:D42)</f>
        <v>21828</v>
      </c>
      <c r="E39" s="145">
        <f>SUM(E40:E42)</f>
        <v>17991</v>
      </c>
      <c r="G39" s="256" t="s">
        <v>178</v>
      </c>
      <c r="H39" s="47" t="s">
        <v>207</v>
      </c>
      <c r="I39" s="158">
        <f>SUM(I40:I42)</f>
        <v>39763</v>
      </c>
      <c r="J39" s="149">
        <f>SUM(J40:J42)</f>
        <v>39819</v>
      </c>
      <c r="K39" s="153">
        <f t="shared" si="7"/>
        <v>56</v>
      </c>
    </row>
    <row r="40" spans="1:11" ht="19.5" customHeight="1">
      <c r="A40" s="258"/>
      <c r="B40" s="48" t="s">
        <v>0</v>
      </c>
      <c r="C40" s="142">
        <f>D40+E40</f>
        <v>261</v>
      </c>
      <c r="D40" s="142">
        <v>166</v>
      </c>
      <c r="E40" s="146">
        <v>95</v>
      </c>
      <c r="G40" s="256"/>
      <c r="H40" s="48" t="s">
        <v>208</v>
      </c>
      <c r="I40" s="34">
        <v>262</v>
      </c>
      <c r="J40" s="150">
        <f>C40</f>
        <v>261</v>
      </c>
      <c r="K40" s="154">
        <f t="shared" si="7"/>
        <v>-1</v>
      </c>
    </row>
    <row r="41" spans="1:11" ht="19.5" customHeight="1">
      <c r="A41" s="258"/>
      <c r="B41" s="48" t="s">
        <v>1</v>
      </c>
      <c r="C41" s="142">
        <f>D41+E41</f>
        <v>34143</v>
      </c>
      <c r="D41" s="142">
        <v>17026</v>
      </c>
      <c r="E41" s="146">
        <v>17117</v>
      </c>
      <c r="F41" s="16"/>
      <c r="G41" s="256"/>
      <c r="H41" s="48" t="s">
        <v>209</v>
      </c>
      <c r="I41" s="34">
        <v>34106</v>
      </c>
      <c r="J41" s="150">
        <f>C41</f>
        <v>34143</v>
      </c>
      <c r="K41" s="154">
        <f t="shared" si="7"/>
        <v>37</v>
      </c>
    </row>
    <row r="42" spans="1:11" ht="19.5" customHeight="1">
      <c r="A42" s="258"/>
      <c r="B42" s="48" t="s">
        <v>2</v>
      </c>
      <c r="C42" s="142">
        <f>D42+E42</f>
        <v>5415</v>
      </c>
      <c r="D42" s="142">
        <v>4636</v>
      </c>
      <c r="E42" s="146">
        <v>779</v>
      </c>
      <c r="G42" s="256"/>
      <c r="H42" s="48" t="s">
        <v>210</v>
      </c>
      <c r="I42" s="34">
        <v>5395</v>
      </c>
      <c r="J42" s="150">
        <f>C42</f>
        <v>5415</v>
      </c>
      <c r="K42" s="154">
        <f t="shared" si="7"/>
        <v>20</v>
      </c>
    </row>
    <row r="43" spans="1:11" ht="19.5" customHeight="1">
      <c r="A43" s="253" t="s">
        <v>111</v>
      </c>
      <c r="B43" s="47" t="s">
        <v>206</v>
      </c>
      <c r="C43" s="140">
        <f>SUM(C44:C46)</f>
        <v>2380</v>
      </c>
      <c r="D43" s="140">
        <f>SUM(D44:D46)</f>
        <v>2040</v>
      </c>
      <c r="E43" s="145">
        <f>SUM(E44:E46)</f>
        <v>340</v>
      </c>
      <c r="G43" s="256" t="s">
        <v>111</v>
      </c>
      <c r="H43" s="47" t="s">
        <v>207</v>
      </c>
      <c r="I43" s="158">
        <f>SUM(I44:I46)</f>
        <v>2369</v>
      </c>
      <c r="J43" s="149">
        <f>SUM(J44:J46)</f>
        <v>2380</v>
      </c>
      <c r="K43" s="153">
        <f t="shared" si="7"/>
        <v>11</v>
      </c>
    </row>
    <row r="44" spans="1:11" ht="19.5" customHeight="1">
      <c r="A44" s="254"/>
      <c r="B44" s="48" t="s">
        <v>0</v>
      </c>
      <c r="C44" s="142">
        <f>D44+E44</f>
        <v>27</v>
      </c>
      <c r="D44" s="142">
        <v>10</v>
      </c>
      <c r="E44" s="146">
        <v>17</v>
      </c>
      <c r="G44" s="256"/>
      <c r="H44" s="48" t="s">
        <v>208</v>
      </c>
      <c r="I44" s="34">
        <v>25</v>
      </c>
      <c r="J44" s="150">
        <f>C44</f>
        <v>27</v>
      </c>
      <c r="K44" s="154">
        <f t="shared" si="7"/>
        <v>2</v>
      </c>
    </row>
    <row r="45" spans="1:11" ht="19.5" customHeight="1">
      <c r="A45" s="254"/>
      <c r="B45" s="48" t="s">
        <v>1</v>
      </c>
      <c r="C45" s="142">
        <f>D45+E45</f>
        <v>315</v>
      </c>
      <c r="D45" s="142">
        <v>211</v>
      </c>
      <c r="E45" s="146">
        <v>104</v>
      </c>
      <c r="G45" s="256"/>
      <c r="H45" s="48" t="s">
        <v>209</v>
      </c>
      <c r="I45" s="34">
        <v>307</v>
      </c>
      <c r="J45" s="150">
        <f>C45</f>
        <v>315</v>
      </c>
      <c r="K45" s="154">
        <f t="shared" si="7"/>
        <v>8</v>
      </c>
    </row>
    <row r="46" spans="1:11" ht="19.5" customHeight="1" thickBot="1">
      <c r="A46" s="255"/>
      <c r="B46" s="49" t="s">
        <v>2</v>
      </c>
      <c r="C46" s="147">
        <f>D46+E46</f>
        <v>2038</v>
      </c>
      <c r="D46" s="147">
        <v>1819</v>
      </c>
      <c r="E46" s="148">
        <v>219</v>
      </c>
      <c r="G46" s="257"/>
      <c r="H46" s="49" t="s">
        <v>210</v>
      </c>
      <c r="I46" s="37">
        <v>2037</v>
      </c>
      <c r="J46" s="49">
        <f>C46</f>
        <v>2038</v>
      </c>
      <c r="K46" s="155">
        <f t="shared" si="7"/>
        <v>1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375173</v>
      </c>
      <c r="C4" s="39">
        <f aca="true" t="shared" si="0" ref="C4:M4">SUM(C5:C16)</f>
        <v>10762</v>
      </c>
      <c r="D4" s="39">
        <f t="shared" si="0"/>
        <v>27270</v>
      </c>
      <c r="E4" s="39">
        <f t="shared" si="0"/>
        <v>3291</v>
      </c>
      <c r="F4" s="39">
        <f t="shared" si="0"/>
        <v>967</v>
      </c>
      <c r="G4" s="89">
        <f t="shared" si="0"/>
        <v>5687</v>
      </c>
      <c r="H4" s="39">
        <f t="shared" si="0"/>
        <v>19047</v>
      </c>
      <c r="I4" s="39">
        <f t="shared" si="0"/>
        <v>137595</v>
      </c>
      <c r="J4" s="39">
        <f t="shared" si="0"/>
        <v>1431</v>
      </c>
      <c r="K4" s="39">
        <f t="shared" si="0"/>
        <v>53147</v>
      </c>
      <c r="L4" s="39">
        <f t="shared" si="0"/>
        <v>79715</v>
      </c>
      <c r="M4" s="40">
        <f t="shared" si="0"/>
        <v>36261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51925</v>
      </c>
      <c r="C9" s="32">
        <v>1454</v>
      </c>
      <c r="D9" s="32">
        <v>2774</v>
      </c>
      <c r="E9" s="32">
        <v>409</v>
      </c>
      <c r="F9" s="32">
        <v>122</v>
      </c>
      <c r="G9" s="32">
        <v>808</v>
      </c>
      <c r="H9" s="32">
        <v>2819</v>
      </c>
      <c r="I9" s="32">
        <v>17406</v>
      </c>
      <c r="J9" s="32">
        <v>165</v>
      </c>
      <c r="K9" s="32">
        <v>8351</v>
      </c>
      <c r="L9" s="32">
        <v>12526</v>
      </c>
      <c r="M9" s="33">
        <v>5091</v>
      </c>
    </row>
    <row r="10" spans="1:13" ht="24.75" customHeight="1">
      <c r="A10" s="27" t="s">
        <v>129</v>
      </c>
      <c r="B10" s="32">
        <f t="shared" si="1"/>
        <v>63339</v>
      </c>
      <c r="C10" s="32">
        <v>1580</v>
      </c>
      <c r="D10" s="32">
        <v>2869</v>
      </c>
      <c r="E10" s="32">
        <v>436</v>
      </c>
      <c r="F10" s="32">
        <v>155</v>
      </c>
      <c r="G10" s="32">
        <v>855</v>
      </c>
      <c r="H10" s="32">
        <v>2682</v>
      </c>
      <c r="I10" s="32">
        <v>27146</v>
      </c>
      <c r="J10" s="32">
        <v>250</v>
      </c>
      <c r="K10" s="32">
        <v>8860</v>
      </c>
      <c r="L10" s="32">
        <v>13289</v>
      </c>
      <c r="M10" s="33">
        <v>5217</v>
      </c>
    </row>
    <row r="11" spans="1:13" ht="24.75" customHeight="1">
      <c r="A11" s="27" t="s">
        <v>130</v>
      </c>
      <c r="B11" s="32">
        <f t="shared" si="1"/>
        <v>57422</v>
      </c>
      <c r="C11" s="32">
        <v>1294</v>
      </c>
      <c r="D11" s="32">
        <v>8251</v>
      </c>
      <c r="E11" s="32">
        <v>434</v>
      </c>
      <c r="F11" s="32">
        <v>130</v>
      </c>
      <c r="G11" s="32">
        <v>736</v>
      </c>
      <c r="H11" s="32">
        <v>2563</v>
      </c>
      <c r="I11" s="32">
        <v>17757</v>
      </c>
      <c r="J11" s="32">
        <v>118</v>
      </c>
      <c r="K11" s="32">
        <v>8482</v>
      </c>
      <c r="L11" s="32">
        <v>12722</v>
      </c>
      <c r="M11" s="33">
        <v>4935</v>
      </c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AVERAGE(B9/20)</f>
        <v>2596.25</v>
      </c>
      <c r="C26" s="15">
        <f aca="true" t="shared" si="6" ref="C26:M26">AVERAGE(C9/20)</f>
        <v>72.7</v>
      </c>
      <c r="D26" s="15">
        <f t="shared" si="6"/>
        <v>138.7</v>
      </c>
      <c r="E26" s="15">
        <f t="shared" si="6"/>
        <v>20.45</v>
      </c>
      <c r="F26" s="15">
        <f t="shared" si="6"/>
        <v>6.1</v>
      </c>
      <c r="G26" s="15">
        <f t="shared" si="6"/>
        <v>40.4</v>
      </c>
      <c r="H26" s="15">
        <f t="shared" si="6"/>
        <v>140.95</v>
      </c>
      <c r="I26" s="15">
        <f t="shared" si="6"/>
        <v>870.3</v>
      </c>
      <c r="J26" s="15">
        <f t="shared" si="6"/>
        <v>8.25</v>
      </c>
      <c r="K26" s="15">
        <f t="shared" si="6"/>
        <v>417.55</v>
      </c>
      <c r="L26" s="15">
        <f t="shared" si="6"/>
        <v>626.3</v>
      </c>
      <c r="M26" s="20">
        <f t="shared" si="6"/>
        <v>254.55</v>
      </c>
    </row>
    <row r="27" spans="1:13" s="14" customFormat="1" ht="28.5" customHeight="1">
      <c r="A27" s="27" t="s">
        <v>152</v>
      </c>
      <c r="B27" s="15">
        <f>AVERAGE(B10/21)</f>
        <v>3016.1428571428573</v>
      </c>
      <c r="C27" s="15">
        <f aca="true" t="shared" si="7" ref="C27:M27">AVERAGE(C10/21)</f>
        <v>75.23809523809524</v>
      </c>
      <c r="D27" s="15">
        <f t="shared" si="7"/>
        <v>136.61904761904762</v>
      </c>
      <c r="E27" s="15">
        <f t="shared" si="7"/>
        <v>20.761904761904763</v>
      </c>
      <c r="F27" s="15">
        <f t="shared" si="7"/>
        <v>7.380952380952381</v>
      </c>
      <c r="G27" s="15">
        <f t="shared" si="7"/>
        <v>40.714285714285715</v>
      </c>
      <c r="H27" s="15">
        <f t="shared" si="7"/>
        <v>127.71428571428571</v>
      </c>
      <c r="I27" s="15">
        <f t="shared" si="7"/>
        <v>1292.6666666666667</v>
      </c>
      <c r="J27" s="15">
        <f t="shared" si="7"/>
        <v>11.904761904761905</v>
      </c>
      <c r="K27" s="15">
        <f t="shared" si="7"/>
        <v>421.9047619047619</v>
      </c>
      <c r="L27" s="15">
        <f t="shared" si="7"/>
        <v>632.8095238095239</v>
      </c>
      <c r="M27" s="20">
        <f t="shared" si="7"/>
        <v>248.42857142857142</v>
      </c>
    </row>
    <row r="28" spans="1:13" s="14" customFormat="1" ht="28.5" customHeight="1">
      <c r="A28" s="27" t="s">
        <v>153</v>
      </c>
      <c r="B28" s="15">
        <f>AVERAGE(B11/21)</f>
        <v>2734.3809523809523</v>
      </c>
      <c r="C28" s="15">
        <f aca="true" t="shared" si="8" ref="C28:M28">AVERAGE(C11/21)</f>
        <v>61.61904761904762</v>
      </c>
      <c r="D28" s="15">
        <f t="shared" si="8"/>
        <v>392.9047619047619</v>
      </c>
      <c r="E28" s="15">
        <f t="shared" si="8"/>
        <v>20.666666666666668</v>
      </c>
      <c r="F28" s="15">
        <f t="shared" si="8"/>
        <v>6.190476190476191</v>
      </c>
      <c r="G28" s="15">
        <f t="shared" si="8"/>
        <v>35.04761904761905</v>
      </c>
      <c r="H28" s="15">
        <f t="shared" si="8"/>
        <v>122.04761904761905</v>
      </c>
      <c r="I28" s="15">
        <f t="shared" si="8"/>
        <v>845.5714285714286</v>
      </c>
      <c r="J28" s="15">
        <f t="shared" si="8"/>
        <v>5.619047619047619</v>
      </c>
      <c r="K28" s="15">
        <f t="shared" si="8"/>
        <v>403.9047619047619</v>
      </c>
      <c r="L28" s="15">
        <f t="shared" si="8"/>
        <v>605.8095238095239</v>
      </c>
      <c r="M28" s="20">
        <f t="shared" si="8"/>
        <v>235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N17" sqref="N17:W17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7" t="s">
        <v>298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</row>
    <row r="2" ht="14.25" thickBot="1"/>
    <row r="3" spans="4:43" ht="27.75" customHeight="1">
      <c r="D3" s="308" t="s">
        <v>242</v>
      </c>
      <c r="E3" s="309"/>
      <c r="F3" s="309"/>
      <c r="G3" s="309"/>
      <c r="H3" s="287" t="s">
        <v>243</v>
      </c>
      <c r="I3" s="287"/>
      <c r="J3" s="287"/>
      <c r="K3" s="287"/>
      <c r="L3" s="287" t="s">
        <v>244</v>
      </c>
      <c r="M3" s="287"/>
      <c r="N3" s="287"/>
      <c r="O3" s="287"/>
      <c r="P3" s="294" t="s">
        <v>245</v>
      </c>
      <c r="Q3" s="294"/>
      <c r="R3" s="294"/>
      <c r="S3" s="294"/>
      <c r="T3" s="287" t="s">
        <v>246</v>
      </c>
      <c r="U3" s="287"/>
      <c r="V3" s="287"/>
      <c r="W3" s="287"/>
      <c r="X3" s="320" t="s">
        <v>247</v>
      </c>
      <c r="Y3" s="320"/>
      <c r="Z3" s="320"/>
      <c r="AA3" s="320"/>
      <c r="AB3" s="320" t="s">
        <v>248</v>
      </c>
      <c r="AC3" s="320"/>
      <c r="AD3" s="320"/>
      <c r="AE3" s="320"/>
      <c r="AF3" s="327" t="s">
        <v>249</v>
      </c>
      <c r="AG3" s="320"/>
      <c r="AH3" s="320"/>
      <c r="AI3" s="320"/>
      <c r="AJ3" s="320" t="s">
        <v>250</v>
      </c>
      <c r="AK3" s="320"/>
      <c r="AL3" s="320"/>
      <c r="AM3" s="295"/>
      <c r="AN3" s="295" t="s">
        <v>251</v>
      </c>
      <c r="AO3" s="296"/>
      <c r="AP3" s="296"/>
      <c r="AQ3" s="328"/>
    </row>
    <row r="4" spans="4:43" ht="27.75" customHeight="1">
      <c r="D4" s="325" t="s">
        <v>252</v>
      </c>
      <c r="E4" s="326"/>
      <c r="F4" s="326"/>
      <c r="G4" s="326"/>
      <c r="H4" s="312">
        <f>SUM(H5:K7)</f>
        <v>7771</v>
      </c>
      <c r="I4" s="312"/>
      <c r="J4" s="312"/>
      <c r="K4" s="312"/>
      <c r="L4" s="312">
        <f>SUM(L5:O7)</f>
        <v>2265</v>
      </c>
      <c r="M4" s="312"/>
      <c r="N4" s="312"/>
      <c r="O4" s="312"/>
      <c r="P4" s="312">
        <f>P5+P6+P7</f>
        <v>445</v>
      </c>
      <c r="Q4" s="312"/>
      <c r="R4" s="312"/>
      <c r="S4" s="312"/>
      <c r="T4" s="312">
        <f>T5+T6+T7</f>
        <v>2458</v>
      </c>
      <c r="U4" s="312"/>
      <c r="V4" s="312"/>
      <c r="W4" s="312"/>
      <c r="X4" s="312">
        <f>X5+X6+X7</f>
        <v>1601</v>
      </c>
      <c r="Y4" s="312"/>
      <c r="Z4" s="312"/>
      <c r="AA4" s="312"/>
      <c r="AB4" s="312">
        <f>AB5+AB6+AB7</f>
        <v>227</v>
      </c>
      <c r="AC4" s="312"/>
      <c r="AD4" s="312"/>
      <c r="AE4" s="312"/>
      <c r="AF4" s="312">
        <f>AF5+AF6+AF7</f>
        <v>375</v>
      </c>
      <c r="AG4" s="312"/>
      <c r="AH4" s="312"/>
      <c r="AI4" s="312"/>
      <c r="AJ4" s="312">
        <f>SUM(AJ5:AM7)</f>
        <v>400</v>
      </c>
      <c r="AK4" s="312"/>
      <c r="AL4" s="312"/>
      <c r="AM4" s="312"/>
      <c r="AN4" s="329"/>
      <c r="AO4" s="329"/>
      <c r="AP4" s="329"/>
      <c r="AQ4" s="330"/>
    </row>
    <row r="5" spans="4:43" ht="27.75" customHeight="1">
      <c r="D5" s="310" t="s">
        <v>253</v>
      </c>
      <c r="E5" s="311"/>
      <c r="F5" s="311"/>
      <c r="G5" s="311"/>
      <c r="H5" s="312">
        <f>SUM(L5:AM5)</f>
        <v>29</v>
      </c>
      <c r="I5" s="312"/>
      <c r="J5" s="312"/>
      <c r="K5" s="312"/>
      <c r="L5" s="321">
        <v>10</v>
      </c>
      <c r="M5" s="321"/>
      <c r="N5" s="321"/>
      <c r="O5" s="321"/>
      <c r="P5" s="321">
        <v>2</v>
      </c>
      <c r="Q5" s="321"/>
      <c r="R5" s="321"/>
      <c r="S5" s="321"/>
      <c r="T5" s="321">
        <v>8</v>
      </c>
      <c r="U5" s="321"/>
      <c r="V5" s="321"/>
      <c r="W5" s="321"/>
      <c r="X5" s="315">
        <v>6</v>
      </c>
      <c r="Y5" s="315"/>
      <c r="Z5" s="315"/>
      <c r="AA5" s="315"/>
      <c r="AB5" s="315">
        <v>1</v>
      </c>
      <c r="AC5" s="315"/>
      <c r="AD5" s="315"/>
      <c r="AE5" s="315"/>
      <c r="AF5" s="315">
        <v>0</v>
      </c>
      <c r="AG5" s="315"/>
      <c r="AH5" s="315"/>
      <c r="AI5" s="315"/>
      <c r="AJ5" s="315">
        <v>2</v>
      </c>
      <c r="AK5" s="315"/>
      <c r="AL5" s="315"/>
      <c r="AM5" s="316"/>
      <c r="AN5" s="317"/>
      <c r="AO5" s="318"/>
      <c r="AP5" s="318"/>
      <c r="AQ5" s="319"/>
    </row>
    <row r="6" spans="4:43" ht="27.75" customHeight="1">
      <c r="D6" s="310" t="s">
        <v>240</v>
      </c>
      <c r="E6" s="311"/>
      <c r="F6" s="311"/>
      <c r="G6" s="311"/>
      <c r="H6" s="312">
        <f>SUM(L6:AM6)</f>
        <v>2853</v>
      </c>
      <c r="I6" s="312"/>
      <c r="J6" s="312"/>
      <c r="K6" s="312"/>
      <c r="L6" s="321">
        <v>735</v>
      </c>
      <c r="M6" s="321"/>
      <c r="N6" s="321"/>
      <c r="O6" s="321"/>
      <c r="P6" s="321">
        <v>251</v>
      </c>
      <c r="Q6" s="321"/>
      <c r="R6" s="321"/>
      <c r="S6" s="321"/>
      <c r="T6" s="321">
        <v>1496</v>
      </c>
      <c r="U6" s="321"/>
      <c r="V6" s="321"/>
      <c r="W6" s="321"/>
      <c r="X6" s="315">
        <v>171</v>
      </c>
      <c r="Y6" s="315"/>
      <c r="Z6" s="315"/>
      <c r="AA6" s="315"/>
      <c r="AB6" s="315">
        <v>43</v>
      </c>
      <c r="AC6" s="315"/>
      <c r="AD6" s="315"/>
      <c r="AE6" s="315"/>
      <c r="AF6" s="315">
        <v>62</v>
      </c>
      <c r="AG6" s="315"/>
      <c r="AH6" s="315"/>
      <c r="AI6" s="315"/>
      <c r="AJ6" s="315">
        <v>95</v>
      </c>
      <c r="AK6" s="315"/>
      <c r="AL6" s="315"/>
      <c r="AM6" s="316"/>
      <c r="AN6" s="317"/>
      <c r="AO6" s="318"/>
      <c r="AP6" s="318"/>
      <c r="AQ6" s="319"/>
    </row>
    <row r="7" spans="4:43" ht="27.75" customHeight="1" thickBot="1">
      <c r="D7" s="313" t="s">
        <v>241</v>
      </c>
      <c r="E7" s="314"/>
      <c r="F7" s="314"/>
      <c r="G7" s="314"/>
      <c r="H7" s="288">
        <f>SUM(L7:AM7)</f>
        <v>4889</v>
      </c>
      <c r="I7" s="288"/>
      <c r="J7" s="288"/>
      <c r="K7" s="288"/>
      <c r="L7" s="289">
        <v>1520</v>
      </c>
      <c r="M7" s="289"/>
      <c r="N7" s="289"/>
      <c r="O7" s="289"/>
      <c r="P7" s="289">
        <v>192</v>
      </c>
      <c r="Q7" s="289"/>
      <c r="R7" s="289"/>
      <c r="S7" s="289"/>
      <c r="T7" s="289">
        <v>954</v>
      </c>
      <c r="U7" s="289"/>
      <c r="V7" s="289"/>
      <c r="W7" s="289"/>
      <c r="X7" s="284">
        <v>1424</v>
      </c>
      <c r="Y7" s="284"/>
      <c r="Z7" s="284"/>
      <c r="AA7" s="284"/>
      <c r="AB7" s="284">
        <v>183</v>
      </c>
      <c r="AC7" s="284"/>
      <c r="AD7" s="284"/>
      <c r="AE7" s="284"/>
      <c r="AF7" s="284">
        <v>313</v>
      </c>
      <c r="AG7" s="284"/>
      <c r="AH7" s="284"/>
      <c r="AI7" s="284"/>
      <c r="AJ7" s="284">
        <v>303</v>
      </c>
      <c r="AK7" s="284"/>
      <c r="AL7" s="284"/>
      <c r="AM7" s="285"/>
      <c r="AN7" s="322"/>
      <c r="AO7" s="323"/>
      <c r="AP7" s="323"/>
      <c r="AQ7" s="32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7" t="s">
        <v>299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</row>
    <row r="10" spans="4:43" ht="27.75" customHeight="1">
      <c r="D10" s="308" t="s">
        <v>264</v>
      </c>
      <c r="E10" s="309"/>
      <c r="F10" s="309"/>
      <c r="G10" s="309"/>
      <c r="H10" s="286" t="s">
        <v>265</v>
      </c>
      <c r="I10" s="287"/>
      <c r="J10" s="287"/>
      <c r="K10" s="287"/>
      <c r="L10" s="287" t="s">
        <v>244</v>
      </c>
      <c r="M10" s="287"/>
      <c r="N10" s="287"/>
      <c r="O10" s="287"/>
      <c r="P10" s="294" t="s">
        <v>245</v>
      </c>
      <c r="Q10" s="294"/>
      <c r="R10" s="294"/>
      <c r="S10" s="294"/>
      <c r="T10" s="287" t="s">
        <v>246</v>
      </c>
      <c r="U10" s="287"/>
      <c r="V10" s="287"/>
      <c r="W10" s="287"/>
      <c r="X10" s="320" t="s">
        <v>266</v>
      </c>
      <c r="Y10" s="320"/>
      <c r="Z10" s="320"/>
      <c r="AA10" s="320"/>
      <c r="AB10" s="295" t="s">
        <v>267</v>
      </c>
      <c r="AC10" s="296"/>
      <c r="AD10" s="296"/>
      <c r="AE10" s="296"/>
      <c r="AF10" s="297"/>
      <c r="AG10" s="297"/>
      <c r="AH10" s="297"/>
      <c r="AI10" s="298"/>
      <c r="AJ10" s="295" t="s">
        <v>268</v>
      </c>
      <c r="AK10" s="296"/>
      <c r="AL10" s="296"/>
      <c r="AM10" s="296"/>
      <c r="AN10" s="297"/>
      <c r="AO10" s="297"/>
      <c r="AP10" s="297"/>
      <c r="AQ10" s="304"/>
    </row>
    <row r="11" spans="4:43" ht="27.75" customHeight="1" thickBot="1">
      <c r="D11" s="292">
        <f>SUM(H11:AI11)</f>
        <v>22276</v>
      </c>
      <c r="E11" s="293"/>
      <c r="F11" s="293"/>
      <c r="G11" s="293"/>
      <c r="H11" s="288">
        <v>315</v>
      </c>
      <c r="I11" s="288"/>
      <c r="J11" s="288"/>
      <c r="K11" s="288"/>
      <c r="L11" s="288">
        <v>6434</v>
      </c>
      <c r="M11" s="288"/>
      <c r="N11" s="288"/>
      <c r="O11" s="288"/>
      <c r="P11" s="288">
        <v>2003</v>
      </c>
      <c r="Q11" s="288"/>
      <c r="R11" s="288"/>
      <c r="S11" s="288"/>
      <c r="T11" s="288">
        <v>8403</v>
      </c>
      <c r="U11" s="288"/>
      <c r="V11" s="288"/>
      <c r="W11" s="288"/>
      <c r="X11" s="288">
        <v>1957</v>
      </c>
      <c r="Y11" s="288"/>
      <c r="Z11" s="288"/>
      <c r="AA11" s="288"/>
      <c r="AB11" s="299">
        <v>3164</v>
      </c>
      <c r="AC11" s="300"/>
      <c r="AD11" s="300"/>
      <c r="AE11" s="300"/>
      <c r="AF11" s="301"/>
      <c r="AG11" s="301"/>
      <c r="AH11" s="301"/>
      <c r="AI11" s="302"/>
      <c r="AJ11" s="299"/>
      <c r="AK11" s="300"/>
      <c r="AL11" s="300"/>
      <c r="AM11" s="300"/>
      <c r="AN11" s="301"/>
      <c r="AO11" s="301"/>
      <c r="AP11" s="301"/>
      <c r="AQ11" s="305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6" t="s">
        <v>311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6" spans="7:15" ht="14.25" thickBot="1">
      <c r="G16" s="1"/>
      <c r="H16" s="1"/>
      <c r="I16" s="1"/>
      <c r="J16" s="1"/>
      <c r="K16" s="1"/>
      <c r="L16" s="1"/>
      <c r="M16" s="290"/>
      <c r="N16" s="290"/>
      <c r="O16" s="290"/>
    </row>
    <row r="17" spans="4:44" ht="34.5" customHeight="1">
      <c r="D17" s="280" t="s">
        <v>254</v>
      </c>
      <c r="E17" s="262"/>
      <c r="F17" s="262"/>
      <c r="G17" s="262"/>
      <c r="H17" s="262"/>
      <c r="I17" s="262"/>
      <c r="J17" s="262"/>
      <c r="K17" s="262"/>
      <c r="L17" s="262"/>
      <c r="M17" s="281"/>
      <c r="N17" s="291" t="s">
        <v>292</v>
      </c>
      <c r="O17" s="291"/>
      <c r="P17" s="291"/>
      <c r="Q17" s="291"/>
      <c r="R17" s="291"/>
      <c r="S17" s="291"/>
      <c r="T17" s="291"/>
      <c r="U17" s="291"/>
      <c r="V17" s="291"/>
      <c r="W17" s="291"/>
      <c r="X17" s="267" t="s">
        <v>312</v>
      </c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9"/>
      <c r="AM17" s="262" t="s">
        <v>283</v>
      </c>
      <c r="AN17" s="262"/>
      <c r="AO17" s="262"/>
      <c r="AP17" s="262"/>
      <c r="AQ17" s="167"/>
      <c r="AR17" s="98"/>
    </row>
    <row r="18" spans="4:44" ht="34.5" customHeight="1" thickBot="1">
      <c r="D18" s="282"/>
      <c r="E18" s="283"/>
      <c r="F18" s="283"/>
      <c r="G18" s="283"/>
      <c r="H18" s="283"/>
      <c r="I18" s="283"/>
      <c r="J18" s="283"/>
      <c r="K18" s="283"/>
      <c r="L18" s="283"/>
      <c r="M18" s="194"/>
      <c r="N18" s="334" t="s">
        <v>107</v>
      </c>
      <c r="O18" s="335"/>
      <c r="P18" s="336"/>
      <c r="Q18" s="273" t="s">
        <v>272</v>
      </c>
      <c r="R18" s="274"/>
      <c r="S18" s="274"/>
      <c r="T18" s="275"/>
      <c r="U18" s="273" t="s">
        <v>278</v>
      </c>
      <c r="V18" s="274"/>
      <c r="W18" s="275"/>
      <c r="X18" s="273" t="s">
        <v>107</v>
      </c>
      <c r="Y18" s="274"/>
      <c r="Z18" s="275"/>
      <c r="AA18" s="273" t="s">
        <v>279</v>
      </c>
      <c r="AB18" s="274"/>
      <c r="AC18" s="275"/>
      <c r="AD18" s="273" t="s">
        <v>280</v>
      </c>
      <c r="AE18" s="274"/>
      <c r="AF18" s="275"/>
      <c r="AG18" s="273" t="s">
        <v>281</v>
      </c>
      <c r="AH18" s="274"/>
      <c r="AI18" s="275"/>
      <c r="AJ18" s="273" t="s">
        <v>282</v>
      </c>
      <c r="AK18" s="274"/>
      <c r="AL18" s="275"/>
      <c r="AM18" s="263"/>
      <c r="AN18" s="263"/>
      <c r="AO18" s="263"/>
      <c r="AP18" s="263"/>
      <c r="AQ18" s="168"/>
      <c r="AR18" s="98"/>
    </row>
    <row r="19" spans="4:44" ht="34.5" customHeight="1" thickBot="1">
      <c r="D19" s="331" t="s">
        <v>300</v>
      </c>
      <c r="E19" s="332"/>
      <c r="F19" s="332"/>
      <c r="G19" s="332"/>
      <c r="H19" s="332"/>
      <c r="I19" s="332"/>
      <c r="J19" s="332"/>
      <c r="K19" s="332"/>
      <c r="L19" s="332"/>
      <c r="M19" s="333"/>
      <c r="N19" s="277">
        <f>SUM(Q19:W19)</f>
        <v>26767</v>
      </c>
      <c r="O19" s="265"/>
      <c r="P19" s="276"/>
      <c r="Q19" s="277">
        <v>26753</v>
      </c>
      <c r="R19" s="278"/>
      <c r="S19" s="278"/>
      <c r="T19" s="279"/>
      <c r="U19" s="264">
        <v>14</v>
      </c>
      <c r="V19" s="265"/>
      <c r="W19" s="276"/>
      <c r="X19" s="270">
        <f>SUM(AA19:AL19)</f>
        <v>12396</v>
      </c>
      <c r="Y19" s="271"/>
      <c r="Z19" s="272"/>
      <c r="AA19" s="270">
        <v>10857</v>
      </c>
      <c r="AB19" s="271"/>
      <c r="AC19" s="272"/>
      <c r="AD19" s="264">
        <v>107</v>
      </c>
      <c r="AE19" s="265"/>
      <c r="AF19" s="276"/>
      <c r="AG19" s="264">
        <v>358</v>
      </c>
      <c r="AH19" s="265"/>
      <c r="AI19" s="276"/>
      <c r="AJ19" s="270">
        <v>1074</v>
      </c>
      <c r="AK19" s="271"/>
      <c r="AL19" s="272"/>
      <c r="AM19" s="264"/>
      <c r="AN19" s="265"/>
      <c r="AO19" s="265"/>
      <c r="AP19" s="266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2017-08-01T02:10:51Z</cp:lastPrinted>
  <dcterms:created xsi:type="dcterms:W3CDTF">2001-05-02T02:04:31Z</dcterms:created>
  <dcterms:modified xsi:type="dcterms:W3CDTF">2017-08-01T02:45:22Z</dcterms:modified>
  <cp:category/>
  <cp:version/>
  <cp:contentType/>
  <cp:contentStatus/>
</cp:coreProperties>
</file>