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65521" windowWidth="15390" windowHeight="11640" activeTab="0"/>
  </bookViews>
  <sheets>
    <sheet name="1.총괄 (세목추가)" sheetId="27" r:id="rId1"/>
    <sheet name="2.세입 (자부담)" sheetId="28" r:id="rId2"/>
    <sheet name="3.세출 (세목추가)" sheetId="30" r:id="rId3"/>
  </sheets>
  <definedNames>
    <definedName name="_xlnm.Print_Area" localSheetId="0">'1.총괄 (세목추가)'!$A$1:$P$177</definedName>
    <definedName name="_xlnm.Print_Area" localSheetId="1">'2.세입 (자부담)'!$A$1:$R$101</definedName>
    <definedName name="_xlnm.Print_Area" localSheetId="2">'3.세출 (세목추가)'!$A$1:$R$288</definedName>
    <definedName name="_xlnm.Print_Titles" localSheetId="0">'1.총괄 (세목추가)'!$A:$P,'1.총괄 (세목추가)'!$3:$5</definedName>
    <definedName name="_xlnm.Print_Titles" localSheetId="1">'2.세입 (자부담)'!$4:$5</definedName>
    <definedName name="_xlnm.Print_Titles" localSheetId="2">'3.세출 (세목추가)'!$2:$4</definedName>
  </definedNames>
  <calcPr calcId="125725"/>
</workbook>
</file>

<file path=xl/sharedStrings.xml><?xml version="1.0" encoding="utf-8"?>
<sst xmlns="http://schemas.openxmlformats.org/spreadsheetml/2006/main" count="1495" uniqueCount="571">
  <si>
    <t>항</t>
  </si>
  <si>
    <t>목</t>
  </si>
  <si>
    <t>증감(B-A)</t>
  </si>
  <si>
    <t>액수</t>
  </si>
  <si>
    <t>비율(%)</t>
  </si>
  <si>
    <t>(단위 : 천원)</t>
  </si>
  <si>
    <t>관</t>
  </si>
  <si>
    <t>비지정후원금</t>
  </si>
  <si>
    <t>지정후원금</t>
  </si>
  <si>
    <t>합  계</t>
  </si>
  <si>
    <t>소  계</t>
  </si>
  <si>
    <t>비지정
후원금</t>
  </si>
  <si>
    <t>후원금</t>
  </si>
  <si>
    <t>잡지출</t>
  </si>
  <si>
    <t>사업비</t>
  </si>
  <si>
    <t>세          출</t>
  </si>
  <si>
    <t>경로식당</t>
  </si>
  <si>
    <t xml:space="preserve">  ② 세출내역서</t>
  </si>
  <si>
    <t>세목</t>
  </si>
  <si>
    <t>녹색가게수입금</t>
  </si>
  <si>
    <t>사랑나눔터</t>
  </si>
  <si>
    <t>사업
수입</t>
  </si>
  <si>
    <t>총  계</t>
  </si>
  <si>
    <t>주민조직화
사업수입</t>
  </si>
  <si>
    <t>지역조직화
사업수입</t>
  </si>
  <si>
    <t>지역조직화
사업수입</t>
  </si>
  <si>
    <t>총  계</t>
  </si>
  <si>
    <t>사업
수입</t>
  </si>
  <si>
    <t>주민조직화
사업수입</t>
  </si>
  <si>
    <t>교육문화 사업수입</t>
  </si>
  <si>
    <t>교육문화 사업수입</t>
  </si>
  <si>
    <t>실습생지도</t>
  </si>
  <si>
    <t>아동바우처</t>
  </si>
  <si>
    <t>노인바우처</t>
  </si>
  <si>
    <t>보조금
수입</t>
  </si>
  <si>
    <t>국고보조금</t>
  </si>
  <si>
    <t>노인일자리사업</t>
  </si>
  <si>
    <t>다솜각시</t>
  </si>
  <si>
    <t>징검다리</t>
  </si>
  <si>
    <t>하나센터</t>
  </si>
  <si>
    <t>특화사업</t>
  </si>
  <si>
    <t>종사자수당</t>
  </si>
  <si>
    <t>어르신식사배달서비스</t>
  </si>
  <si>
    <t>아동급식서비스</t>
  </si>
  <si>
    <t>기능보강사업</t>
  </si>
  <si>
    <t>경상보조금</t>
  </si>
  <si>
    <t>꿈자람독서놀이터</t>
  </si>
  <si>
    <t>특수시책비</t>
  </si>
  <si>
    <t>시도보조금</t>
  </si>
  <si>
    <t>시군구보조금</t>
  </si>
  <si>
    <t>가족기능보완사업</t>
  </si>
  <si>
    <t>무지개청소년</t>
  </si>
  <si>
    <t>창포점프업(공동모금회)</t>
  </si>
  <si>
    <t>창포jump-up공부방</t>
  </si>
  <si>
    <t>가족문제해결치료</t>
  </si>
  <si>
    <t>여성가장자립지원</t>
  </si>
  <si>
    <t>한부모가족관계강화P</t>
  </si>
  <si>
    <t>급식서비스</t>
  </si>
  <si>
    <t>김장서비스</t>
  </si>
  <si>
    <t>경제적지원서비스</t>
  </si>
  <si>
    <t>결연후원금</t>
  </si>
  <si>
    <t>에너지효율개선사업</t>
  </si>
  <si>
    <t>지역사회조직사업</t>
  </si>
  <si>
    <t>한민족통합교육전문가양성</t>
  </si>
  <si>
    <t>문화복지사업</t>
  </si>
  <si>
    <t>한가위나눔행사</t>
  </si>
  <si>
    <t>전입금</t>
  </si>
  <si>
    <t>전입금</t>
  </si>
  <si>
    <t>기타운영비</t>
  </si>
  <si>
    <t>전년도이월금</t>
  </si>
  <si>
    <t>노인바우처사업</t>
  </si>
  <si>
    <t>아동급식예금이자</t>
  </si>
  <si>
    <t>무한도전</t>
  </si>
  <si>
    <t>다솜각시이월금</t>
  </si>
  <si>
    <t>어르신식사배달예금이자</t>
  </si>
  <si>
    <t>사랑나눔터예금이자</t>
  </si>
  <si>
    <t>하나센터예금이자</t>
  </si>
  <si>
    <t>다솜각시예금이자</t>
  </si>
  <si>
    <t>창포Jump-up예금이자</t>
  </si>
  <si>
    <t>징검다리예금이자</t>
  </si>
  <si>
    <t>이월사업비</t>
  </si>
  <si>
    <t>잡수입</t>
  </si>
  <si>
    <t>불용품매각대</t>
  </si>
  <si>
    <t>기타예금이자수입</t>
  </si>
  <si>
    <t>기타잡수입</t>
  </si>
  <si>
    <t>기타예금이자수입</t>
  </si>
  <si>
    <t>사무비</t>
  </si>
  <si>
    <t>일반
인건비</t>
  </si>
  <si>
    <t>급여</t>
  </si>
  <si>
    <t>퇴직적립금</t>
  </si>
  <si>
    <t>사회보험부담비용</t>
  </si>
  <si>
    <t>기타후생경비</t>
  </si>
  <si>
    <t>제수당</t>
  </si>
  <si>
    <t>일용잡금</t>
  </si>
  <si>
    <t>업무
추진비</t>
  </si>
  <si>
    <t>기관운영비</t>
  </si>
  <si>
    <t>직책보조비</t>
  </si>
  <si>
    <t>회의비</t>
  </si>
  <si>
    <t>운영비</t>
  </si>
  <si>
    <t>여비</t>
  </si>
  <si>
    <t>수용비및수수료</t>
  </si>
  <si>
    <t>공공요금</t>
  </si>
  <si>
    <t>공공요금</t>
  </si>
  <si>
    <t>제세공과금</t>
  </si>
  <si>
    <t>차량비</t>
  </si>
  <si>
    <t>직책보조비</t>
  </si>
  <si>
    <t>회의비</t>
  </si>
  <si>
    <t>합 계</t>
  </si>
  <si>
    <t>재산
조성비</t>
  </si>
  <si>
    <t>시설비</t>
  </si>
  <si>
    <t>시설비</t>
  </si>
  <si>
    <t>자산취득비</t>
  </si>
  <si>
    <t>시설장비유지비</t>
  </si>
  <si>
    <t>사업비</t>
  </si>
  <si>
    <t>가족
기능
강화
사업</t>
  </si>
  <si>
    <t>가족관계증진사업</t>
  </si>
  <si>
    <t>찾아가는아동학습지원</t>
  </si>
  <si>
    <t>희망울타리</t>
  </si>
  <si>
    <t>가족문제해결치료사업</t>
  </si>
  <si>
    <t>지역
사회
보호
사업</t>
  </si>
  <si>
    <t>무료치과진료</t>
  </si>
  <si>
    <t>보건의료서비스</t>
  </si>
  <si>
    <t>재가복지봉사서비스</t>
  </si>
  <si>
    <t>독거노인감성프로젝트</t>
  </si>
  <si>
    <t>아동청소년사회교육</t>
  </si>
  <si>
    <t>아동건강증진사업</t>
  </si>
  <si>
    <t>노인여가문화사업</t>
  </si>
  <si>
    <t>교육
문화
사업</t>
  </si>
  <si>
    <t>자활
지원
사업</t>
  </si>
  <si>
    <t>직업능력개발사업</t>
  </si>
  <si>
    <t>직업기능훈련사업</t>
  </si>
  <si>
    <t>노인일자리창출사업</t>
  </si>
  <si>
    <t>지역
조직화 사업</t>
  </si>
  <si>
    <t>복지네트워크구축</t>
  </si>
  <si>
    <t>사회복지현장실습</t>
  </si>
  <si>
    <t>조사연구사업</t>
  </si>
  <si>
    <t>주민
조직화
사업</t>
  </si>
  <si>
    <t>녹색가게</t>
  </si>
  <si>
    <t>녹색가게운영</t>
  </si>
  <si>
    <t>녹색가게장학금</t>
  </si>
  <si>
    <t>사회복지운영위원회</t>
  </si>
  <si>
    <t>과년도
지출</t>
  </si>
  <si>
    <t>과년도
지출</t>
  </si>
  <si>
    <t>과년도지출</t>
  </si>
  <si>
    <t>지정후원금</t>
  </si>
  <si>
    <t>계</t>
  </si>
  <si>
    <t>여성가장자립지원사업</t>
  </si>
  <si>
    <t>무한도전</t>
  </si>
  <si>
    <t>경제적지원서비스</t>
  </si>
  <si>
    <t>결연후원</t>
  </si>
  <si>
    <t>사랑의떡국나누기사업</t>
  </si>
  <si>
    <t>비지정
후원금</t>
  </si>
  <si>
    <t>사무운영비</t>
  </si>
  <si>
    <t>차량관리비</t>
  </si>
  <si>
    <t>제세공과금</t>
  </si>
  <si>
    <t>재산조성비</t>
  </si>
  <si>
    <t>사례관리사업</t>
  </si>
  <si>
    <t>사례관리비</t>
  </si>
  <si>
    <t>예체능교육비지원</t>
  </si>
  <si>
    <t>북한이탈아동공부방</t>
  </si>
  <si>
    <t>아동학습지원사업</t>
  </si>
  <si>
    <t>가족문제해결 및
치료사업</t>
  </si>
  <si>
    <t>행복한동행</t>
  </si>
  <si>
    <t>장애인행사지원</t>
  </si>
  <si>
    <t>젠틀맨임파워먼트</t>
  </si>
  <si>
    <t>급식서비스</t>
  </si>
  <si>
    <t>밑반찬지원서비스</t>
  </si>
  <si>
    <t>간식서비스</t>
  </si>
  <si>
    <t>식사배달</t>
  </si>
  <si>
    <t>노후보장네비게이션</t>
  </si>
  <si>
    <t>무료치아진료</t>
  </si>
  <si>
    <t>긴급구호</t>
  </si>
  <si>
    <t>일상생활지원서비스</t>
  </si>
  <si>
    <t>이미용서비스</t>
  </si>
  <si>
    <t>떡국서비스</t>
  </si>
  <si>
    <t>지역사회욕구조사</t>
  </si>
  <si>
    <t>공익,도우미관리</t>
  </si>
  <si>
    <t>사업보고서</t>
  </si>
  <si>
    <t>주민조직화사업</t>
  </si>
  <si>
    <t>지역주민강좌</t>
  </si>
  <si>
    <t>지역주민세미나</t>
  </si>
  <si>
    <t>경로당관리</t>
  </si>
  <si>
    <t>지역환경개선사업</t>
  </si>
  <si>
    <t>창포이동복지관</t>
  </si>
  <si>
    <t>한민족통합교육
전문가양성(비지정)</t>
  </si>
  <si>
    <t>한민족통합교육
전문가양성(비지정)</t>
  </si>
  <si>
    <t>자원개발 및 관리</t>
  </si>
  <si>
    <t>자원봉사자개발및관리</t>
  </si>
  <si>
    <t>후원자개발및관리</t>
  </si>
  <si>
    <t>창포가족의날</t>
  </si>
  <si>
    <t>연하장발송</t>
  </si>
  <si>
    <t>출판홍보사업</t>
  </si>
  <si>
    <t>잡지출</t>
  </si>
  <si>
    <t>예비비
및 기타</t>
  </si>
  <si>
    <t>예비비
및 기타</t>
  </si>
  <si>
    <t>예비비</t>
  </si>
  <si>
    <t>반환금</t>
  </si>
  <si>
    <t>다솜각시이월금반납</t>
  </si>
  <si>
    <t>다솜각시이자반납</t>
  </si>
  <si>
    <t>노인일자리이자반납</t>
  </si>
  <si>
    <t>어르신식사배달이자반납</t>
  </si>
  <si>
    <t>사랑나눔터이자반납</t>
  </si>
  <si>
    <t>하나센터이월금반납</t>
  </si>
  <si>
    <t>하나센터예금이자반납</t>
  </si>
  <si>
    <t>징검다리이자반납</t>
  </si>
  <si>
    <t>가족기능보완사업</t>
  </si>
  <si>
    <t>관</t>
  </si>
  <si>
    <t xml:space="preserve">  ① 세입내역서</t>
  </si>
  <si>
    <t>항</t>
  </si>
  <si>
    <t>목</t>
  </si>
  <si>
    <t>세목</t>
  </si>
  <si>
    <t>증감(B-A)</t>
  </si>
  <si>
    <t>액수</t>
  </si>
  <si>
    <t>비율(%)</t>
  </si>
  <si>
    <t>합  계</t>
  </si>
  <si>
    <t>소  계</t>
  </si>
  <si>
    <t>녹색가게수입금</t>
  </si>
  <si>
    <t>사랑나눔터</t>
  </si>
  <si>
    <t>실습생지도</t>
  </si>
  <si>
    <t>아동바우처</t>
  </si>
  <si>
    <t>노인바우처</t>
  </si>
  <si>
    <t>노인일자리사업</t>
  </si>
  <si>
    <t>다솜각시</t>
  </si>
  <si>
    <t>징검다리</t>
  </si>
  <si>
    <t>시도보조금</t>
  </si>
  <si>
    <t>하나센터</t>
  </si>
  <si>
    <t>특화사업</t>
  </si>
  <si>
    <t>어르신식사배달서비스</t>
  </si>
  <si>
    <t>아동급식서비스</t>
  </si>
  <si>
    <t>기능보강사업</t>
  </si>
  <si>
    <t>시군구보조금</t>
  </si>
  <si>
    <t>경상보조금</t>
  </si>
  <si>
    <t>꿈자람독서놀이터</t>
  </si>
  <si>
    <t>특수시책비</t>
  </si>
  <si>
    <t>무지개청소년</t>
  </si>
  <si>
    <t>창포점프업(공동모금회)</t>
  </si>
  <si>
    <t>가족문제해결치료</t>
  </si>
  <si>
    <t>여성가장자립지원</t>
  </si>
  <si>
    <t>한부모가족관계강화P</t>
  </si>
  <si>
    <t>김장서비스</t>
  </si>
  <si>
    <t>결연후원금</t>
  </si>
  <si>
    <t>에너지효율개선사업</t>
  </si>
  <si>
    <t>지역사회조직사업</t>
  </si>
  <si>
    <t>한민족통합교육전문가양성</t>
  </si>
  <si>
    <t>문화복지사업</t>
  </si>
  <si>
    <t>한가위나눔행사</t>
  </si>
  <si>
    <t>비지정후원금</t>
  </si>
  <si>
    <t>기타운영비</t>
  </si>
  <si>
    <t>전년도이월금</t>
  </si>
  <si>
    <t>노인바우처사업</t>
  </si>
  <si>
    <t>아동급식예금이자</t>
  </si>
  <si>
    <t>다솜각시이월금</t>
  </si>
  <si>
    <t>노인일자리예금이자</t>
  </si>
  <si>
    <t>어르신식사배달예금이자</t>
  </si>
  <si>
    <t>사랑나눔터예금이자</t>
  </si>
  <si>
    <t>하나센터예금이자</t>
  </si>
  <si>
    <t>다솜각시예금이자</t>
  </si>
  <si>
    <t>징검다리예금이자</t>
  </si>
  <si>
    <t>이월사업비</t>
  </si>
  <si>
    <t>불용품매각대</t>
  </si>
  <si>
    <t>기타잡수입</t>
  </si>
  <si>
    <t xml:space="preserve"> 세입.세출 내역서 </t>
  </si>
  <si>
    <t>무료급식소</t>
  </si>
  <si>
    <t>바우처카드
개인부담금</t>
  </si>
  <si>
    <t>희망울타리</t>
  </si>
  <si>
    <t>경로식당</t>
  </si>
  <si>
    <t>독거노인감성프로젝트</t>
  </si>
  <si>
    <t>북한이탈주민지원재단</t>
  </si>
  <si>
    <t>한국에너지재단</t>
  </si>
  <si>
    <t>잡수입</t>
  </si>
  <si>
    <t>이월금</t>
  </si>
  <si>
    <t>가족관계증진사업수입</t>
  </si>
  <si>
    <t>보조금
수입</t>
  </si>
  <si>
    <t>북한이탈주민제주도탐방</t>
  </si>
  <si>
    <t>징검다리(자부담)</t>
  </si>
  <si>
    <t>전입금</t>
  </si>
  <si>
    <t>한부모가족관계강화P</t>
  </si>
  <si>
    <t>세          입</t>
  </si>
  <si>
    <t>사업비</t>
  </si>
  <si>
    <t>비지정
후원금</t>
  </si>
  <si>
    <t>여비</t>
  </si>
  <si>
    <t>시설비</t>
  </si>
  <si>
    <t>자산취득비</t>
  </si>
  <si>
    <t>시설장유지비</t>
  </si>
  <si>
    <t>인건비</t>
  </si>
  <si>
    <t>인건비</t>
  </si>
  <si>
    <t>일용잡금</t>
  </si>
  <si>
    <t>퇴직적립금</t>
  </si>
  <si>
    <t>사회보험부담비용</t>
  </si>
  <si>
    <t>기타후생경비</t>
  </si>
  <si>
    <t>아동건강증진사업</t>
  </si>
  <si>
    <t>아동바우처</t>
  </si>
  <si>
    <t>사회복지운영위원회</t>
  </si>
  <si>
    <t>사회복지현장실습운영비</t>
  </si>
  <si>
    <t>녹색가게장학금</t>
  </si>
  <si>
    <t>김장서비스</t>
  </si>
  <si>
    <t>결연후원금</t>
  </si>
  <si>
    <t>공사대금</t>
  </si>
  <si>
    <t>예체능교육비지원</t>
  </si>
  <si>
    <t>긴급구호금</t>
  </si>
  <si>
    <t>공익,도우미관리</t>
  </si>
  <si>
    <t>사업보고서발행비</t>
  </si>
  <si>
    <t>지역주민강좌 간식비</t>
  </si>
  <si>
    <t>꽃가꾸기 및 주민조직화사업</t>
  </si>
  <si>
    <t>창포가족의 날</t>
  </si>
  <si>
    <t>사무비</t>
  </si>
  <si>
    <t>교육
문화
사업</t>
  </si>
  <si>
    <t>한가위나눔사업
(독거노인감성프로젝트)</t>
  </si>
  <si>
    <t>하나센터예금이자반납</t>
  </si>
  <si>
    <t>가족문제해결치료사업</t>
  </si>
  <si>
    <t>예비비
및 기타</t>
  </si>
  <si>
    <t>소  계</t>
  </si>
  <si>
    <t>자원봉사자야유회</t>
  </si>
  <si>
    <t>행복나눔사업</t>
  </si>
  <si>
    <t>행복나눔사업</t>
  </si>
  <si>
    <t>정부보조금반환금</t>
  </si>
  <si>
    <t>자원봉사자야유회</t>
  </si>
  <si>
    <t>행복나눔사업</t>
  </si>
  <si>
    <t>정부보조금반환금</t>
  </si>
  <si>
    <t>치과진료사업</t>
  </si>
  <si>
    <t>북한이탈주민냉장고지원사업</t>
  </si>
  <si>
    <t>치과진료사업</t>
  </si>
  <si>
    <t>북한이탈주민냉장고지원사업</t>
  </si>
  <si>
    <t>한가위나눔행사</t>
  </si>
  <si>
    <t>북한이탈주민냉장고지원사업</t>
  </si>
  <si>
    <t>치과진료사업</t>
  </si>
  <si>
    <t>북한이탈주민냉장고지원사업</t>
  </si>
  <si>
    <t>한가위나눔행사</t>
  </si>
  <si>
    <t>시설비</t>
  </si>
  <si>
    <t>재산
조성비</t>
  </si>
  <si>
    <t>가족기능보완사업</t>
  </si>
  <si>
    <t>재산조성비</t>
  </si>
  <si>
    <t>행복가정지원사업</t>
  </si>
  <si>
    <t>독거노인나들이(공모)</t>
  </si>
  <si>
    <t>드림장학금</t>
  </si>
  <si>
    <t>희망비행to제주(공모)</t>
  </si>
  <si>
    <t>겨울나기물품지원사업</t>
  </si>
  <si>
    <t>동절기위문사업</t>
  </si>
  <si>
    <t>햇볕한줌주거지원사업</t>
  </si>
  <si>
    <t>행복가정지원사업</t>
  </si>
  <si>
    <t>드림장학금</t>
  </si>
  <si>
    <t>김장서비스</t>
  </si>
  <si>
    <t>햇볕한줌주거지원사업</t>
  </si>
  <si>
    <t>희망비행to제주(공모)</t>
  </si>
  <si>
    <t xml:space="preserve">사례관리비 </t>
  </si>
  <si>
    <t>간식재료구입비</t>
  </si>
  <si>
    <t>수학여행지원사업</t>
  </si>
  <si>
    <t>난방비(공모)</t>
  </si>
  <si>
    <t>수학여행지원사업</t>
  </si>
  <si>
    <t>난방비(공모)</t>
  </si>
  <si>
    <t>직업능력개발사업</t>
  </si>
  <si>
    <t>현대자동차</t>
  </si>
  <si>
    <t>찾아가는 심리정서지원사업'힐링제작소'</t>
  </si>
  <si>
    <t>찾아가는 심리정서지원 사업'힐링제작소'</t>
  </si>
  <si>
    <t>예  산  산  출  내  역</t>
  </si>
  <si>
    <t xml:space="preserve">예  산  산  출  내  역 </t>
  </si>
  <si>
    <t>급여</t>
  </si>
  <si>
    <t>지역
사회
보호
사업</t>
  </si>
  <si>
    <t>지역
사회
보호
사업</t>
  </si>
  <si>
    <t>사업비</t>
  </si>
  <si>
    <t>자활
지원
사업</t>
  </si>
  <si>
    <t>후원금</t>
  </si>
  <si>
    <t>경제적지원서비스</t>
  </si>
  <si>
    <t>지정
후원금</t>
  </si>
  <si>
    <t>지정
후원금</t>
  </si>
  <si>
    <t>후원금</t>
  </si>
  <si>
    <t>비지정
후원금</t>
  </si>
  <si>
    <t>비지정
후원금</t>
  </si>
  <si>
    <t>후원금</t>
  </si>
  <si>
    <t>소  계</t>
  </si>
  <si>
    <t>자원개발 및 관리</t>
  </si>
  <si>
    <t>보조금
수입</t>
  </si>
  <si>
    <t>국고보조금</t>
  </si>
  <si>
    <t>지정
후원금</t>
  </si>
  <si>
    <t>후원금
수입</t>
  </si>
  <si>
    <t>전년도이월금</t>
  </si>
  <si>
    <t>노인일자리예금이자</t>
  </si>
  <si>
    <t>전입금</t>
  </si>
  <si>
    <t>후원금
수입</t>
  </si>
  <si>
    <t>전년도이월금</t>
  </si>
  <si>
    <t>가족문제
해결치료사업</t>
  </si>
  <si>
    <t>이월금</t>
  </si>
  <si>
    <r>
      <t>이월</t>
    </r>
    <r>
      <rPr>
        <b/>
        <sz val="9"/>
        <rFont val="나눔고딕"/>
        <family val="3"/>
      </rPr>
      <t>금</t>
    </r>
  </si>
  <si>
    <t xml:space="preserve"> 2014년 창포종합사회복지관 예산서</t>
  </si>
  <si>
    <t>힐링스토리(공동모금회)</t>
  </si>
  <si>
    <t xml:space="preserve">징검다리 </t>
  </si>
  <si>
    <t>행복나눔사업</t>
  </si>
  <si>
    <t>독거노인감성프로젝트</t>
  </si>
  <si>
    <t>지역사회나눔사업</t>
  </si>
  <si>
    <t>아동바우처</t>
  </si>
  <si>
    <t>나눔마을만들기사업</t>
  </si>
  <si>
    <t>찾아가는 심리정서
지원사업'힐링제작소'</t>
  </si>
  <si>
    <t>후원금
수입</t>
  </si>
  <si>
    <t>사업비</t>
  </si>
  <si>
    <t>비지정
후원금</t>
  </si>
  <si>
    <t>후원금</t>
  </si>
  <si>
    <t>희망비행to제주(자부담)</t>
  </si>
  <si>
    <t>2013
4차추경
(A)</t>
  </si>
  <si>
    <t>2014
예산
(B)</t>
  </si>
  <si>
    <t>2013
4차추경
(A)</t>
  </si>
  <si>
    <t>2014
예산
(B)</t>
  </si>
  <si>
    <t>아동바우처사업</t>
  </si>
  <si>
    <t>나눔마을만들기사업</t>
  </si>
  <si>
    <t>재가복지봉사서비스</t>
  </si>
  <si>
    <t>지역사회나눔사업</t>
  </si>
  <si>
    <t>행복나눔사업</t>
  </si>
  <si>
    <t>경북공동모금회</t>
  </si>
  <si>
    <t>한국사회복지관협회</t>
  </si>
  <si>
    <t>=</t>
  </si>
  <si>
    <t>x</t>
  </si>
  <si>
    <t>국민보험</t>
  </si>
  <si>
    <t>건강보험</t>
  </si>
  <si>
    <t>요양보험</t>
  </si>
  <si>
    <t>산재보험</t>
  </si>
  <si>
    <t>고용보험</t>
  </si>
  <si>
    <t>=</t>
  </si>
  <si>
    <t>명절선물</t>
  </si>
  <si>
    <t>직원식대</t>
  </si>
  <si>
    <t>교통비</t>
  </si>
  <si>
    <t>x</t>
  </si>
  <si>
    <t>복지수당(장려수당)</t>
  </si>
  <si>
    <t>복지수당(자격수당)</t>
  </si>
  <si>
    <t>사무용품</t>
  </si>
  <si>
    <t>swm계약</t>
  </si>
  <si>
    <t xml:space="preserve">전기요금 </t>
  </si>
  <si>
    <t>텔레캅&amp;팩스</t>
  </si>
  <si>
    <t>상수도및관리비</t>
  </si>
  <si>
    <t>전화&amp;인터넷</t>
  </si>
  <si>
    <t xml:space="preserve">퇴직연금수수료 </t>
  </si>
  <si>
    <t>포항시사회복지관협회비</t>
  </si>
  <si>
    <t>경북사회복지관협회비</t>
  </si>
  <si>
    <t>한국사회복지관협회비</t>
  </si>
  <si>
    <t>신원보증보험</t>
  </si>
  <si>
    <t>직원단체상해보험</t>
  </si>
  <si>
    <t>포항사회복지시설기관장연합회비</t>
  </si>
  <si>
    <t>포북서보안협력위원회회비</t>
  </si>
  <si>
    <t xml:space="preserve">차량유류대 </t>
  </si>
  <si>
    <t>차량관리비</t>
  </si>
  <si>
    <t>=</t>
  </si>
  <si>
    <t>x</t>
  </si>
  <si>
    <t>x</t>
  </si>
  <si>
    <t>직원동아리</t>
  </si>
  <si>
    <t>직원개발</t>
  </si>
  <si>
    <t>문구및사무용품</t>
  </si>
  <si>
    <t>기타</t>
  </si>
  <si>
    <t>3434스타렉스차량보험료</t>
  </si>
  <si>
    <t>포항시사회복지협의회연합회비</t>
  </si>
  <si>
    <t>영업배상책임보험료</t>
  </si>
  <si>
    <t>4399마티즈차량보험료</t>
  </si>
  <si>
    <t>9830모닝차량보험료</t>
  </si>
  <si>
    <t>엑센트차량보험료</t>
  </si>
  <si>
    <t xml:space="preserve">강사비 </t>
  </si>
  <si>
    <t>세금</t>
  </si>
  <si>
    <t>국비 50%(29,400)+도비 15%(8,820)+
시비 35% (20,580)</t>
  </si>
  <si>
    <t>=</t>
  </si>
  <si>
    <t>장려수당 시비30% + 자격수당 도비 30%</t>
  </si>
  <si>
    <t>160명*1.7*7일*13주*4분기</t>
  </si>
  <si>
    <t>x</t>
  </si>
  <si>
    <t>법인전입금</t>
  </si>
  <si>
    <t>기타운영비</t>
  </si>
  <si>
    <t>경로당관리</t>
  </si>
  <si>
    <t>소식지제작</t>
  </si>
  <si>
    <t>지역주민세미나</t>
  </si>
  <si>
    <t>증</t>
  </si>
  <si>
    <t>증</t>
  </si>
  <si>
    <t>감</t>
  </si>
  <si>
    <t>감</t>
  </si>
  <si>
    <t>신설증</t>
  </si>
  <si>
    <t>신설증</t>
  </si>
  <si>
    <t>신설증</t>
  </si>
  <si>
    <t>공동모금회</t>
  </si>
  <si>
    <t>=</t>
  </si>
  <si>
    <t>x</t>
  </si>
  <si>
    <t>임대료[1명]</t>
  </si>
  <si>
    <t>관리비[1명]</t>
  </si>
  <si>
    <t>+</t>
  </si>
  <si>
    <t>연체료</t>
  </si>
  <si>
    <t>전담인력급여</t>
  </si>
  <si>
    <t>퇴직적립금</t>
  </si>
  <si>
    <t>긴급사례관리비</t>
  </si>
  <si>
    <t>Fresh Day재료비</t>
  </si>
  <si>
    <t>감성교육(강사료)</t>
  </si>
  <si>
    <t>감성교육(재료비)</t>
  </si>
  <si>
    <t>감성자료(간식비)</t>
  </si>
  <si>
    <t>사무용품구입</t>
  </si>
  <si>
    <t>=</t>
  </si>
  <si>
    <t>인건비</t>
  </si>
  <si>
    <t>산재보험</t>
  </si>
  <si>
    <t>교육비</t>
  </si>
  <si>
    <t>문화활동비</t>
  </si>
  <si>
    <t>홍보비</t>
  </si>
  <si>
    <t>회의및간담회</t>
  </si>
  <si>
    <t>사업진행비</t>
  </si>
  <si>
    <t>팀장비</t>
  </si>
  <si>
    <t>자원봉사지원비</t>
  </si>
  <si>
    <t>밑반찬재료구입비</t>
  </si>
  <si>
    <t>150</t>
  </si>
  <si>
    <t>서비스물품구입</t>
  </si>
  <si>
    <t>의료교육준비비</t>
  </si>
  <si>
    <t>사업평가회비</t>
  </si>
  <si>
    <t>자원봉사자관리</t>
  </si>
  <si>
    <t>자원봉사자일일야유회</t>
  </si>
  <si>
    <t>자원봉사자간담회</t>
  </si>
  <si>
    <t>예비비</t>
  </si>
  <si>
    <t>청소년자원봉사학교</t>
  </si>
  <si>
    <t>녹색가게운영비</t>
  </si>
  <si>
    <t>자원봉사활동비</t>
  </si>
  <si>
    <t>정수기관리비</t>
  </si>
  <si>
    <t>상수도사용료</t>
  </si>
  <si>
    <t>도시가스비</t>
  </si>
  <si>
    <t>운영비</t>
  </si>
  <si>
    <t>전담인력인건비</t>
  </si>
  <si>
    <t>담당자미팅</t>
  </si>
  <si>
    <t>사무용품</t>
  </si>
  <si>
    <t>공연관람</t>
  </si>
  <si>
    <t>행복기행</t>
  </si>
  <si>
    <t>멘토링</t>
  </si>
  <si>
    <t>한가위행사</t>
  </si>
  <si>
    <t>떡국나눔</t>
  </si>
  <si>
    <t>전담인력급여</t>
  </si>
  <si>
    <t>영어강사급여</t>
  </si>
  <si>
    <t>문구용품구입</t>
  </si>
  <si>
    <t>기타운영비</t>
  </si>
  <si>
    <t>식대</t>
  </si>
  <si>
    <t>간식비</t>
  </si>
  <si>
    <t>교재구입비</t>
  </si>
  <si>
    <t>중국어교실강사비</t>
  </si>
  <si>
    <t>중국어교재구입</t>
  </si>
  <si>
    <t>수학교실강사비</t>
  </si>
  <si>
    <t>수학교재구입</t>
  </si>
  <si>
    <t>드림캠프</t>
  </si>
  <si>
    <t>영여연극동아리</t>
  </si>
  <si>
    <t>one Korea페스티벌</t>
  </si>
  <si>
    <t>나눔활동</t>
  </si>
  <si>
    <t>꽃동네연수원</t>
  </si>
  <si>
    <t>한민족통합교육강사비</t>
  </si>
  <si>
    <t>프로그램운영비</t>
  </si>
  <si>
    <t>사회보험기관부담금</t>
  </si>
  <si>
    <t>차량비</t>
  </si>
  <si>
    <t>체험비</t>
  </si>
  <si>
    <t>현수막</t>
  </si>
  <si>
    <t>사진인화</t>
  </si>
  <si>
    <t>나들이지원</t>
  </si>
  <si>
    <t>간담회다과비</t>
  </si>
  <si>
    <t>cms관리</t>
  </si>
  <si>
    <t>기부금영수증발급</t>
  </si>
  <si>
    <t>지로용지우편발송</t>
  </si>
  <si>
    <t>후원자관리</t>
  </si>
  <si>
    <t>물품구입(현수막,라벨등)</t>
  </si>
  <si>
    <t>행사진행비 및 물품,재료구입</t>
  </si>
  <si>
    <t>힐링스토리(심리상담비)</t>
  </si>
  <si>
    <t>힐링스토리(검사비용)</t>
  </si>
  <si>
    <t>힐링스토리(치료및게임도구)</t>
  </si>
  <si>
    <t>힐링스토리(간식비)</t>
  </si>
  <si>
    <t>부모코칭(강사비)</t>
  </si>
  <si>
    <t>부모코칭(검사지)</t>
  </si>
  <si>
    <t>부모코칭(식비)</t>
  </si>
  <si>
    <t>부모코칭(간식비)</t>
  </si>
  <si>
    <t>부모코칭(현수막,준비물등)</t>
  </si>
  <si>
    <t>한민족통합
교육전문가양성</t>
  </si>
  <si>
    <t>프로그램비</t>
  </si>
  <si>
    <t>활동비</t>
  </si>
  <si>
    <t>사무비</t>
  </si>
  <si>
    <t>전입금</t>
  </si>
  <si>
    <t>힐링스토리(공동모금회)</t>
  </si>
  <si>
    <t>힐링스토리(공동모금회)</t>
  </si>
  <si>
    <t>관장외9명</t>
  </si>
  <si>
    <t>직급수당4명</t>
  </si>
  <si>
    <t>휴가비</t>
  </si>
  <si>
    <t>직책보조비4명</t>
  </si>
  <si>
    <t>무한도전</t>
  </si>
</sst>
</file>

<file path=xl/styles.xml><?xml version="1.0" encoding="utf-8"?>
<styleSheet xmlns="http://schemas.openxmlformats.org/spreadsheetml/2006/main">
  <numFmts count="16">
    <numFmt numFmtId="42" formatCode="_-&quot;₩&quot;* #,##0_-;\-&quot;₩&quot;* #,##0_-;_-&quot;₩&quot;* &quot;-&quot;_-;_-@_-"/>
    <numFmt numFmtId="41" formatCode="_-* #,##0_-;\-* #,##0_-;_-* &quot;-&quot;_-;_-@_-"/>
    <numFmt numFmtId="176" formatCode="General&quot;개&quot;&quot;월&quot;"/>
    <numFmt numFmtId="177" formatCode="General&quot;명&quot;"/>
    <numFmt numFmtId="178" formatCode="0.000%"/>
    <numFmt numFmtId="179" formatCode="General&quot;회&quot;"/>
    <numFmt numFmtId="180" formatCode="General&quot;일&quot;"/>
    <numFmt numFmtId="181" formatCode="General&quot;천&quot;&quot;원&quot;"/>
    <numFmt numFmtId="182" formatCode="0.0"/>
    <numFmt numFmtId="183" formatCode="_-* #,##0.0_-;\-* #,##0.0_-;_-* &quot;-&quot;?_-;_-@_-"/>
    <numFmt numFmtId="184" formatCode="General&quot;권&quot;"/>
    <numFmt numFmtId="185" formatCode="General&quot;회&quot;&quot;기&quot;"/>
    <numFmt numFmtId="186" formatCode="\(General"/>
    <numFmt numFmtId="187" formatCode="General\)"/>
    <numFmt numFmtId="188" formatCode="General&quot;점&quot;"/>
    <numFmt numFmtId="189" formatCode="General&quot;set&quot;"/>
  </numFmts>
  <fonts count="21">
    <font>
      <sz val="11"/>
      <name val="돋움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돋움"/>
      <family val="3"/>
    </font>
    <font>
      <b/>
      <sz val="14"/>
      <name val="나눔고딕"/>
      <family val="3"/>
    </font>
    <font>
      <sz val="15"/>
      <name val="나눔고딕"/>
      <family val="3"/>
    </font>
    <font>
      <sz val="10"/>
      <name val="나눔고딕"/>
      <family val="3"/>
    </font>
    <font>
      <b/>
      <sz val="10"/>
      <name val="나눔고딕"/>
      <family val="3"/>
    </font>
    <font>
      <sz val="9"/>
      <name val="나눔고딕"/>
      <family val="3"/>
    </font>
    <font>
      <sz val="7"/>
      <name val="나눔고딕"/>
      <family val="3"/>
    </font>
    <font>
      <sz val="8"/>
      <name val="나눔고딕"/>
      <family val="3"/>
    </font>
    <font>
      <sz val="9"/>
      <color indexed="8"/>
      <name val="나눔고딕"/>
      <family val="3"/>
    </font>
    <font>
      <b/>
      <sz val="14"/>
      <color theme="1"/>
      <name val="나눔고딕"/>
      <family val="3"/>
    </font>
    <font>
      <sz val="10"/>
      <color theme="1"/>
      <name val="나눔고딕"/>
      <family val="3"/>
    </font>
    <font>
      <b/>
      <sz val="12"/>
      <color theme="1"/>
      <name val="나눔고딕"/>
      <family val="3"/>
    </font>
    <font>
      <sz val="8"/>
      <color theme="1"/>
      <name val="나눔고딕"/>
      <family val="3"/>
    </font>
    <font>
      <sz val="9"/>
      <color theme="1"/>
      <name val="나눔고딕"/>
      <family val="3"/>
    </font>
    <font>
      <b/>
      <sz val="9"/>
      <color theme="1"/>
      <name val="나눔고딕"/>
      <family val="3"/>
    </font>
    <font>
      <b/>
      <sz val="9"/>
      <name val="나눔고딕"/>
      <family val="3"/>
    </font>
    <font>
      <b/>
      <sz val="12"/>
      <name val="나눔고딕"/>
      <family val="3"/>
    </font>
    <font>
      <sz val="9"/>
      <color rgb="FFFF0000"/>
      <name val="나눔고딕"/>
      <family val="3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thin"/>
      <bottom style="hair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/>
      <right style="hair"/>
      <top style="thin"/>
      <bottom style="hair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hair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</borders>
  <cellStyleXfs count="1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72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41" fontId="6" fillId="0" borderId="0" xfId="22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41" fontId="17" fillId="0" borderId="0" xfId="0" applyNumberFormat="1" applyFont="1" applyAlignment="1">
      <alignment horizontal="center" vertical="center"/>
    </xf>
    <xf numFmtId="41" fontId="18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9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2" borderId="0" xfId="0" applyNumberFormat="1" applyFont="1" applyFill="1" applyAlignment="1">
      <alignment vertical="center"/>
    </xf>
    <xf numFmtId="41" fontId="6" fillId="0" borderId="0" xfId="21" applyFont="1" applyFill="1" applyBorder="1" applyAlignment="1">
      <alignment vertical="center"/>
    </xf>
    <xf numFmtId="41" fontId="6" fillId="0" borderId="0" xfId="2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41" fontId="6" fillId="0" borderId="0" xfId="21" applyFont="1" applyBorder="1" applyAlignment="1">
      <alignment horizontal="right" vertical="center"/>
    </xf>
    <xf numFmtId="41" fontId="6" fillId="0" borderId="0" xfId="21" applyFont="1" applyBorder="1" applyAlignment="1">
      <alignment vertical="center"/>
    </xf>
    <xf numFmtId="41" fontId="6" fillId="0" borderId="0" xfId="21" applyFont="1" applyAlignment="1">
      <alignment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18" fillId="0" borderId="0" xfId="21" applyFont="1" applyAlignment="1">
      <alignment horizontal="left" vertical="center" indent="1"/>
    </xf>
    <xf numFmtId="41" fontId="8" fillId="5" borderId="2" xfId="22" applyFont="1" applyFill="1" applyBorder="1" applyAlignment="1">
      <alignment vertical="center"/>
    </xf>
    <xf numFmtId="41" fontId="8" fillId="6" borderId="2" xfId="22" applyFont="1" applyFill="1" applyBorder="1" applyAlignment="1">
      <alignment vertical="center"/>
    </xf>
    <xf numFmtId="41" fontId="8" fillId="2" borderId="2" xfId="22" applyFont="1" applyFill="1" applyBorder="1" applyAlignment="1">
      <alignment vertical="center"/>
    </xf>
    <xf numFmtId="41" fontId="8" fillId="0" borderId="2" xfId="22" applyFont="1" applyBorder="1" applyAlignment="1">
      <alignment vertical="center"/>
    </xf>
    <xf numFmtId="41" fontId="8" fillId="3" borderId="2" xfId="22" applyFont="1" applyFill="1" applyBorder="1" applyAlignment="1">
      <alignment vertical="center"/>
    </xf>
    <xf numFmtId="41" fontId="8" fillId="0" borderId="2" xfId="22" applyFont="1" applyFill="1" applyBorder="1" applyAlignment="1">
      <alignment vertical="center"/>
    </xf>
    <xf numFmtId="41" fontId="8" fillId="6" borderId="2" xfId="0" applyNumberFormat="1" applyFont="1" applyFill="1" applyBorder="1" applyAlignment="1">
      <alignment horizontal="center" vertical="center"/>
    </xf>
    <xf numFmtId="41" fontId="8" fillId="0" borderId="2" xfId="0" applyNumberFormat="1" applyFont="1" applyBorder="1" applyAlignment="1">
      <alignment vertical="center"/>
    </xf>
    <xf numFmtId="41" fontId="11" fillId="5" borderId="3" xfId="22" applyFont="1" applyFill="1" applyBorder="1" applyAlignment="1">
      <alignment horizontal="right" vertical="center"/>
    </xf>
    <xf numFmtId="41" fontId="11" fillId="6" borderId="3" xfId="22" applyFont="1" applyFill="1" applyBorder="1" applyAlignment="1">
      <alignment horizontal="right" vertical="center"/>
    </xf>
    <xf numFmtId="41" fontId="11" fillId="3" borderId="3" xfId="22" applyFont="1" applyFill="1" applyBorder="1" applyAlignment="1">
      <alignment horizontal="right" vertical="center"/>
    </xf>
    <xf numFmtId="41" fontId="8" fillId="7" borderId="2" xfId="22" applyFont="1" applyFill="1" applyBorder="1" applyAlignment="1">
      <alignment vertical="center"/>
    </xf>
    <xf numFmtId="41" fontId="11" fillId="7" borderId="3" xfId="22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41" fontId="8" fillId="0" borderId="0" xfId="21" applyFont="1" applyAlignment="1">
      <alignment horizontal="left" vertical="center"/>
    </xf>
    <xf numFmtId="41" fontId="8" fillId="0" borderId="0" xfId="21" applyFont="1" applyAlignment="1">
      <alignment vertical="center"/>
    </xf>
    <xf numFmtId="41" fontId="8" fillId="5" borderId="4" xfId="22" applyFont="1" applyFill="1" applyBorder="1" applyAlignment="1">
      <alignment vertical="center"/>
    </xf>
    <xf numFmtId="41" fontId="8" fillId="6" borderId="4" xfId="22" applyFont="1" applyFill="1" applyBorder="1" applyAlignment="1">
      <alignment vertical="center"/>
    </xf>
    <xf numFmtId="41" fontId="8" fillId="2" borderId="4" xfId="22" applyFont="1" applyFill="1" applyBorder="1" applyAlignment="1">
      <alignment vertical="center"/>
    </xf>
    <xf numFmtId="41" fontId="8" fillId="0" borderId="4" xfId="22" applyFont="1" applyBorder="1" applyAlignment="1">
      <alignment vertical="center"/>
    </xf>
    <xf numFmtId="41" fontId="8" fillId="3" borderId="4" xfId="22" applyFont="1" applyFill="1" applyBorder="1" applyAlignment="1">
      <alignment vertical="center"/>
    </xf>
    <xf numFmtId="41" fontId="8" fillId="0" borderId="4" xfId="22" applyFont="1" applyFill="1" applyBorder="1" applyAlignment="1">
      <alignment vertical="center"/>
    </xf>
    <xf numFmtId="41" fontId="8" fillId="6" borderId="4" xfId="0" applyNumberFormat="1" applyFont="1" applyFill="1" applyBorder="1" applyAlignment="1">
      <alignment horizontal="center" vertical="center"/>
    </xf>
    <xf numFmtId="41" fontId="8" fillId="0" borderId="4" xfId="0" applyNumberFormat="1" applyFont="1" applyBorder="1" applyAlignment="1">
      <alignment horizontal="center" vertical="center"/>
    </xf>
    <xf numFmtId="41" fontId="8" fillId="7" borderId="4" xfId="22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6" fillId="3" borderId="0" xfId="0" applyNumberFormat="1" applyFont="1" applyFill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3" borderId="4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41" fontId="11" fillId="5" borderId="5" xfId="22" applyFont="1" applyFill="1" applyBorder="1" applyAlignment="1">
      <alignment horizontal="right" vertical="center"/>
    </xf>
    <xf numFmtId="41" fontId="11" fillId="6" borderId="5" xfId="22" applyFont="1" applyFill="1" applyBorder="1" applyAlignment="1">
      <alignment horizontal="right" vertical="center"/>
    </xf>
    <xf numFmtId="41" fontId="11" fillId="3" borderId="5" xfId="22" applyFont="1" applyFill="1" applyBorder="1" applyAlignment="1">
      <alignment horizontal="right" vertical="center"/>
    </xf>
    <xf numFmtId="41" fontId="11" fillId="7" borderId="5" xfId="22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shrinkToFit="1"/>
    </xf>
    <xf numFmtId="0" fontId="8" fillId="2" borderId="5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left" vertical="center" shrinkToFit="1"/>
    </xf>
    <xf numFmtId="0" fontId="8" fillId="3" borderId="5" xfId="0" applyFont="1" applyFill="1" applyBorder="1" applyAlignment="1">
      <alignment horizontal="left" vertical="center" shrinkToFit="1"/>
    </xf>
    <xf numFmtId="0" fontId="8" fillId="0" borderId="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41" fontId="8" fillId="8" borderId="7" xfId="22" applyFont="1" applyFill="1" applyBorder="1" applyAlignment="1">
      <alignment vertical="center"/>
    </xf>
    <xf numFmtId="41" fontId="8" fillId="8" borderId="8" xfId="22" applyFont="1" applyFill="1" applyBorder="1" applyAlignment="1">
      <alignment vertical="center"/>
    </xf>
    <xf numFmtId="41" fontId="11" fillId="8" borderId="9" xfId="22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left" vertical="center"/>
    </xf>
    <xf numFmtId="41" fontId="8" fillId="0" borderId="2" xfId="0" applyNumberFormat="1" applyFont="1" applyBorder="1" applyAlignment="1">
      <alignment horizontal="center" vertical="center"/>
    </xf>
    <xf numFmtId="41" fontId="8" fillId="3" borderId="2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shrinkToFit="1"/>
    </xf>
    <xf numFmtId="0" fontId="8" fillId="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shrinkToFit="1"/>
    </xf>
    <xf numFmtId="41" fontId="11" fillId="8" borderId="12" xfId="22" applyFont="1" applyFill="1" applyBorder="1" applyAlignment="1">
      <alignment horizontal="right" vertical="center"/>
    </xf>
    <xf numFmtId="41" fontId="11" fillId="3" borderId="13" xfId="22" applyFont="1" applyFill="1" applyBorder="1" applyAlignment="1">
      <alignment horizontal="right" vertical="center"/>
    </xf>
    <xf numFmtId="41" fontId="11" fillId="3" borderId="14" xfId="22" applyFont="1" applyFill="1" applyBorder="1" applyAlignment="1">
      <alignment horizontal="right" vertical="center"/>
    </xf>
    <xf numFmtId="0" fontId="10" fillId="0" borderId="11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41" fontId="8" fillId="0" borderId="15" xfId="22" applyFont="1" applyBorder="1" applyAlignment="1">
      <alignment vertical="center"/>
    </xf>
    <xf numFmtId="41" fontId="8" fillId="0" borderId="2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/>
    </xf>
    <xf numFmtId="41" fontId="6" fillId="0" borderId="0" xfId="0" applyNumberFormat="1" applyFont="1" applyFill="1" applyAlignment="1">
      <alignment vertical="center"/>
    </xf>
    <xf numFmtId="41" fontId="16" fillId="0" borderId="0" xfId="21" applyFont="1" applyAlignment="1">
      <alignment vertical="center" wrapText="1"/>
    </xf>
    <xf numFmtId="41" fontId="16" fillId="0" borderId="0" xfId="21" applyFont="1" applyAlignment="1">
      <alignment horizontal="left" vertical="center" wrapText="1"/>
    </xf>
    <xf numFmtId="41" fontId="8" fillId="6" borderId="0" xfId="22" applyFont="1" applyFill="1" applyBorder="1" applyAlignment="1">
      <alignment vertical="center"/>
    </xf>
    <xf numFmtId="41" fontId="11" fillId="6" borderId="0" xfId="22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left" vertical="center" wrapText="1"/>
    </xf>
    <xf numFmtId="176" fontId="8" fillId="3" borderId="0" xfId="0" applyNumberFormat="1" applyFont="1" applyFill="1" applyBorder="1" applyAlignment="1">
      <alignment horizontal="left" vertical="center" wrapText="1"/>
    </xf>
    <xf numFmtId="41" fontId="8" fillId="3" borderId="0" xfId="21" applyFont="1" applyFill="1" applyBorder="1" applyAlignment="1">
      <alignment horizontal="left" vertical="center" wrapText="1"/>
    </xf>
    <xf numFmtId="177" fontId="8" fillId="3" borderId="0" xfId="0" applyNumberFormat="1" applyFont="1" applyFill="1" applyBorder="1" applyAlignment="1">
      <alignment horizontal="left" vertical="center" wrapText="1"/>
    </xf>
    <xf numFmtId="0" fontId="8" fillId="6" borderId="0" xfId="0" applyFont="1" applyFill="1" applyBorder="1" applyAlignment="1">
      <alignment horizontal="left" vertical="center" wrapText="1"/>
    </xf>
    <xf numFmtId="41" fontId="8" fillId="8" borderId="22" xfId="22" applyFont="1" applyFill="1" applyBorder="1" applyAlignment="1">
      <alignment vertical="center"/>
    </xf>
    <xf numFmtId="41" fontId="11" fillId="8" borderId="22" xfId="22" applyFont="1" applyFill="1" applyBorder="1" applyAlignment="1">
      <alignment horizontal="right" vertical="center"/>
    </xf>
    <xf numFmtId="0" fontId="18" fillId="8" borderId="22" xfId="0" applyFont="1" applyFill="1" applyBorder="1" applyAlignment="1">
      <alignment horizontal="center" vertical="center"/>
    </xf>
    <xf numFmtId="41" fontId="18" fillId="8" borderId="22" xfId="0" applyNumberFormat="1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3" borderId="22" xfId="0" applyFont="1" applyFill="1" applyBorder="1" applyAlignment="1">
      <alignment horizontal="left" vertical="center"/>
    </xf>
    <xf numFmtId="0" fontId="8" fillId="3" borderId="22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center" vertical="center" shrinkToFit="1"/>
    </xf>
    <xf numFmtId="0" fontId="8" fillId="3" borderId="23" xfId="0" applyFont="1" applyFill="1" applyBorder="1" applyAlignment="1">
      <alignment horizontal="left" vertical="center" wrapText="1"/>
    </xf>
    <xf numFmtId="41" fontId="8" fillId="3" borderId="23" xfId="21" applyFont="1" applyFill="1" applyBorder="1" applyAlignment="1">
      <alignment horizontal="left" vertical="center" wrapText="1"/>
    </xf>
    <xf numFmtId="0" fontId="8" fillId="8" borderId="24" xfId="0" applyFont="1" applyFill="1" applyBorder="1" applyAlignment="1">
      <alignment horizontal="left" vertical="center"/>
    </xf>
    <xf numFmtId="41" fontId="8" fillId="8" borderId="24" xfId="21" applyFont="1" applyFill="1" applyBorder="1" applyAlignment="1">
      <alignment horizontal="left" vertical="center"/>
    </xf>
    <xf numFmtId="41" fontId="8" fillId="5" borderId="22" xfId="22" applyFont="1" applyFill="1" applyBorder="1" applyAlignment="1">
      <alignment vertical="center"/>
    </xf>
    <xf numFmtId="41" fontId="11" fillId="5" borderId="22" xfId="22" applyFont="1" applyFill="1" applyBorder="1" applyAlignment="1">
      <alignment horizontal="right" vertical="center"/>
    </xf>
    <xf numFmtId="41" fontId="8" fillId="6" borderId="22" xfId="22" applyFont="1" applyFill="1" applyBorder="1" applyAlignment="1">
      <alignment vertical="center"/>
    </xf>
    <xf numFmtId="41" fontId="11" fillId="6" borderId="22" xfId="22" applyFont="1" applyFill="1" applyBorder="1" applyAlignment="1">
      <alignment horizontal="right" vertical="center"/>
    </xf>
    <xf numFmtId="41" fontId="8" fillId="2" borderId="22" xfId="22" applyFont="1" applyFill="1" applyBorder="1" applyAlignment="1">
      <alignment vertical="center"/>
    </xf>
    <xf numFmtId="41" fontId="11" fillId="3" borderId="22" xfId="22" applyFont="1" applyFill="1" applyBorder="1" applyAlignment="1">
      <alignment horizontal="right" vertical="center"/>
    </xf>
    <xf numFmtId="41" fontId="8" fillId="0" borderId="22" xfId="22" applyFont="1" applyBorder="1" applyAlignment="1">
      <alignment vertical="center"/>
    </xf>
    <xf numFmtId="41" fontId="8" fillId="3" borderId="22" xfId="22" applyFont="1" applyFill="1" applyBorder="1" applyAlignment="1">
      <alignment vertical="center"/>
    </xf>
    <xf numFmtId="0" fontId="8" fillId="5" borderId="25" xfId="0" applyFont="1" applyFill="1" applyBorder="1" applyAlignment="1">
      <alignment horizontal="left" vertical="center"/>
    </xf>
    <xf numFmtId="0" fontId="8" fillId="5" borderId="24" xfId="0" applyFont="1" applyFill="1" applyBorder="1" applyAlignment="1">
      <alignment horizontal="left" vertical="center"/>
    </xf>
    <xf numFmtId="41" fontId="8" fillId="5" borderId="24" xfId="21" applyFont="1" applyFill="1" applyBorder="1" applyAlignment="1">
      <alignment horizontal="left" vertical="center"/>
    </xf>
    <xf numFmtId="0" fontId="18" fillId="5" borderId="24" xfId="0" applyFont="1" applyFill="1" applyBorder="1" applyAlignment="1">
      <alignment horizontal="center" vertical="center"/>
    </xf>
    <xf numFmtId="41" fontId="18" fillId="5" borderId="10" xfId="0" applyNumberFormat="1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left" vertical="center"/>
    </xf>
    <xf numFmtId="0" fontId="8" fillId="6" borderId="24" xfId="0" applyFont="1" applyFill="1" applyBorder="1" applyAlignment="1">
      <alignment horizontal="left" vertical="center"/>
    </xf>
    <xf numFmtId="41" fontId="8" fillId="6" borderId="24" xfId="21" applyFont="1" applyFill="1" applyBorder="1" applyAlignment="1">
      <alignment horizontal="left" vertical="center"/>
    </xf>
    <xf numFmtId="0" fontId="18" fillId="6" borderId="24" xfId="0" applyFont="1" applyFill="1" applyBorder="1" applyAlignment="1">
      <alignment horizontal="center" vertical="center"/>
    </xf>
    <xf numFmtId="41" fontId="18" fillId="6" borderId="10" xfId="0" applyNumberFormat="1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left" vertical="center" wrapText="1"/>
    </xf>
    <xf numFmtId="0" fontId="8" fillId="3" borderId="24" xfId="0" applyFont="1" applyFill="1" applyBorder="1" applyAlignment="1">
      <alignment horizontal="left" vertical="center" wrapText="1"/>
    </xf>
    <xf numFmtId="176" fontId="8" fillId="3" borderId="24" xfId="0" applyNumberFormat="1" applyFont="1" applyFill="1" applyBorder="1" applyAlignment="1">
      <alignment horizontal="left" vertical="center" wrapText="1"/>
    </xf>
    <xf numFmtId="41" fontId="8" fillId="3" borderId="24" xfId="21" applyFont="1" applyFill="1" applyBorder="1" applyAlignment="1">
      <alignment horizontal="left" vertical="center" wrapText="1"/>
    </xf>
    <xf numFmtId="0" fontId="18" fillId="3" borderId="22" xfId="0" applyFont="1" applyFill="1" applyBorder="1" applyAlignment="1">
      <alignment horizontal="center" vertical="center" wrapText="1"/>
    </xf>
    <xf numFmtId="41" fontId="18" fillId="3" borderId="22" xfId="0" applyNumberFormat="1" applyFont="1" applyFill="1" applyBorder="1" applyAlignment="1">
      <alignment horizontal="center" vertical="center"/>
    </xf>
    <xf numFmtId="41" fontId="11" fillId="3" borderId="25" xfId="22" applyFont="1" applyFill="1" applyBorder="1" applyAlignment="1">
      <alignment horizontal="right" vertical="center"/>
    </xf>
    <xf numFmtId="0" fontId="8" fillId="6" borderId="26" xfId="0" applyFont="1" applyFill="1" applyBorder="1" applyAlignment="1">
      <alignment horizontal="left" vertical="center"/>
    </xf>
    <xf numFmtId="0" fontId="8" fillId="6" borderId="27" xfId="0" applyFont="1" applyFill="1" applyBorder="1" applyAlignment="1">
      <alignment horizontal="left" vertical="center"/>
    </xf>
    <xf numFmtId="41" fontId="8" fillId="6" borderId="27" xfId="21" applyFont="1" applyFill="1" applyBorder="1" applyAlignment="1">
      <alignment horizontal="left" vertical="center"/>
    </xf>
    <xf numFmtId="177" fontId="8" fillId="3" borderId="24" xfId="0" applyNumberFormat="1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8" fillId="5" borderId="22" xfId="0" applyFont="1" applyFill="1" applyBorder="1" applyAlignment="1">
      <alignment horizontal="center" vertical="center" wrapText="1"/>
    </xf>
    <xf numFmtId="41" fontId="18" fillId="5" borderId="22" xfId="0" applyNumberFormat="1" applyFont="1" applyFill="1" applyBorder="1" applyAlignment="1">
      <alignment horizontal="center" vertical="center"/>
    </xf>
    <xf numFmtId="0" fontId="18" fillId="6" borderId="22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left" vertical="center" wrapText="1"/>
    </xf>
    <xf numFmtId="0" fontId="8" fillId="3" borderId="22" xfId="0" applyFont="1" applyFill="1" applyBorder="1" applyAlignment="1">
      <alignment horizontal="left" vertical="center" shrinkToFit="1"/>
    </xf>
    <xf numFmtId="0" fontId="18" fillId="3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179" fontId="8" fillId="3" borderId="24" xfId="0" applyNumberFormat="1" applyFont="1" applyFill="1" applyBorder="1" applyAlignment="1">
      <alignment horizontal="left" vertical="center" wrapText="1"/>
    </xf>
    <xf numFmtId="0" fontId="8" fillId="3" borderId="25" xfId="0" applyFont="1" applyFill="1" applyBorder="1" applyAlignment="1">
      <alignment horizontal="left" vertical="center"/>
    </xf>
    <xf numFmtId="180" fontId="8" fillId="3" borderId="24" xfId="0" applyNumberFormat="1" applyFont="1" applyFill="1" applyBorder="1" applyAlignment="1">
      <alignment horizontal="left" vertical="center"/>
    </xf>
    <xf numFmtId="0" fontId="8" fillId="3" borderId="24" xfId="0" applyFont="1" applyFill="1" applyBorder="1" applyAlignment="1">
      <alignment horizontal="left" vertical="center"/>
    </xf>
    <xf numFmtId="181" fontId="8" fillId="3" borderId="24" xfId="0" applyNumberFormat="1" applyFont="1" applyFill="1" applyBorder="1" applyAlignment="1">
      <alignment horizontal="left" vertical="center"/>
    </xf>
    <xf numFmtId="177" fontId="8" fillId="3" borderId="24" xfId="0" applyNumberFormat="1" applyFont="1" applyFill="1" applyBorder="1" applyAlignment="1">
      <alignment horizontal="left" vertical="center"/>
    </xf>
    <xf numFmtId="41" fontId="8" fillId="3" borderId="24" xfId="21" applyFont="1" applyFill="1" applyBorder="1" applyAlignment="1">
      <alignment horizontal="left" vertical="center"/>
    </xf>
    <xf numFmtId="0" fontId="8" fillId="0" borderId="22" xfId="0" applyFont="1" applyBorder="1" applyAlignment="1">
      <alignment vertical="center" wrapText="1"/>
    </xf>
    <xf numFmtId="41" fontId="18" fillId="6" borderId="22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left" vertical="center"/>
    </xf>
    <xf numFmtId="41" fontId="8" fillId="0" borderId="22" xfId="22" applyFont="1" applyFill="1" applyBorder="1" applyAlignment="1">
      <alignment vertical="center"/>
    </xf>
    <xf numFmtId="0" fontId="8" fillId="0" borderId="22" xfId="0" applyFont="1" applyFill="1" applyBorder="1" applyAlignment="1">
      <alignment horizontal="left" vertical="center" shrinkToFit="1"/>
    </xf>
    <xf numFmtId="0" fontId="8" fillId="2" borderId="22" xfId="0" applyFont="1" applyFill="1" applyBorder="1" applyAlignment="1">
      <alignment horizontal="left" vertical="center"/>
    </xf>
    <xf numFmtId="41" fontId="8" fillId="6" borderId="22" xfId="0" applyNumberFormat="1" applyFont="1" applyFill="1" applyBorder="1" applyAlignment="1">
      <alignment horizontal="center" vertical="center"/>
    </xf>
    <xf numFmtId="41" fontId="8" fillId="3" borderId="22" xfId="0" applyNumberFormat="1" applyFont="1" applyFill="1" applyBorder="1" applyAlignment="1">
      <alignment horizontal="center" vertical="center"/>
    </xf>
    <xf numFmtId="41" fontId="8" fillId="0" borderId="22" xfId="0" applyNumberFormat="1" applyFont="1" applyBorder="1" applyAlignment="1">
      <alignment horizontal="center" vertical="center"/>
    </xf>
    <xf numFmtId="41" fontId="8" fillId="0" borderId="22" xfId="0" applyNumberFormat="1" applyFont="1" applyBorder="1" applyAlignment="1">
      <alignment vertical="center"/>
    </xf>
    <xf numFmtId="41" fontId="8" fillId="3" borderId="22" xfId="0" applyNumberFormat="1" applyFont="1" applyFill="1" applyBorder="1" applyAlignment="1">
      <alignment vertical="center"/>
    </xf>
    <xf numFmtId="0" fontId="8" fillId="0" borderId="22" xfId="0" applyFont="1" applyBorder="1" applyAlignment="1">
      <alignment horizontal="left" vertical="center" shrinkToFit="1"/>
    </xf>
    <xf numFmtId="41" fontId="18" fillId="3" borderId="22" xfId="0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wrapText="1" shrinkToFit="1"/>
    </xf>
    <xf numFmtId="0" fontId="8" fillId="6" borderId="22" xfId="0" applyFont="1" applyFill="1" applyBorder="1" applyAlignment="1">
      <alignment horizontal="left" vertical="center"/>
    </xf>
    <xf numFmtId="0" fontId="18" fillId="6" borderId="22" xfId="0" applyFont="1" applyFill="1" applyBorder="1" applyAlignment="1">
      <alignment horizontal="center" vertical="center"/>
    </xf>
    <xf numFmtId="0" fontId="18" fillId="5" borderId="22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left" vertical="center" wrapText="1"/>
    </xf>
    <xf numFmtId="0" fontId="8" fillId="5" borderId="24" xfId="0" applyFont="1" applyFill="1" applyBorder="1" applyAlignment="1">
      <alignment horizontal="left" vertical="center" wrapText="1"/>
    </xf>
    <xf numFmtId="41" fontId="8" fillId="5" borderId="24" xfId="21" applyFont="1" applyFill="1" applyBorder="1" applyAlignment="1">
      <alignment horizontal="left" vertical="center" wrapText="1"/>
    </xf>
    <xf numFmtId="0" fontId="18" fillId="5" borderId="24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left" vertical="center" wrapText="1"/>
    </xf>
    <xf numFmtId="0" fontId="8" fillId="6" borderId="24" xfId="0" applyFont="1" applyFill="1" applyBorder="1" applyAlignment="1">
      <alignment horizontal="left" vertical="center" wrapText="1"/>
    </xf>
    <xf numFmtId="41" fontId="8" fillId="6" borderId="24" xfId="21" applyFont="1" applyFill="1" applyBorder="1" applyAlignment="1">
      <alignment horizontal="left" vertical="center" wrapText="1"/>
    </xf>
    <xf numFmtId="0" fontId="18" fillId="6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left" vertical="center" shrinkToFit="1"/>
    </xf>
    <xf numFmtId="0" fontId="8" fillId="3" borderId="24" xfId="0" applyFont="1" applyFill="1" applyBorder="1" applyAlignment="1">
      <alignment horizontal="left" vertical="center" shrinkToFit="1"/>
    </xf>
    <xf numFmtId="41" fontId="8" fillId="3" borderId="24" xfId="21" applyFont="1" applyFill="1" applyBorder="1" applyAlignment="1">
      <alignment horizontal="left" vertical="center" shrinkToFit="1"/>
    </xf>
    <xf numFmtId="0" fontId="8" fillId="0" borderId="22" xfId="0" applyFont="1" applyBorder="1" applyAlignment="1">
      <alignment vertical="center"/>
    </xf>
    <xf numFmtId="41" fontId="18" fillId="5" borderId="22" xfId="21" applyFont="1" applyFill="1" applyBorder="1" applyAlignment="1">
      <alignment horizontal="left" vertical="center" indent="1"/>
    </xf>
    <xf numFmtId="41" fontId="18" fillId="6" borderId="22" xfId="21" applyFont="1" applyFill="1" applyBorder="1" applyAlignment="1">
      <alignment horizontal="left" vertical="center" indent="1"/>
    </xf>
    <xf numFmtId="0" fontId="8" fillId="6" borderId="10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41" fontId="8" fillId="0" borderId="28" xfId="22" applyFont="1" applyBorder="1" applyAlignment="1">
      <alignment vertical="center"/>
    </xf>
    <xf numFmtId="41" fontId="11" fillId="3" borderId="28" xfId="22" applyFont="1" applyFill="1" applyBorder="1" applyAlignment="1">
      <alignment horizontal="right" vertical="center"/>
    </xf>
    <xf numFmtId="41" fontId="11" fillId="3" borderId="29" xfId="22" applyFont="1" applyFill="1" applyBorder="1" applyAlignment="1">
      <alignment horizontal="right" vertical="center"/>
    </xf>
    <xf numFmtId="41" fontId="11" fillId="3" borderId="30" xfId="22" applyFont="1" applyFill="1" applyBorder="1" applyAlignment="1">
      <alignment horizontal="right" vertical="center"/>
    </xf>
    <xf numFmtId="41" fontId="8" fillId="3" borderId="29" xfId="22" applyFont="1" applyFill="1" applyBorder="1" applyAlignment="1">
      <alignment vertical="center"/>
    </xf>
    <xf numFmtId="41" fontId="8" fillId="3" borderId="28" xfId="22" applyFont="1" applyFill="1" applyBorder="1" applyAlignment="1">
      <alignment vertical="center"/>
    </xf>
    <xf numFmtId="41" fontId="8" fillId="3" borderId="30" xfId="22" applyFont="1" applyFill="1" applyBorder="1" applyAlignment="1">
      <alignment vertical="center"/>
    </xf>
    <xf numFmtId="0" fontId="8" fillId="3" borderId="26" xfId="0" applyFont="1" applyFill="1" applyBorder="1" applyAlignment="1">
      <alignment horizontal="left" vertical="center" wrapText="1"/>
    </xf>
    <xf numFmtId="0" fontId="8" fillId="3" borderId="27" xfId="0" applyFont="1" applyFill="1" applyBorder="1" applyAlignment="1">
      <alignment horizontal="left" vertical="center" wrapText="1"/>
    </xf>
    <xf numFmtId="176" fontId="8" fillId="3" borderId="27" xfId="0" applyNumberFormat="1" applyFont="1" applyFill="1" applyBorder="1" applyAlignment="1">
      <alignment horizontal="left" vertical="center" wrapText="1"/>
    </xf>
    <xf numFmtId="177" fontId="8" fillId="3" borderId="27" xfId="0" applyNumberFormat="1" applyFont="1" applyFill="1" applyBorder="1" applyAlignment="1">
      <alignment horizontal="left" vertical="center" wrapText="1"/>
    </xf>
    <xf numFmtId="0" fontId="8" fillId="3" borderId="27" xfId="0" applyFont="1" applyFill="1" applyBorder="1" applyAlignment="1" quotePrefix="1">
      <alignment horizontal="left" vertical="center" wrapText="1"/>
    </xf>
    <xf numFmtId="3" fontId="8" fillId="3" borderId="31" xfId="0" applyNumberFormat="1" applyFont="1" applyFill="1" applyBorder="1" applyAlignment="1">
      <alignment vertical="center" wrapText="1"/>
    </xf>
    <xf numFmtId="0" fontId="8" fillId="3" borderId="32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 quotePrefix="1">
      <alignment horizontal="left" vertical="center" wrapText="1"/>
    </xf>
    <xf numFmtId="0" fontId="8" fillId="3" borderId="33" xfId="0" applyFont="1" applyFill="1" applyBorder="1" applyAlignment="1">
      <alignment horizontal="left" vertical="center" wrapText="1"/>
    </xf>
    <xf numFmtId="176" fontId="8" fillId="3" borderId="23" xfId="0" applyNumberFormat="1" applyFont="1" applyFill="1" applyBorder="1" applyAlignment="1">
      <alignment horizontal="left" vertical="center" wrapText="1"/>
    </xf>
    <xf numFmtId="0" fontId="8" fillId="3" borderId="23" xfId="0" applyFont="1" applyFill="1" applyBorder="1" applyAlignment="1" quotePrefix="1">
      <alignment horizontal="left" vertical="center" wrapText="1"/>
    </xf>
    <xf numFmtId="0" fontId="8" fillId="3" borderId="0" xfId="24" applyNumberFormat="1" applyFont="1" applyFill="1" applyBorder="1" applyAlignment="1">
      <alignment horizontal="left" vertical="center" wrapText="1"/>
    </xf>
    <xf numFmtId="0" fontId="8" fillId="3" borderId="0" xfId="0" applyNumberFormat="1" applyFont="1" applyFill="1" applyBorder="1" applyAlignment="1">
      <alignment horizontal="left" vertical="center" wrapText="1"/>
    </xf>
    <xf numFmtId="41" fontId="18" fillId="3" borderId="31" xfId="21" applyFont="1" applyFill="1" applyBorder="1" applyAlignment="1">
      <alignment horizontal="left" vertical="center" indent="1"/>
    </xf>
    <xf numFmtId="41" fontId="18" fillId="3" borderId="34" xfId="21" applyFont="1" applyFill="1" applyBorder="1" applyAlignment="1">
      <alignment horizontal="left" vertical="center" indent="1"/>
    </xf>
    <xf numFmtId="0" fontId="8" fillId="0" borderId="25" xfId="0" applyFont="1" applyBorder="1" applyAlignment="1">
      <alignment horizontal="left" vertical="center"/>
    </xf>
    <xf numFmtId="41" fontId="18" fillId="3" borderId="35" xfId="21" applyFont="1" applyFill="1" applyBorder="1" applyAlignment="1">
      <alignment horizontal="left" vertical="center" indent="1"/>
    </xf>
    <xf numFmtId="41" fontId="18" fillId="3" borderId="10" xfId="21" applyFont="1" applyFill="1" applyBorder="1" applyAlignment="1">
      <alignment horizontal="left" vertical="center" indent="1"/>
    </xf>
    <xf numFmtId="41" fontId="8" fillId="6" borderId="24" xfId="22" applyFont="1" applyFill="1" applyBorder="1" applyAlignment="1">
      <alignment vertical="center"/>
    </xf>
    <xf numFmtId="41" fontId="11" fillId="6" borderId="24" xfId="22" applyFont="1" applyFill="1" applyBorder="1" applyAlignment="1">
      <alignment horizontal="right" vertical="center"/>
    </xf>
    <xf numFmtId="41" fontId="18" fillId="6" borderId="10" xfId="21" applyFont="1" applyFill="1" applyBorder="1" applyAlignment="1">
      <alignment horizontal="left" vertical="center" indent="1"/>
    </xf>
    <xf numFmtId="0" fontId="18" fillId="6" borderId="25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left" vertical="center"/>
    </xf>
    <xf numFmtId="0" fontId="8" fillId="3" borderId="30" xfId="0" applyFont="1" applyFill="1" applyBorder="1" applyAlignment="1">
      <alignment horizontal="left" vertical="center"/>
    </xf>
    <xf numFmtId="0" fontId="8" fillId="3" borderId="29" xfId="0" applyFont="1" applyFill="1" applyBorder="1" applyAlignment="1">
      <alignment horizontal="left" vertical="center"/>
    </xf>
    <xf numFmtId="0" fontId="8" fillId="3" borderId="30" xfId="0" applyFont="1" applyFill="1" applyBorder="1" applyAlignment="1">
      <alignment horizontal="left" vertical="center" wrapText="1"/>
    </xf>
    <xf numFmtId="41" fontId="18" fillId="5" borderId="10" xfId="21" applyFont="1" applyFill="1" applyBorder="1" applyAlignment="1">
      <alignment horizontal="left" vertical="center" indent="1"/>
    </xf>
    <xf numFmtId="0" fontId="8" fillId="6" borderId="24" xfId="0" applyFont="1" applyFill="1" applyBorder="1" applyAlignment="1">
      <alignment vertical="center" wrapText="1"/>
    </xf>
    <xf numFmtId="41" fontId="18" fillId="6" borderId="10" xfId="21" applyFont="1" applyFill="1" applyBorder="1" applyAlignment="1">
      <alignment horizontal="left" vertical="center" wrapText="1" indent="1"/>
    </xf>
    <xf numFmtId="41" fontId="18" fillId="3" borderId="10" xfId="21" applyFont="1" applyFill="1" applyBorder="1" applyAlignment="1">
      <alignment horizontal="left" vertical="center" wrapText="1" indent="1"/>
    </xf>
    <xf numFmtId="0" fontId="10" fillId="3" borderId="24" xfId="0" applyFont="1" applyFill="1" applyBorder="1" applyAlignment="1">
      <alignment vertical="center" wrapText="1"/>
    </xf>
    <xf numFmtId="41" fontId="8" fillId="3" borderId="10" xfId="21" applyFont="1" applyFill="1" applyBorder="1" applyAlignment="1">
      <alignment horizontal="left" vertical="center" wrapText="1"/>
    </xf>
    <xf numFmtId="41" fontId="8" fillId="3" borderId="27" xfId="21" applyFont="1" applyFill="1" applyBorder="1" applyAlignment="1">
      <alignment horizontal="left" vertical="center" wrapText="1"/>
    </xf>
    <xf numFmtId="10" fontId="8" fillId="3" borderId="27" xfId="0" applyNumberFormat="1" applyFont="1" applyFill="1" applyBorder="1" applyAlignment="1">
      <alignment horizontal="left" vertical="center" wrapText="1"/>
    </xf>
    <xf numFmtId="41" fontId="8" fillId="3" borderId="31" xfId="21" applyFont="1" applyFill="1" applyBorder="1" applyAlignment="1">
      <alignment horizontal="right" vertical="center" wrapText="1"/>
    </xf>
    <xf numFmtId="178" fontId="8" fillId="3" borderId="0" xfId="0" applyNumberFormat="1" applyFont="1" applyFill="1" applyBorder="1" applyAlignment="1">
      <alignment horizontal="left" vertical="center" wrapText="1"/>
    </xf>
    <xf numFmtId="41" fontId="8" fillId="3" borderId="34" xfId="21" applyFont="1" applyFill="1" applyBorder="1" applyAlignment="1">
      <alignment horizontal="right" vertical="center" wrapText="1"/>
    </xf>
    <xf numFmtId="10" fontId="8" fillId="3" borderId="0" xfId="0" applyNumberFormat="1" applyFont="1" applyFill="1" applyBorder="1" applyAlignment="1">
      <alignment horizontal="left" vertical="center" wrapText="1"/>
    </xf>
    <xf numFmtId="10" fontId="8" fillId="3" borderId="23" xfId="0" applyNumberFormat="1" applyFont="1" applyFill="1" applyBorder="1" applyAlignment="1">
      <alignment horizontal="left" vertical="center" wrapText="1"/>
    </xf>
    <xf numFmtId="41" fontId="8" fillId="3" borderId="35" xfId="21" applyFont="1" applyFill="1" applyBorder="1" applyAlignment="1">
      <alignment horizontal="right" vertical="center" wrapText="1"/>
    </xf>
    <xf numFmtId="0" fontId="8" fillId="3" borderId="35" xfId="0" applyFont="1" applyFill="1" applyBorder="1" applyAlignment="1">
      <alignment horizontal="right" vertical="center" wrapText="1"/>
    </xf>
    <xf numFmtId="41" fontId="8" fillId="3" borderId="31" xfId="21" applyFont="1" applyFill="1" applyBorder="1" applyAlignment="1">
      <alignment horizontal="left" vertical="center" wrapText="1"/>
    </xf>
    <xf numFmtId="41" fontId="8" fillId="3" borderId="34" xfId="21" applyFont="1" applyFill="1" applyBorder="1" applyAlignment="1">
      <alignment horizontal="left" vertical="center" wrapText="1"/>
    </xf>
    <xf numFmtId="41" fontId="8" fillId="3" borderId="35" xfId="21" applyFont="1" applyFill="1" applyBorder="1" applyAlignment="1">
      <alignment horizontal="left" vertical="center" wrapText="1"/>
    </xf>
    <xf numFmtId="0" fontId="8" fillId="3" borderId="24" xfId="0" applyFont="1" applyFill="1" applyBorder="1" applyAlignment="1" quotePrefix="1">
      <alignment horizontal="left" vertical="center" wrapText="1"/>
    </xf>
    <xf numFmtId="41" fontId="8" fillId="3" borderId="10" xfId="21" applyFont="1" applyFill="1" applyBorder="1" applyAlignment="1">
      <alignment horizontal="right" vertical="center" wrapText="1"/>
    </xf>
    <xf numFmtId="0" fontId="8" fillId="3" borderId="25" xfId="0" applyFont="1" applyFill="1" applyBorder="1" applyAlignment="1">
      <alignment vertical="center" wrapText="1"/>
    </xf>
    <xf numFmtId="0" fontId="8" fillId="3" borderId="24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left" vertical="center" wrapText="1"/>
    </xf>
    <xf numFmtId="41" fontId="18" fillId="5" borderId="22" xfId="21" applyFont="1" applyFill="1" applyBorder="1" applyAlignment="1">
      <alignment horizontal="left" vertical="center" wrapText="1" indent="1"/>
    </xf>
    <xf numFmtId="41" fontId="18" fillId="6" borderId="22" xfId="21" applyFont="1" applyFill="1" applyBorder="1" applyAlignment="1">
      <alignment horizontal="left" vertical="center" wrapText="1" indent="1"/>
    </xf>
    <xf numFmtId="0" fontId="8" fillId="3" borderId="22" xfId="0" applyFont="1" applyFill="1" applyBorder="1" applyAlignment="1">
      <alignment vertical="center" wrapText="1"/>
    </xf>
    <xf numFmtId="41" fontId="18" fillId="3" borderId="22" xfId="21" applyFont="1" applyFill="1" applyBorder="1" applyAlignment="1">
      <alignment horizontal="left" vertical="center" wrapText="1" indent="1"/>
    </xf>
    <xf numFmtId="0" fontId="8" fillId="0" borderId="22" xfId="0" applyFont="1" applyFill="1" applyBorder="1" applyAlignment="1">
      <alignment vertical="center" shrinkToFit="1"/>
    </xf>
    <xf numFmtId="41" fontId="18" fillId="3" borderId="22" xfId="21" applyFont="1" applyFill="1" applyBorder="1" applyAlignment="1">
      <alignment horizontal="left" vertical="center" indent="1"/>
    </xf>
    <xf numFmtId="0" fontId="18" fillId="3" borderId="22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/>
    </xf>
    <xf numFmtId="41" fontId="8" fillId="7" borderId="22" xfId="22" applyFont="1" applyFill="1" applyBorder="1" applyAlignment="1">
      <alignment vertical="center"/>
    </xf>
    <xf numFmtId="41" fontId="11" fillId="7" borderId="22" xfId="22" applyFont="1" applyFill="1" applyBorder="1" applyAlignment="1">
      <alignment horizontal="right" vertical="center"/>
    </xf>
    <xf numFmtId="0" fontId="18" fillId="7" borderId="22" xfId="0" applyFont="1" applyFill="1" applyBorder="1" applyAlignment="1">
      <alignment horizontal="center" vertical="center" wrapText="1"/>
    </xf>
    <xf numFmtId="41" fontId="18" fillId="7" borderId="22" xfId="21" applyFont="1" applyFill="1" applyBorder="1" applyAlignment="1">
      <alignment horizontal="left" vertical="center" wrapText="1" indent="1"/>
    </xf>
    <xf numFmtId="41" fontId="18" fillId="3" borderId="22" xfId="21" applyFont="1" applyFill="1" applyBorder="1" applyAlignment="1">
      <alignment vertical="center" wrapText="1"/>
    </xf>
    <xf numFmtId="0" fontId="18" fillId="3" borderId="22" xfId="24" applyNumberFormat="1" applyFont="1" applyFill="1" applyBorder="1" applyAlignment="1">
      <alignment horizontal="center" vertical="center" wrapText="1"/>
    </xf>
    <xf numFmtId="0" fontId="18" fillId="6" borderId="22" xfId="24" applyNumberFormat="1" applyFont="1" applyFill="1" applyBorder="1" applyAlignment="1">
      <alignment horizontal="center" vertical="center" wrapText="1"/>
    </xf>
    <xf numFmtId="41" fontId="18" fillId="7" borderId="22" xfId="21" applyFont="1" applyFill="1" applyBorder="1" applyAlignment="1">
      <alignment horizontal="left" vertical="center" indent="1"/>
    </xf>
    <xf numFmtId="0" fontId="18" fillId="3" borderId="22" xfId="0" applyNumberFormat="1" applyFont="1" applyFill="1" applyBorder="1" applyAlignment="1">
      <alignment horizontal="center" vertical="center" wrapText="1"/>
    </xf>
    <xf numFmtId="0" fontId="18" fillId="6" borderId="22" xfId="0" applyNumberFormat="1" applyFont="1" applyFill="1" applyBorder="1" applyAlignment="1">
      <alignment horizontal="center" vertical="center" wrapText="1"/>
    </xf>
    <xf numFmtId="0" fontId="18" fillId="3" borderId="22" xfId="21" applyNumberFormat="1" applyFont="1" applyFill="1" applyBorder="1" applyAlignment="1">
      <alignment horizontal="center" vertical="center" wrapText="1"/>
    </xf>
    <xf numFmtId="49" fontId="18" fillId="6" borderId="22" xfId="21" applyNumberFormat="1" applyFont="1" applyFill="1" applyBorder="1" applyAlignment="1">
      <alignment horizontal="center" vertical="center" wrapText="1"/>
    </xf>
    <xf numFmtId="49" fontId="18" fillId="3" borderId="22" xfId="21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vertical="center" wrapText="1"/>
    </xf>
    <xf numFmtId="0" fontId="9" fillId="3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18" fillId="5" borderId="22" xfId="24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center"/>
    </xf>
    <xf numFmtId="41" fontId="6" fillId="0" borderId="22" xfId="21" applyFont="1" applyBorder="1" applyAlignment="1">
      <alignment vertical="center"/>
    </xf>
    <xf numFmtId="0" fontId="8" fillId="3" borderId="28" xfId="0" applyFont="1" applyFill="1" applyBorder="1" applyAlignment="1">
      <alignment horizontal="left" vertical="center" shrinkToFit="1"/>
    </xf>
    <xf numFmtId="0" fontId="8" fillId="3" borderId="28" xfId="0" applyFont="1" applyFill="1" applyBorder="1" applyAlignment="1">
      <alignment horizontal="left" vertical="center" wrapText="1"/>
    </xf>
    <xf numFmtId="41" fontId="8" fillId="3" borderId="28" xfId="0" applyNumberFormat="1" applyFont="1" applyFill="1" applyBorder="1" applyAlignment="1">
      <alignment horizontal="center" vertical="center"/>
    </xf>
    <xf numFmtId="41" fontId="8" fillId="6" borderId="30" xfId="0" applyNumberFormat="1" applyFont="1" applyFill="1" applyBorder="1" applyAlignment="1">
      <alignment horizontal="center" vertical="center"/>
    </xf>
    <xf numFmtId="41" fontId="11" fillId="6" borderId="30" xfId="22" applyFont="1" applyFill="1" applyBorder="1" applyAlignment="1">
      <alignment horizontal="right" vertical="center"/>
    </xf>
    <xf numFmtId="41" fontId="8" fillId="3" borderId="28" xfId="22" applyFont="1" applyFill="1" applyBorder="1" applyAlignment="1">
      <alignment horizontal="right" vertical="center"/>
    </xf>
    <xf numFmtId="41" fontId="8" fillId="3" borderId="30" xfId="0" applyNumberFormat="1" applyFont="1" applyFill="1" applyBorder="1" applyAlignment="1">
      <alignment horizontal="center" vertical="center"/>
    </xf>
    <xf numFmtId="41" fontId="8" fillId="3" borderId="35" xfId="22" applyFont="1" applyFill="1" applyBorder="1" applyAlignment="1">
      <alignment horizontal="right" vertical="center"/>
    </xf>
    <xf numFmtId="41" fontId="8" fillId="3" borderId="30" xfId="22" applyFont="1" applyFill="1" applyBorder="1" applyAlignment="1">
      <alignment horizontal="right" vertical="center"/>
    </xf>
    <xf numFmtId="41" fontId="8" fillId="3" borderId="28" xfId="0" applyNumberFormat="1" applyFont="1" applyFill="1" applyBorder="1" applyAlignment="1">
      <alignment vertical="center"/>
    </xf>
    <xf numFmtId="41" fontId="11" fillId="3" borderId="28" xfId="22" applyFont="1" applyFill="1" applyBorder="1" applyAlignment="1">
      <alignment vertical="center"/>
    </xf>
    <xf numFmtId="41" fontId="18" fillId="3" borderId="28" xfId="21" applyFont="1" applyFill="1" applyBorder="1" applyAlignment="1">
      <alignment vertical="center" wrapText="1"/>
    </xf>
    <xf numFmtId="0" fontId="18" fillId="3" borderId="30" xfId="0" applyFont="1" applyFill="1" applyBorder="1" applyAlignment="1">
      <alignment horizontal="center" vertical="center" wrapText="1"/>
    </xf>
    <xf numFmtId="41" fontId="18" fillId="3" borderId="30" xfId="21" applyFont="1" applyFill="1" applyBorder="1" applyAlignment="1">
      <alignment horizontal="left" vertical="center" indent="1"/>
    </xf>
    <xf numFmtId="0" fontId="18" fillId="3" borderId="28" xfId="0" applyFont="1" applyFill="1" applyBorder="1" applyAlignment="1">
      <alignment horizontal="center" vertical="center" wrapText="1"/>
    </xf>
    <xf numFmtId="41" fontId="18" fillId="3" borderId="28" xfId="21" applyFont="1" applyFill="1" applyBorder="1" applyAlignment="1">
      <alignment horizontal="left" vertical="center" indent="1"/>
    </xf>
    <xf numFmtId="0" fontId="8" fillId="5" borderId="10" xfId="0" applyFont="1" applyFill="1" applyBorder="1" applyAlignment="1">
      <alignment horizontal="left" vertical="center" wrapText="1"/>
    </xf>
    <xf numFmtId="0" fontId="8" fillId="7" borderId="25" xfId="0" applyFont="1" applyFill="1" applyBorder="1" applyAlignment="1">
      <alignment horizontal="left" vertical="center" wrapText="1"/>
    </xf>
    <xf numFmtId="0" fontId="8" fillId="7" borderId="24" xfId="0" applyFont="1" applyFill="1" applyBorder="1" applyAlignment="1">
      <alignment horizontal="left" vertical="center" wrapText="1"/>
    </xf>
    <xf numFmtId="0" fontId="8" fillId="7" borderId="10" xfId="0" applyFont="1" applyFill="1" applyBorder="1" applyAlignment="1">
      <alignment horizontal="left" vertical="center" wrapText="1"/>
    </xf>
    <xf numFmtId="0" fontId="8" fillId="3" borderId="25" xfId="0" applyFont="1" applyFill="1" applyBorder="1" applyAlignment="1">
      <alignment horizontal="left" vertical="center" wrapText="1"/>
    </xf>
    <xf numFmtId="0" fontId="8" fillId="6" borderId="25" xfId="0" applyFont="1" applyFill="1" applyBorder="1" applyAlignment="1">
      <alignment vertical="center" wrapText="1"/>
    </xf>
    <xf numFmtId="0" fontId="8" fillId="6" borderId="10" xfId="0" applyFont="1" applyFill="1" applyBorder="1" applyAlignment="1">
      <alignment vertical="center" wrapText="1"/>
    </xf>
    <xf numFmtId="0" fontId="8" fillId="3" borderId="25" xfId="24" applyNumberFormat="1" applyFont="1" applyFill="1" applyBorder="1" applyAlignment="1">
      <alignment horizontal="left" vertical="center" wrapText="1"/>
    </xf>
    <xf numFmtId="0" fontId="8" fillId="3" borderId="24" xfId="24" applyNumberFormat="1" applyFont="1" applyFill="1" applyBorder="1" applyAlignment="1">
      <alignment horizontal="left" vertical="center" wrapText="1"/>
    </xf>
    <xf numFmtId="0" fontId="8" fillId="3" borderId="10" xfId="24" applyNumberFormat="1" applyFont="1" applyFill="1" applyBorder="1" applyAlignment="1">
      <alignment horizontal="left" vertical="center" wrapText="1"/>
    </xf>
    <xf numFmtId="0" fontId="8" fillId="6" borderId="25" xfId="24" applyNumberFormat="1" applyFont="1" applyFill="1" applyBorder="1" applyAlignment="1">
      <alignment horizontal="left" vertical="center" wrapText="1"/>
    </xf>
    <xf numFmtId="0" fontId="8" fillId="6" borderId="24" xfId="24" applyNumberFormat="1" applyFont="1" applyFill="1" applyBorder="1" applyAlignment="1">
      <alignment horizontal="left" vertical="center" wrapText="1"/>
    </xf>
    <xf numFmtId="0" fontId="8" fillId="6" borderId="10" xfId="24" applyNumberFormat="1" applyFont="1" applyFill="1" applyBorder="1" applyAlignment="1">
      <alignment horizontal="left" vertical="center" wrapText="1"/>
    </xf>
    <xf numFmtId="0" fontId="8" fillId="6" borderId="25" xfId="0" applyNumberFormat="1" applyFont="1" applyFill="1" applyBorder="1" applyAlignment="1">
      <alignment horizontal="left" vertical="center" wrapText="1"/>
    </xf>
    <xf numFmtId="0" fontId="8" fillId="6" borderId="24" xfId="0" applyNumberFormat="1" applyFont="1" applyFill="1" applyBorder="1" applyAlignment="1">
      <alignment horizontal="left" vertical="center" wrapText="1"/>
    </xf>
    <xf numFmtId="0" fontId="8" fillId="6" borderId="10" xfId="0" applyNumberFormat="1" applyFont="1" applyFill="1" applyBorder="1" applyAlignment="1">
      <alignment horizontal="left" vertical="center" wrapText="1"/>
    </xf>
    <xf numFmtId="0" fontId="8" fillId="3" borderId="25" xfId="21" applyNumberFormat="1" applyFont="1" applyFill="1" applyBorder="1" applyAlignment="1">
      <alignment horizontal="left" vertical="center" wrapText="1"/>
    </xf>
    <xf numFmtId="0" fontId="8" fillId="3" borderId="24" xfId="21" applyNumberFormat="1" applyFont="1" applyFill="1" applyBorder="1" applyAlignment="1">
      <alignment horizontal="left" vertical="center" wrapText="1"/>
    </xf>
    <xf numFmtId="0" fontId="8" fillId="3" borderId="10" xfId="21" applyNumberFormat="1" applyFont="1" applyFill="1" applyBorder="1" applyAlignment="1">
      <alignment horizontal="left" vertical="center" wrapText="1"/>
    </xf>
    <xf numFmtId="49" fontId="8" fillId="6" borderId="25" xfId="21" applyNumberFormat="1" applyFont="1" applyFill="1" applyBorder="1" applyAlignment="1">
      <alignment horizontal="left" vertical="center" wrapText="1"/>
    </xf>
    <xf numFmtId="49" fontId="8" fillId="6" borderId="24" xfId="21" applyNumberFormat="1" applyFont="1" applyFill="1" applyBorder="1" applyAlignment="1">
      <alignment horizontal="left" vertical="center" wrapText="1"/>
    </xf>
    <xf numFmtId="49" fontId="8" fillId="6" borderId="10" xfId="21" applyNumberFormat="1" applyFont="1" applyFill="1" applyBorder="1" applyAlignment="1">
      <alignment horizontal="left" vertical="center" wrapText="1"/>
    </xf>
    <xf numFmtId="49" fontId="8" fillId="3" borderId="25" xfId="21" applyNumberFormat="1" applyFont="1" applyFill="1" applyBorder="1" applyAlignment="1">
      <alignment horizontal="left" vertical="center" wrapText="1"/>
    </xf>
    <xf numFmtId="49" fontId="8" fillId="3" borderId="24" xfId="21" applyNumberFormat="1" applyFont="1" applyFill="1" applyBorder="1" applyAlignment="1">
      <alignment horizontal="left" vertical="center" wrapText="1"/>
    </xf>
    <xf numFmtId="49" fontId="8" fillId="3" borderId="10" xfId="21" applyNumberFormat="1" applyFont="1" applyFill="1" applyBorder="1" applyAlignment="1">
      <alignment horizontal="left" vertical="center" wrapText="1"/>
    </xf>
    <xf numFmtId="0" fontId="8" fillId="3" borderId="25" xfId="0" applyNumberFormat="1" applyFont="1" applyFill="1" applyBorder="1" applyAlignment="1">
      <alignment horizontal="left" vertical="center" wrapText="1"/>
    </xf>
    <xf numFmtId="0" fontId="8" fillId="3" borderId="24" xfId="0" applyNumberFormat="1" applyFont="1" applyFill="1" applyBorder="1" applyAlignment="1">
      <alignment horizontal="left" vertical="center" wrapText="1"/>
    </xf>
    <xf numFmtId="0" fontId="8" fillId="3" borderId="10" xfId="0" applyNumberFormat="1" applyFont="1" applyFill="1" applyBorder="1" applyAlignment="1">
      <alignment horizontal="left" vertical="center" wrapText="1"/>
    </xf>
    <xf numFmtId="0" fontId="8" fillId="5" borderId="25" xfId="0" applyFont="1" applyFill="1" applyBorder="1" applyAlignment="1">
      <alignment vertical="center"/>
    </xf>
    <xf numFmtId="0" fontId="8" fillId="5" borderId="24" xfId="0" applyFont="1" applyFill="1" applyBorder="1" applyAlignment="1">
      <alignment vertical="center"/>
    </xf>
    <xf numFmtId="0" fontId="8" fillId="5" borderId="10" xfId="0" applyFont="1" applyFill="1" applyBorder="1" applyAlignment="1">
      <alignment vertical="center"/>
    </xf>
    <xf numFmtId="0" fontId="8" fillId="5" borderId="25" xfId="24" applyNumberFormat="1" applyFont="1" applyFill="1" applyBorder="1" applyAlignment="1">
      <alignment horizontal="left" vertical="center" wrapText="1"/>
    </xf>
    <xf numFmtId="0" fontId="8" fillId="5" borderId="24" xfId="24" applyNumberFormat="1" applyFont="1" applyFill="1" applyBorder="1" applyAlignment="1">
      <alignment horizontal="left" vertical="center" wrapText="1"/>
    </xf>
    <xf numFmtId="0" fontId="8" fillId="5" borderId="10" xfId="24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5" borderId="25" xfId="0" applyFont="1" applyFill="1" applyBorder="1" applyAlignment="1">
      <alignment vertical="center" wrapText="1"/>
    </xf>
    <xf numFmtId="0" fontId="8" fillId="5" borderId="24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vertical="center" wrapText="1"/>
    </xf>
    <xf numFmtId="0" fontId="8" fillId="3" borderId="29" xfId="0" applyFont="1" applyFill="1" applyBorder="1" applyAlignment="1">
      <alignment horizontal="left" vertical="center" shrinkToFit="1"/>
    </xf>
    <xf numFmtId="0" fontId="8" fillId="3" borderId="30" xfId="0" applyFont="1" applyFill="1" applyBorder="1" applyAlignment="1">
      <alignment horizontal="left" vertical="center" shrinkToFit="1"/>
    </xf>
    <xf numFmtId="0" fontId="18" fillId="3" borderId="28" xfId="24" applyNumberFormat="1" applyFont="1" applyFill="1" applyBorder="1" applyAlignment="1">
      <alignment horizontal="center" vertical="center" wrapText="1"/>
    </xf>
    <xf numFmtId="0" fontId="18" fillId="3" borderId="29" xfId="24" applyNumberFormat="1" applyFont="1" applyFill="1" applyBorder="1" applyAlignment="1">
      <alignment horizontal="center" vertical="center" wrapText="1"/>
    </xf>
    <xf numFmtId="41" fontId="18" fillId="3" borderId="29" xfId="21" applyFont="1" applyFill="1" applyBorder="1" applyAlignment="1">
      <alignment horizontal="left" vertical="center" indent="1"/>
    </xf>
    <xf numFmtId="0" fontId="18" fillId="3" borderId="30" xfId="24" applyNumberFormat="1" applyFont="1" applyFill="1" applyBorder="1" applyAlignment="1">
      <alignment horizontal="center" vertical="center" wrapText="1"/>
    </xf>
    <xf numFmtId="0" fontId="18" fillId="3" borderId="29" xfId="0" applyNumberFormat="1" applyFont="1" applyFill="1" applyBorder="1" applyAlignment="1">
      <alignment horizontal="center" vertical="center" wrapText="1"/>
    </xf>
    <xf numFmtId="0" fontId="18" fillId="3" borderId="30" xfId="0" applyNumberFormat="1" applyFont="1" applyFill="1" applyBorder="1" applyAlignment="1">
      <alignment horizontal="center" vertical="center" wrapText="1"/>
    </xf>
    <xf numFmtId="1" fontId="8" fillId="3" borderId="24" xfId="0" applyNumberFormat="1" applyFont="1" applyFill="1" applyBorder="1" applyAlignment="1">
      <alignment horizontal="left" vertical="center" wrapText="1"/>
    </xf>
    <xf numFmtId="0" fontId="8" fillId="3" borderId="26" xfId="24" applyNumberFormat="1" applyFont="1" applyFill="1" applyBorder="1" applyAlignment="1">
      <alignment horizontal="left" vertical="center" wrapText="1"/>
    </xf>
    <xf numFmtId="0" fontId="8" fillId="3" borderId="27" xfId="24" applyNumberFormat="1" applyFont="1" applyFill="1" applyBorder="1" applyAlignment="1">
      <alignment horizontal="left" vertical="center" wrapText="1"/>
    </xf>
    <xf numFmtId="1" fontId="8" fillId="3" borderId="27" xfId="0" applyNumberFormat="1" applyFont="1" applyFill="1" applyBorder="1" applyAlignment="1">
      <alignment horizontal="left" vertical="center" wrapText="1"/>
    </xf>
    <xf numFmtId="0" fontId="8" fillId="3" borderId="32" xfId="24" applyNumberFormat="1" applyFont="1" applyFill="1" applyBorder="1" applyAlignment="1">
      <alignment horizontal="left" vertical="center" wrapText="1"/>
    </xf>
    <xf numFmtId="1" fontId="8" fillId="3" borderId="0" xfId="0" applyNumberFormat="1" applyFont="1" applyFill="1" applyBorder="1" applyAlignment="1">
      <alignment horizontal="left" vertical="center" wrapText="1"/>
    </xf>
    <xf numFmtId="0" fontId="8" fillId="3" borderId="33" xfId="24" applyNumberFormat="1" applyFont="1" applyFill="1" applyBorder="1" applyAlignment="1">
      <alignment horizontal="left" vertical="center" wrapText="1"/>
    </xf>
    <xf numFmtId="0" fontId="8" fillId="3" borderId="23" xfId="24" applyNumberFormat="1" applyFont="1" applyFill="1" applyBorder="1" applyAlignment="1">
      <alignment horizontal="left" vertical="center" wrapText="1"/>
    </xf>
    <xf numFmtId="1" fontId="8" fillId="3" borderId="23" xfId="0" applyNumberFormat="1" applyFont="1" applyFill="1" applyBorder="1" applyAlignment="1">
      <alignment horizontal="left" vertical="center" wrapText="1"/>
    </xf>
    <xf numFmtId="0" fontId="8" fillId="3" borderId="26" xfId="0" applyNumberFormat="1" applyFont="1" applyFill="1" applyBorder="1" applyAlignment="1">
      <alignment horizontal="left" vertical="center" wrapText="1"/>
    </xf>
    <xf numFmtId="0" fontId="8" fillId="3" borderId="27" xfId="0" applyNumberFormat="1" applyFont="1" applyFill="1" applyBorder="1" applyAlignment="1">
      <alignment horizontal="left" vertical="center" wrapText="1"/>
    </xf>
    <xf numFmtId="0" fontId="8" fillId="3" borderId="32" xfId="0" applyNumberFormat="1" applyFont="1" applyFill="1" applyBorder="1" applyAlignment="1">
      <alignment horizontal="left" vertical="center" wrapText="1"/>
    </xf>
    <xf numFmtId="0" fontId="8" fillId="3" borderId="33" xfId="0" applyNumberFormat="1" applyFont="1" applyFill="1" applyBorder="1" applyAlignment="1">
      <alignment horizontal="left" vertical="center" wrapText="1"/>
    </xf>
    <xf numFmtId="0" fontId="8" fillId="3" borderId="23" xfId="0" applyNumberFormat="1" applyFont="1" applyFill="1" applyBorder="1" applyAlignment="1">
      <alignment horizontal="left" vertical="center" wrapText="1"/>
    </xf>
    <xf numFmtId="0" fontId="16" fillId="3" borderId="25" xfId="24" applyNumberFormat="1" applyFont="1" applyFill="1" applyBorder="1" applyAlignment="1">
      <alignment horizontal="left" vertical="center" wrapText="1"/>
    </xf>
    <xf numFmtId="0" fontId="16" fillId="3" borderId="24" xfId="24" applyNumberFormat="1" applyFont="1" applyFill="1" applyBorder="1" applyAlignment="1">
      <alignment horizontal="left" vertical="center" wrapText="1"/>
    </xf>
    <xf numFmtId="0" fontId="16" fillId="3" borderId="10" xfId="24" applyNumberFormat="1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shrinkToFit="1"/>
    </xf>
    <xf numFmtId="41" fontId="8" fillId="0" borderId="30" xfId="22" applyFont="1" applyFill="1" applyBorder="1" applyAlignment="1">
      <alignment vertical="center"/>
    </xf>
    <xf numFmtId="41" fontId="18" fillId="3" borderId="30" xfId="21" applyFont="1" applyFill="1" applyBorder="1" applyAlignment="1">
      <alignment horizontal="left" vertical="center" wrapText="1" indent="1"/>
    </xf>
    <xf numFmtId="41" fontId="18" fillId="3" borderId="28" xfId="21" applyFont="1" applyFill="1" applyBorder="1" applyAlignment="1">
      <alignment horizontal="left" vertical="center" wrapText="1" indent="1"/>
    </xf>
    <xf numFmtId="179" fontId="8" fillId="3" borderId="24" xfId="21" applyNumberFormat="1" applyFont="1" applyFill="1" applyBorder="1" applyAlignment="1">
      <alignment horizontal="left" vertical="center" wrapText="1"/>
    </xf>
    <xf numFmtId="41" fontId="8" fillId="6" borderId="10" xfId="21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shrinkToFit="1"/>
    </xf>
    <xf numFmtId="0" fontId="8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/>
    </xf>
    <xf numFmtId="0" fontId="8" fillId="3" borderId="22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vertical="center" wrapText="1"/>
    </xf>
    <xf numFmtId="0" fontId="18" fillId="3" borderId="29" xfId="0" applyFont="1" applyFill="1" applyBorder="1" applyAlignment="1">
      <alignment horizontal="center" vertical="center" wrapText="1"/>
    </xf>
    <xf numFmtId="41" fontId="8" fillId="2" borderId="28" xfId="22" applyFont="1" applyFill="1" applyBorder="1" applyAlignment="1">
      <alignment vertical="center"/>
    </xf>
    <xf numFmtId="41" fontId="8" fillId="2" borderId="29" xfId="22" applyFont="1" applyFill="1" applyBorder="1" applyAlignment="1">
      <alignment vertical="center"/>
    </xf>
    <xf numFmtId="41" fontId="8" fillId="2" borderId="30" xfId="22" applyFont="1" applyFill="1" applyBorder="1" applyAlignment="1">
      <alignment vertical="center"/>
    </xf>
    <xf numFmtId="176" fontId="8" fillId="3" borderId="27" xfId="24" applyNumberFormat="1" applyFont="1" applyFill="1" applyBorder="1" applyAlignment="1">
      <alignment horizontal="left" vertical="center" wrapText="1"/>
    </xf>
    <xf numFmtId="177" fontId="8" fillId="3" borderId="27" xfId="24" applyNumberFormat="1" applyFont="1" applyFill="1" applyBorder="1" applyAlignment="1">
      <alignment horizontal="left" vertical="center" wrapText="1"/>
    </xf>
    <xf numFmtId="176" fontId="8" fillId="3" borderId="0" xfId="24" applyNumberFormat="1" applyFont="1" applyFill="1" applyBorder="1" applyAlignment="1">
      <alignment horizontal="left" vertical="center" wrapText="1"/>
    </xf>
    <xf numFmtId="177" fontId="8" fillId="3" borderId="0" xfId="24" applyNumberFormat="1" applyFont="1" applyFill="1" applyBorder="1" applyAlignment="1">
      <alignment horizontal="left" vertical="center" wrapText="1"/>
    </xf>
    <xf numFmtId="41" fontId="18" fillId="3" borderId="29" xfId="21" applyFont="1" applyFill="1" applyBorder="1" applyAlignment="1">
      <alignment horizontal="left" vertical="center" wrapText="1" indent="1"/>
    </xf>
    <xf numFmtId="176" fontId="8" fillId="3" borderId="23" xfId="24" applyNumberFormat="1" applyFont="1" applyFill="1" applyBorder="1" applyAlignment="1">
      <alignment horizontal="left" vertical="center" wrapText="1"/>
    </xf>
    <xf numFmtId="1" fontId="8" fillId="3" borderId="35" xfId="24" applyNumberFormat="1" applyFont="1" applyFill="1" applyBorder="1" applyAlignment="1">
      <alignment horizontal="right" vertical="center" wrapText="1"/>
    </xf>
    <xf numFmtId="41" fontId="8" fillId="6" borderId="0" xfId="21" applyFont="1" applyFill="1" applyBorder="1" applyAlignment="1">
      <alignment horizontal="left" vertical="center" wrapText="1"/>
    </xf>
    <xf numFmtId="41" fontId="8" fillId="6" borderId="24" xfId="21" applyFont="1" applyFill="1" applyBorder="1" applyAlignment="1">
      <alignment vertical="center" wrapText="1"/>
    </xf>
    <xf numFmtId="41" fontId="8" fillId="3" borderId="24" xfId="21" applyFont="1" applyFill="1" applyBorder="1" applyAlignment="1">
      <alignment vertical="center" wrapText="1"/>
    </xf>
    <xf numFmtId="41" fontId="8" fillId="5" borderId="24" xfId="21" applyFont="1" applyFill="1" applyBorder="1" applyAlignment="1">
      <alignment vertical="center" wrapText="1"/>
    </xf>
    <xf numFmtId="41" fontId="8" fillId="7" borderId="24" xfId="21" applyFont="1" applyFill="1" applyBorder="1" applyAlignment="1">
      <alignment horizontal="left" vertical="center" wrapText="1"/>
    </xf>
    <xf numFmtId="41" fontId="16" fillId="3" borderId="24" xfId="21" applyFont="1" applyFill="1" applyBorder="1" applyAlignment="1">
      <alignment horizontal="left" vertical="center" wrapText="1"/>
    </xf>
    <xf numFmtId="41" fontId="8" fillId="5" borderId="24" xfId="21" applyFont="1" applyFill="1" applyBorder="1" applyAlignment="1">
      <alignment vertical="center"/>
    </xf>
    <xf numFmtId="41" fontId="8" fillId="0" borderId="24" xfId="21" applyFont="1" applyBorder="1" applyAlignment="1">
      <alignment horizontal="left" vertical="center"/>
    </xf>
    <xf numFmtId="182" fontId="8" fillId="3" borderId="24" xfId="21" applyNumberFormat="1" applyFont="1" applyFill="1" applyBorder="1" applyAlignment="1">
      <alignment horizontal="left" vertical="center" wrapText="1"/>
    </xf>
    <xf numFmtId="179" fontId="8" fillId="3" borderId="0" xfId="0" applyNumberFormat="1" applyFont="1" applyFill="1" applyBorder="1" applyAlignment="1">
      <alignment horizontal="left" vertical="center" wrapText="1"/>
    </xf>
    <xf numFmtId="182" fontId="8" fillId="3" borderId="0" xfId="21" applyNumberFormat="1" applyFont="1" applyFill="1" applyBorder="1" applyAlignment="1">
      <alignment horizontal="right" vertical="center" wrapText="1"/>
    </xf>
    <xf numFmtId="0" fontId="6" fillId="2" borderId="27" xfId="0" applyFont="1" applyFill="1" applyBorder="1" applyAlignment="1">
      <alignment vertical="center"/>
    </xf>
    <xf numFmtId="180" fontId="8" fillId="3" borderId="24" xfId="0" applyNumberFormat="1" applyFont="1" applyFill="1" applyBorder="1" applyAlignment="1">
      <alignment horizontal="left" vertical="center" wrapText="1"/>
    </xf>
    <xf numFmtId="0" fontId="8" fillId="0" borderId="30" xfId="0" applyFont="1" applyBorder="1" applyAlignment="1">
      <alignment vertical="center" wrapText="1"/>
    </xf>
    <xf numFmtId="0" fontId="8" fillId="0" borderId="28" xfId="0" applyNumberFormat="1" applyFont="1" applyBorder="1" applyAlignment="1">
      <alignment vertical="center" wrapText="1"/>
    </xf>
    <xf numFmtId="0" fontId="8" fillId="3" borderId="28" xfId="0" applyNumberFormat="1" applyFont="1" applyFill="1" applyBorder="1" applyAlignment="1">
      <alignment vertical="center" shrinkToFit="1"/>
    </xf>
    <xf numFmtId="0" fontId="8" fillId="0" borderId="28" xfId="0" applyNumberFormat="1" applyFont="1" applyBorder="1" applyAlignment="1">
      <alignment vertical="center"/>
    </xf>
    <xf numFmtId="0" fontId="11" fillId="3" borderId="28" xfId="22" applyNumberFormat="1" applyFont="1" applyFill="1" applyBorder="1" applyAlignment="1">
      <alignment vertical="center"/>
    </xf>
    <xf numFmtId="0" fontId="18" fillId="3" borderId="28" xfId="0" applyNumberFormat="1" applyFont="1" applyFill="1" applyBorder="1" applyAlignment="1">
      <alignment horizontal="center" vertical="center" wrapText="1"/>
    </xf>
    <xf numFmtId="0" fontId="18" fillId="3" borderId="28" xfId="21" applyNumberFormat="1" applyFont="1" applyFill="1" applyBorder="1" applyAlignment="1">
      <alignment horizontal="center" vertical="center" wrapText="1"/>
    </xf>
    <xf numFmtId="0" fontId="8" fillId="3" borderId="29" xfId="0" applyNumberFormat="1" applyFont="1" applyFill="1" applyBorder="1" applyAlignment="1">
      <alignment vertical="center" shrinkToFit="1"/>
    </xf>
    <xf numFmtId="0" fontId="11" fillId="3" borderId="29" xfId="22" applyNumberFormat="1" applyFont="1" applyFill="1" applyBorder="1" applyAlignment="1">
      <alignment vertical="center"/>
    </xf>
    <xf numFmtId="0" fontId="18" fillId="3" borderId="29" xfId="21" applyNumberFormat="1" applyFont="1" applyFill="1" applyBorder="1" applyAlignment="1">
      <alignment horizontal="center" vertical="center" wrapText="1"/>
    </xf>
    <xf numFmtId="0" fontId="8" fillId="3" borderId="30" xfId="0" applyNumberFormat="1" applyFont="1" applyFill="1" applyBorder="1" applyAlignment="1">
      <alignment vertical="center" shrinkToFit="1"/>
    </xf>
    <xf numFmtId="0" fontId="11" fillId="3" borderId="30" xfId="22" applyNumberFormat="1" applyFont="1" applyFill="1" applyBorder="1" applyAlignment="1">
      <alignment vertical="center"/>
    </xf>
    <xf numFmtId="0" fontId="18" fillId="3" borderId="30" xfId="21" applyNumberFormat="1" applyFont="1" applyFill="1" applyBorder="1" applyAlignment="1">
      <alignment horizontal="center" vertical="center" wrapText="1"/>
    </xf>
    <xf numFmtId="0" fontId="8" fillId="3" borderId="29" xfId="0" applyNumberFormat="1" applyFont="1" applyFill="1" applyBorder="1" applyAlignment="1">
      <alignment vertical="center" wrapText="1"/>
    </xf>
    <xf numFmtId="0" fontId="8" fillId="3" borderId="29" xfId="0" applyNumberFormat="1" applyFont="1" applyFill="1" applyBorder="1" applyAlignment="1">
      <alignment vertical="center"/>
    </xf>
    <xf numFmtId="0" fontId="8" fillId="3" borderId="30" xfId="0" applyNumberFormat="1" applyFont="1" applyFill="1" applyBorder="1" applyAlignment="1">
      <alignment vertical="center" wrapText="1"/>
    </xf>
    <xf numFmtId="0" fontId="8" fillId="3" borderId="30" xfId="0" applyNumberFormat="1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41" fontId="8" fillId="3" borderId="24" xfId="21" applyNumberFormat="1" applyFont="1" applyFill="1" applyBorder="1" applyAlignment="1">
      <alignment horizontal="left" vertical="center" wrapText="1"/>
    </xf>
    <xf numFmtId="0" fontId="8" fillId="3" borderId="26" xfId="21" applyNumberFormat="1" applyFont="1" applyFill="1" applyBorder="1" applyAlignment="1">
      <alignment horizontal="left" vertical="center" wrapText="1"/>
    </xf>
    <xf numFmtId="0" fontId="8" fillId="3" borderId="27" xfId="21" applyNumberFormat="1" applyFont="1" applyFill="1" applyBorder="1" applyAlignment="1">
      <alignment horizontal="left" vertical="center" wrapText="1"/>
    </xf>
    <xf numFmtId="179" fontId="8" fillId="3" borderId="27" xfId="21" applyNumberFormat="1" applyFont="1" applyFill="1" applyBorder="1" applyAlignment="1">
      <alignment horizontal="left" vertical="center" wrapText="1"/>
    </xf>
    <xf numFmtId="0" fontId="8" fillId="3" borderId="32" xfId="21" applyNumberFormat="1" applyFont="1" applyFill="1" applyBorder="1" applyAlignment="1">
      <alignment horizontal="left" vertical="center" wrapText="1"/>
    </xf>
    <xf numFmtId="0" fontId="8" fillId="3" borderId="0" xfId="21" applyNumberFormat="1" applyFont="1" applyFill="1" applyBorder="1" applyAlignment="1">
      <alignment horizontal="left" vertical="center" wrapText="1"/>
    </xf>
    <xf numFmtId="179" fontId="8" fillId="3" borderId="0" xfId="21" applyNumberFormat="1" applyFont="1" applyFill="1" applyBorder="1" applyAlignment="1">
      <alignment horizontal="left" vertical="center" wrapText="1"/>
    </xf>
    <xf numFmtId="0" fontId="8" fillId="3" borderId="33" xfId="21" applyNumberFormat="1" applyFont="1" applyFill="1" applyBorder="1" applyAlignment="1">
      <alignment horizontal="left" vertical="center" wrapText="1"/>
    </xf>
    <xf numFmtId="0" fontId="8" fillId="3" borderId="23" xfId="21" applyNumberFormat="1" applyFont="1" applyFill="1" applyBorder="1" applyAlignment="1">
      <alignment horizontal="left" vertical="center" wrapText="1"/>
    </xf>
    <xf numFmtId="179" fontId="8" fillId="3" borderId="23" xfId="21" applyNumberFormat="1" applyFont="1" applyFill="1" applyBorder="1" applyAlignment="1">
      <alignment horizontal="left" vertical="center" wrapText="1"/>
    </xf>
    <xf numFmtId="0" fontId="11" fillId="3" borderId="28" xfId="22" applyNumberFormat="1" applyFont="1" applyFill="1" applyBorder="1" applyAlignment="1">
      <alignment horizontal="right" vertical="center"/>
    </xf>
    <xf numFmtId="0" fontId="18" fillId="3" borderId="28" xfId="21" applyNumberFormat="1" applyFont="1" applyFill="1" applyBorder="1" applyAlignment="1">
      <alignment horizontal="left" vertical="center" indent="1"/>
    </xf>
    <xf numFmtId="0" fontId="11" fillId="3" borderId="29" xfId="22" applyNumberFormat="1" applyFont="1" applyFill="1" applyBorder="1" applyAlignment="1">
      <alignment horizontal="right" vertical="center"/>
    </xf>
    <xf numFmtId="0" fontId="18" fillId="3" borderId="29" xfId="21" applyNumberFormat="1" applyFont="1" applyFill="1" applyBorder="1" applyAlignment="1">
      <alignment horizontal="left" vertical="center" indent="1"/>
    </xf>
    <xf numFmtId="0" fontId="11" fillId="3" borderId="30" xfId="22" applyNumberFormat="1" applyFont="1" applyFill="1" applyBorder="1" applyAlignment="1">
      <alignment horizontal="right" vertical="center"/>
    </xf>
    <xf numFmtId="0" fontId="18" fillId="3" borderId="30" xfId="21" applyNumberFormat="1" applyFont="1" applyFill="1" applyBorder="1" applyAlignment="1">
      <alignment horizontal="left" vertical="center" indent="1"/>
    </xf>
    <xf numFmtId="0" fontId="8" fillId="3" borderId="28" xfId="0" applyNumberFormat="1" applyFont="1" applyFill="1" applyBorder="1" applyAlignment="1">
      <alignment vertical="center" wrapText="1"/>
    </xf>
    <xf numFmtId="0" fontId="8" fillId="3" borderId="28" xfId="0" applyNumberFormat="1" applyFont="1" applyFill="1" applyBorder="1" applyAlignment="1">
      <alignment horizontal="left" vertical="center" shrinkToFit="1"/>
    </xf>
    <xf numFmtId="0" fontId="8" fillId="3" borderId="28" xfId="22" applyNumberFormat="1" applyFont="1" applyFill="1" applyBorder="1" applyAlignment="1">
      <alignment vertical="center"/>
    </xf>
    <xf numFmtId="0" fontId="8" fillId="3" borderId="29" xfId="0" applyNumberFormat="1" applyFont="1" applyFill="1" applyBorder="1" applyAlignment="1">
      <alignment horizontal="left" vertical="center" shrinkToFit="1"/>
    </xf>
    <xf numFmtId="0" fontId="8" fillId="3" borderId="29" xfId="22" applyNumberFormat="1" applyFont="1" applyFill="1" applyBorder="1" applyAlignment="1">
      <alignment vertical="center"/>
    </xf>
    <xf numFmtId="0" fontId="8" fillId="3" borderId="30" xfId="0" applyNumberFormat="1" applyFont="1" applyFill="1" applyBorder="1" applyAlignment="1">
      <alignment horizontal="left" vertical="center" shrinkToFit="1"/>
    </xf>
    <xf numFmtId="0" fontId="8" fillId="3" borderId="30" xfId="22" applyNumberFormat="1" applyFont="1" applyFill="1" applyBorder="1" applyAlignment="1">
      <alignment vertical="center"/>
    </xf>
    <xf numFmtId="0" fontId="8" fillId="3" borderId="28" xfId="0" applyNumberFormat="1" applyFont="1" applyFill="1" applyBorder="1" applyAlignment="1">
      <alignment horizontal="left" vertical="center"/>
    </xf>
    <xf numFmtId="0" fontId="8" fillId="3" borderId="29" xfId="0" applyNumberFormat="1" applyFont="1" applyFill="1" applyBorder="1" applyAlignment="1">
      <alignment horizontal="left" vertical="center"/>
    </xf>
    <xf numFmtId="0" fontId="18" fillId="3" borderId="29" xfId="21" applyNumberFormat="1" applyFont="1" applyFill="1" applyBorder="1" applyAlignment="1">
      <alignment horizontal="left" vertical="center" wrapText="1" indent="1"/>
    </xf>
    <xf numFmtId="0" fontId="8" fillId="3" borderId="30" xfId="0" applyNumberFormat="1" applyFont="1" applyFill="1" applyBorder="1" applyAlignment="1">
      <alignment horizontal="left" vertical="center"/>
    </xf>
    <xf numFmtId="0" fontId="18" fillId="3" borderId="30" xfId="21" applyNumberFormat="1" applyFont="1" applyFill="1" applyBorder="1" applyAlignment="1">
      <alignment horizontal="left" vertical="center" wrapText="1" indent="1"/>
    </xf>
    <xf numFmtId="0" fontId="8" fillId="3" borderId="31" xfId="0" applyNumberFormat="1" applyFont="1" applyFill="1" applyBorder="1" applyAlignment="1">
      <alignment horizontal="left" vertical="center" wrapText="1"/>
    </xf>
    <xf numFmtId="0" fontId="8" fillId="3" borderId="34" xfId="0" applyNumberFormat="1" applyFont="1" applyFill="1" applyBorder="1" applyAlignment="1">
      <alignment horizontal="left" vertical="center" wrapText="1"/>
    </xf>
    <xf numFmtId="0" fontId="8" fillId="3" borderId="35" xfId="0" applyNumberFormat="1" applyFont="1" applyFill="1" applyBorder="1" applyAlignment="1">
      <alignment horizontal="left" vertical="center" wrapText="1"/>
    </xf>
    <xf numFmtId="41" fontId="8" fillId="3" borderId="31" xfId="0" applyNumberFormat="1" applyFont="1" applyFill="1" applyBorder="1" applyAlignment="1">
      <alignment horizontal="left" vertical="center" wrapText="1"/>
    </xf>
    <xf numFmtId="41" fontId="8" fillId="3" borderId="34" xfId="0" applyNumberFormat="1" applyFont="1" applyFill="1" applyBorder="1" applyAlignment="1">
      <alignment horizontal="left" vertical="center" wrapText="1"/>
    </xf>
    <xf numFmtId="183" fontId="8" fillId="3" borderId="0" xfId="21" applyNumberFormat="1" applyFont="1" applyFill="1" applyBorder="1" applyAlignment="1">
      <alignment horizontal="left" vertical="center" wrapText="1"/>
    </xf>
    <xf numFmtId="179" fontId="8" fillId="3" borderId="23" xfId="0" applyNumberFormat="1" applyFont="1" applyFill="1" applyBorder="1" applyAlignment="1">
      <alignment horizontal="left" vertical="center" wrapText="1"/>
    </xf>
    <xf numFmtId="41" fontId="8" fillId="3" borderId="35" xfId="0" applyNumberFormat="1" applyFont="1" applyFill="1" applyBorder="1" applyAlignment="1">
      <alignment horizontal="left" vertical="center" wrapText="1"/>
    </xf>
    <xf numFmtId="41" fontId="8" fillId="3" borderId="29" xfId="0" applyNumberFormat="1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vertical="center"/>
    </xf>
    <xf numFmtId="0" fontId="8" fillId="3" borderId="26" xfId="0" applyFont="1" applyFill="1" applyBorder="1" applyAlignment="1">
      <alignment vertical="center" wrapText="1"/>
    </xf>
    <xf numFmtId="41" fontId="8" fillId="3" borderId="27" xfId="21" applyFont="1" applyFill="1" applyBorder="1" applyAlignment="1">
      <alignment vertical="center" wrapText="1"/>
    </xf>
    <xf numFmtId="0" fontId="8" fillId="3" borderId="27" xfId="0" applyFont="1" applyFill="1" applyBorder="1" applyAlignment="1">
      <alignment vertical="center" wrapText="1"/>
    </xf>
    <xf numFmtId="0" fontId="8" fillId="3" borderId="31" xfId="0" applyFont="1" applyFill="1" applyBorder="1" applyAlignment="1">
      <alignment vertical="center" wrapText="1"/>
    </xf>
    <xf numFmtId="0" fontId="8" fillId="3" borderId="29" xfId="0" applyFont="1" applyFill="1" applyBorder="1" applyAlignment="1">
      <alignment vertical="center"/>
    </xf>
    <xf numFmtId="0" fontId="8" fillId="3" borderId="32" xfId="0" applyFont="1" applyFill="1" applyBorder="1" applyAlignment="1">
      <alignment vertical="center" wrapText="1"/>
    </xf>
    <xf numFmtId="41" fontId="8" fillId="3" borderId="0" xfId="21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8" fillId="3" borderId="34" xfId="0" applyFont="1" applyFill="1" applyBorder="1" applyAlignment="1">
      <alignment vertical="center" wrapText="1"/>
    </xf>
    <xf numFmtId="0" fontId="8" fillId="3" borderId="30" xfId="0" applyFont="1" applyFill="1" applyBorder="1" applyAlignment="1">
      <alignment vertical="center"/>
    </xf>
    <xf numFmtId="0" fontId="8" fillId="3" borderId="33" xfId="0" applyFont="1" applyFill="1" applyBorder="1" applyAlignment="1">
      <alignment vertical="center" wrapText="1"/>
    </xf>
    <xf numFmtId="41" fontId="8" fillId="3" borderId="23" xfId="21" applyFont="1" applyFill="1" applyBorder="1" applyAlignment="1">
      <alignment vertical="center" wrapText="1"/>
    </xf>
    <xf numFmtId="0" fontId="8" fillId="3" borderId="23" xfId="0" applyFont="1" applyFill="1" applyBorder="1" applyAlignment="1">
      <alignment vertical="center" wrapText="1"/>
    </xf>
    <xf numFmtId="0" fontId="8" fillId="3" borderId="35" xfId="0" applyFont="1" applyFill="1" applyBorder="1" applyAlignment="1">
      <alignment vertical="center" wrapText="1"/>
    </xf>
    <xf numFmtId="41" fontId="8" fillId="3" borderId="28" xfId="22" applyFont="1" applyFill="1" applyBorder="1" applyAlignment="1">
      <alignment horizontal="center" vertical="center"/>
    </xf>
    <xf numFmtId="41" fontId="11" fillId="3" borderId="28" xfId="22" applyFont="1" applyFill="1" applyBorder="1" applyAlignment="1">
      <alignment horizontal="center" vertical="center"/>
    </xf>
    <xf numFmtId="41" fontId="18" fillId="3" borderId="28" xfId="21" applyFont="1" applyFill="1" applyBorder="1" applyAlignment="1">
      <alignment horizontal="center" vertical="center" wrapText="1"/>
    </xf>
    <xf numFmtId="41" fontId="8" fillId="3" borderId="29" xfId="22" applyFont="1" applyFill="1" applyBorder="1" applyAlignment="1">
      <alignment horizontal="center" vertical="center"/>
    </xf>
    <xf numFmtId="41" fontId="11" fillId="3" borderId="29" xfId="22" applyFont="1" applyFill="1" applyBorder="1" applyAlignment="1">
      <alignment horizontal="center" vertical="center"/>
    </xf>
    <xf numFmtId="41" fontId="18" fillId="3" borderId="29" xfId="21" applyFont="1" applyFill="1" applyBorder="1" applyAlignment="1">
      <alignment horizontal="center" vertical="center" wrapText="1"/>
    </xf>
    <xf numFmtId="180" fontId="8" fillId="3" borderId="0" xfId="0" applyNumberFormat="1" applyFont="1" applyFill="1" applyBorder="1" applyAlignment="1">
      <alignment horizontal="left" vertical="center" wrapText="1"/>
    </xf>
    <xf numFmtId="184" fontId="8" fillId="3" borderId="0" xfId="0" applyNumberFormat="1" applyFont="1" applyFill="1" applyBorder="1" applyAlignment="1">
      <alignment horizontal="left" vertical="center" wrapText="1"/>
    </xf>
    <xf numFmtId="185" fontId="8" fillId="3" borderId="0" xfId="0" applyNumberFormat="1" applyFont="1" applyFill="1" applyBorder="1" applyAlignment="1">
      <alignment horizontal="left" vertical="center" wrapText="1"/>
    </xf>
    <xf numFmtId="41" fontId="8" fillId="3" borderId="30" xfId="22" applyFont="1" applyFill="1" applyBorder="1" applyAlignment="1">
      <alignment horizontal="center" vertical="center"/>
    </xf>
    <xf numFmtId="41" fontId="11" fillId="3" borderId="30" xfId="22" applyFont="1" applyFill="1" applyBorder="1" applyAlignment="1">
      <alignment horizontal="center" vertical="center"/>
    </xf>
    <xf numFmtId="41" fontId="18" fillId="3" borderId="30" xfId="21" applyFont="1" applyFill="1" applyBorder="1" applyAlignment="1">
      <alignment horizontal="center" vertical="center" wrapText="1"/>
    </xf>
    <xf numFmtId="185" fontId="8" fillId="3" borderId="27" xfId="0" applyNumberFormat="1" applyFont="1" applyFill="1" applyBorder="1" applyAlignment="1">
      <alignment horizontal="left" vertical="center" wrapText="1"/>
    </xf>
    <xf numFmtId="41" fontId="18" fillId="3" borderId="31" xfId="21" applyFont="1" applyFill="1" applyBorder="1" applyAlignment="1">
      <alignment horizontal="left" vertical="center" wrapText="1" indent="1"/>
    </xf>
    <xf numFmtId="41" fontId="18" fillId="3" borderId="34" xfId="21" applyFont="1" applyFill="1" applyBorder="1" applyAlignment="1">
      <alignment horizontal="left" vertical="center" wrapText="1" indent="1"/>
    </xf>
    <xf numFmtId="41" fontId="18" fillId="3" borderId="35" xfId="21" applyFont="1" applyFill="1" applyBorder="1" applyAlignment="1">
      <alignment horizontal="left" vertical="center" wrapText="1" indent="1"/>
    </xf>
    <xf numFmtId="0" fontId="8" fillId="3" borderId="30" xfId="0" applyFont="1" applyFill="1" applyBorder="1" applyAlignment="1">
      <alignment horizontal="left" vertical="center" wrapText="1" shrinkToFit="1"/>
    </xf>
    <xf numFmtId="41" fontId="8" fillId="0" borderId="30" xfId="22" applyFont="1" applyBorder="1" applyAlignment="1">
      <alignment vertical="center"/>
    </xf>
    <xf numFmtId="0" fontId="8" fillId="3" borderId="10" xfId="0" applyFont="1" applyFill="1" applyBorder="1" applyAlignment="1">
      <alignment horizontal="right" vertical="center" wrapText="1"/>
    </xf>
    <xf numFmtId="0" fontId="8" fillId="0" borderId="29" xfId="0" applyFont="1" applyBorder="1" applyAlignment="1">
      <alignment vertical="center" wrapText="1"/>
    </xf>
    <xf numFmtId="177" fontId="8" fillId="3" borderId="27" xfId="0" applyNumberFormat="1" applyFont="1" applyFill="1" applyBorder="1" applyAlignment="1">
      <alignment vertical="center" wrapText="1"/>
    </xf>
    <xf numFmtId="41" fontId="8" fillId="3" borderId="31" xfId="0" applyNumberFormat="1" applyFont="1" applyFill="1" applyBorder="1" applyAlignment="1">
      <alignment vertical="center" wrapText="1"/>
    </xf>
    <xf numFmtId="177" fontId="8" fillId="3" borderId="0" xfId="0" applyNumberFormat="1" applyFont="1" applyFill="1" applyBorder="1" applyAlignment="1">
      <alignment vertical="center" wrapText="1"/>
    </xf>
    <xf numFmtId="188" fontId="8" fillId="3" borderId="0" xfId="0" applyNumberFormat="1" applyFont="1" applyFill="1" applyBorder="1" applyAlignment="1">
      <alignment vertical="center" wrapText="1"/>
    </xf>
    <xf numFmtId="179" fontId="8" fillId="3" borderId="0" xfId="0" applyNumberFormat="1" applyFont="1" applyFill="1" applyBorder="1" applyAlignment="1">
      <alignment vertical="center" wrapText="1"/>
    </xf>
    <xf numFmtId="41" fontId="8" fillId="3" borderId="34" xfId="0" applyNumberFormat="1" applyFont="1" applyFill="1" applyBorder="1" applyAlignment="1">
      <alignment vertical="center" wrapText="1"/>
    </xf>
    <xf numFmtId="186" fontId="8" fillId="3" borderId="0" xfId="21" applyNumberFormat="1" applyFont="1" applyFill="1" applyBorder="1" applyAlignment="1">
      <alignment vertical="center" wrapText="1"/>
    </xf>
    <xf numFmtId="189" fontId="8" fillId="3" borderId="0" xfId="0" applyNumberFormat="1" applyFont="1" applyFill="1" applyBorder="1" applyAlignment="1">
      <alignment vertical="center" wrapText="1"/>
    </xf>
    <xf numFmtId="0" fontId="8" fillId="3" borderId="30" xfId="0" applyFont="1" applyFill="1" applyBorder="1" applyAlignment="1">
      <alignment vertical="center" wrapText="1"/>
    </xf>
    <xf numFmtId="179" fontId="8" fillId="3" borderId="27" xfId="0" applyNumberFormat="1" applyFont="1" applyFill="1" applyBorder="1" applyAlignment="1">
      <alignment horizontal="left" vertical="center" wrapText="1"/>
    </xf>
    <xf numFmtId="0" fontId="8" fillId="3" borderId="29" xfId="0" applyFont="1" applyFill="1" applyBorder="1" applyAlignment="1">
      <alignment vertical="center" wrapText="1"/>
    </xf>
    <xf numFmtId="0" fontId="8" fillId="0" borderId="30" xfId="0" applyFont="1" applyBorder="1" applyAlignment="1">
      <alignment horizontal="left" vertical="center"/>
    </xf>
    <xf numFmtId="0" fontId="18" fillId="3" borderId="35" xfId="0" applyFont="1" applyFill="1" applyBorder="1" applyAlignment="1">
      <alignment horizontal="center" vertical="center" wrapText="1"/>
    </xf>
    <xf numFmtId="41" fontId="8" fillId="3" borderId="28" xfId="21" applyFont="1" applyFill="1" applyBorder="1" applyAlignment="1">
      <alignment vertical="center"/>
    </xf>
    <xf numFmtId="0" fontId="10" fillId="0" borderId="22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1" fontId="8" fillId="0" borderId="0" xfId="21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1" fontId="18" fillId="0" borderId="0" xfId="21" applyFont="1" applyBorder="1" applyAlignment="1">
      <alignment horizontal="left" vertical="center" indent="1"/>
    </xf>
    <xf numFmtId="0" fontId="8" fillId="2" borderId="30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/>
    </xf>
    <xf numFmtId="0" fontId="8" fillId="2" borderId="30" xfId="0" applyFont="1" applyFill="1" applyBorder="1" applyAlignment="1">
      <alignment horizontal="left" vertical="center"/>
    </xf>
    <xf numFmtId="0" fontId="8" fillId="3" borderId="33" xfId="0" applyFont="1" applyFill="1" applyBorder="1" applyAlignment="1">
      <alignment horizontal="left" vertical="center"/>
    </xf>
    <xf numFmtId="0" fontId="8" fillId="3" borderId="23" xfId="0" applyFont="1" applyFill="1" applyBorder="1" applyAlignment="1">
      <alignment horizontal="left" vertical="center"/>
    </xf>
    <xf numFmtId="41" fontId="8" fillId="3" borderId="23" xfId="21" applyFont="1" applyFill="1" applyBorder="1" applyAlignment="1">
      <alignment horizontal="left" vertical="center"/>
    </xf>
    <xf numFmtId="0" fontId="18" fillId="3" borderId="30" xfId="0" applyFont="1" applyFill="1" applyBorder="1" applyAlignment="1">
      <alignment horizontal="center" vertical="center"/>
    </xf>
    <xf numFmtId="41" fontId="18" fillId="3" borderId="30" xfId="0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left" vertical="center" wrapText="1"/>
    </xf>
    <xf numFmtId="0" fontId="8" fillId="2" borderId="22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horizontal="left" vertical="center"/>
    </xf>
    <xf numFmtId="0" fontId="8" fillId="3" borderId="32" xfId="0" applyFont="1" applyFill="1" applyBorder="1" applyAlignment="1">
      <alignment horizontal="left" vertical="center" shrinkToFit="1"/>
    </xf>
    <xf numFmtId="187" fontId="8" fillId="3" borderId="0" xfId="0" applyNumberFormat="1" applyFont="1" applyFill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left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/>
    </xf>
    <xf numFmtId="0" fontId="8" fillId="8" borderId="44" xfId="0" applyFont="1" applyFill="1" applyBorder="1" applyAlignment="1">
      <alignment horizontal="center" vertical="center"/>
    </xf>
    <xf numFmtId="0" fontId="8" fillId="8" borderId="45" xfId="0" applyFont="1" applyFill="1" applyBorder="1" applyAlignment="1">
      <alignment horizontal="center" vertical="center"/>
    </xf>
    <xf numFmtId="0" fontId="8" fillId="8" borderId="46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shrinkToFi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right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2" borderId="22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left" vertical="center"/>
    </xf>
    <xf numFmtId="0" fontId="8" fillId="6" borderId="22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7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left" vertical="top" wrapText="1" shrinkToFit="1"/>
    </xf>
    <xf numFmtId="0" fontId="8" fillId="3" borderId="29" xfId="0" applyFont="1" applyFill="1" applyBorder="1" applyAlignment="1">
      <alignment horizontal="left" vertical="top" wrapText="1" shrinkToFit="1"/>
    </xf>
    <xf numFmtId="0" fontId="8" fillId="3" borderId="30" xfId="0" applyFont="1" applyFill="1" applyBorder="1" applyAlignment="1">
      <alignment horizontal="left" vertical="top" wrapText="1" shrinkToFi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top"/>
    </xf>
    <xf numFmtId="0" fontId="8" fillId="8" borderId="22" xfId="0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right" vertical="center" wrapText="1"/>
    </xf>
    <xf numFmtId="0" fontId="8" fillId="8" borderId="25" xfId="0" applyFont="1" applyFill="1" applyBorder="1" applyAlignment="1">
      <alignment horizontal="center" vertical="center" wrapText="1"/>
    </xf>
    <xf numFmtId="0" fontId="8" fillId="8" borderId="24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28" xfId="0" applyFont="1" applyBorder="1" applyAlignment="1">
      <alignment horizontal="left" vertical="center" shrinkToFit="1"/>
    </xf>
    <xf numFmtId="0" fontId="8" fillId="0" borderId="29" xfId="0" applyFont="1" applyBorder="1" applyAlignment="1">
      <alignment horizontal="left" vertical="center" shrinkToFit="1"/>
    </xf>
    <xf numFmtId="0" fontId="8" fillId="0" borderId="30" xfId="0" applyFont="1" applyBorder="1" applyAlignment="1">
      <alignment horizontal="left" vertical="center" shrinkToFit="1"/>
    </xf>
    <xf numFmtId="0" fontId="8" fillId="3" borderId="28" xfId="0" applyNumberFormat="1" applyFont="1" applyFill="1" applyBorder="1" applyAlignment="1">
      <alignment horizontal="left" vertical="top"/>
    </xf>
    <xf numFmtId="0" fontId="8" fillId="3" borderId="29" xfId="0" applyNumberFormat="1" applyFont="1" applyFill="1" applyBorder="1" applyAlignment="1">
      <alignment horizontal="left" vertical="top"/>
    </xf>
    <xf numFmtId="0" fontId="8" fillId="3" borderId="30" xfId="0" applyNumberFormat="1" applyFont="1" applyFill="1" applyBorder="1" applyAlignment="1">
      <alignment horizontal="left" vertical="top"/>
    </xf>
    <xf numFmtId="0" fontId="8" fillId="3" borderId="28" xfId="0" applyFont="1" applyFill="1" applyBorder="1" applyAlignment="1">
      <alignment horizontal="left" vertical="center" wrapText="1"/>
    </xf>
    <xf numFmtId="0" fontId="8" fillId="3" borderId="29" xfId="0" applyFont="1" applyFill="1" applyBorder="1" applyAlignment="1">
      <alignment horizontal="left" vertical="center" wrapText="1"/>
    </xf>
    <xf numFmtId="0" fontId="8" fillId="3" borderId="30" xfId="0" applyFont="1" applyFill="1" applyBorder="1" applyAlignment="1">
      <alignment horizontal="left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left" vertical="top" shrinkToFit="1"/>
    </xf>
    <xf numFmtId="0" fontId="8" fillId="0" borderId="29" xfId="0" applyFont="1" applyFill="1" applyBorder="1" applyAlignment="1">
      <alignment horizontal="left" vertical="top" shrinkToFit="1"/>
    </xf>
    <xf numFmtId="0" fontId="8" fillId="0" borderId="30" xfId="0" applyFont="1" applyFill="1" applyBorder="1" applyAlignment="1">
      <alignment horizontal="left" vertical="top" shrinkToFit="1"/>
    </xf>
    <xf numFmtId="0" fontId="8" fillId="0" borderId="28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top"/>
    </xf>
    <xf numFmtId="0" fontId="8" fillId="0" borderId="30" xfId="0" applyFont="1" applyFill="1" applyBorder="1" applyAlignment="1">
      <alignment horizontal="center" vertical="top"/>
    </xf>
    <xf numFmtId="0" fontId="8" fillId="0" borderId="22" xfId="0" applyFont="1" applyFill="1" applyBorder="1" applyAlignment="1">
      <alignment vertical="center" wrapText="1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</cellXfs>
  <cellStyles count="14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 2" xfId="20"/>
    <cellStyle name="쉼표 [0]" xfId="21"/>
    <cellStyle name="쉼표 [0] 2" xfId="22"/>
    <cellStyle name="백분율 2 2" xfId="23"/>
    <cellStyle name="쉼표 [0] 2 2" xfId="24"/>
    <cellStyle name="통화 [0] 2" xfId="25"/>
    <cellStyle name="쉼표 [0] 10" xfId="26"/>
    <cellStyle name="쉼표 [0] 15" xfId="27"/>
    <cellStyle name="쉼표 [0] 16" xfId="28"/>
    <cellStyle name="쉼표 [0] 17" xfId="29"/>
    <cellStyle name="쉼표 [0] 8" xfId="30"/>
    <cellStyle name="쉼표 [0] 11" xfId="31"/>
    <cellStyle name="쉼표 [0] 14" xfId="32"/>
    <cellStyle name="쉼표 [0] 10 2" xfId="33"/>
    <cellStyle name="쉼표 [0] 12" xfId="34"/>
    <cellStyle name="쉼표 [0] 3" xfId="35"/>
    <cellStyle name="쉼표 [0] 4 2" xfId="36"/>
    <cellStyle name="쉼표 [0] 5" xfId="37"/>
    <cellStyle name="쉼표 [0] 6" xfId="38"/>
    <cellStyle name="쉼표 [0] 7" xfId="39"/>
    <cellStyle name="통화 [0] 3" xfId="40"/>
    <cellStyle name="쉼표 [0] 2 3" xfId="41"/>
    <cellStyle name="쉼표 [0] 2 4" xfId="42"/>
    <cellStyle name="쉼표 [0] 2 4 2" xfId="43"/>
    <cellStyle name="쉼표 [0] 2 4 3" xfId="44"/>
    <cellStyle name="쉼표 [0] 2 4 4" xfId="45"/>
    <cellStyle name="쉼표 [0] 2 4 5" xfId="46"/>
    <cellStyle name="쉼표 [0] 2 5" xfId="47"/>
    <cellStyle name="쉼표 [0] 2 6" xfId="48"/>
    <cellStyle name="쉼표 [0] 3 2" xfId="49"/>
    <cellStyle name="쉼표 [0] 3 2 2" xfId="50"/>
    <cellStyle name="쉼표 [0] 3 2 3" xfId="51"/>
    <cellStyle name="쉼표 [0] 3 3" xfId="52"/>
    <cellStyle name="쉼표 [0] 3 4" xfId="53"/>
    <cellStyle name="쉼표 [0] 3 5" xfId="54"/>
    <cellStyle name="쉼표 [0] 3 6" xfId="55"/>
    <cellStyle name="쉼표 [0] 3 7" xfId="56"/>
    <cellStyle name="쉼표 [0] 4" xfId="57"/>
    <cellStyle name="쉼표 [0] 4 10" xfId="58"/>
    <cellStyle name="쉼표 [0] 4 11" xfId="59"/>
    <cellStyle name="쉼표 [0] 4 12" xfId="60"/>
    <cellStyle name="쉼표 [0] 4 13" xfId="61"/>
    <cellStyle name="쉼표 [0] 4 2 2" xfId="62"/>
    <cellStyle name="쉼표 [0] 4 2 3" xfId="63"/>
    <cellStyle name="쉼표 [0] 4 2 4" xfId="64"/>
    <cellStyle name="쉼표 [0] 4 2 5" xfId="65"/>
    <cellStyle name="쉼표 [0] 4 3" xfId="66"/>
    <cellStyle name="쉼표 [0] 4 3 2" xfId="67"/>
    <cellStyle name="쉼표 [0] 4 3 3" xfId="68"/>
    <cellStyle name="쉼표 [0] 4 3 4" xfId="69"/>
    <cellStyle name="쉼표 [0] 4 3 5" xfId="70"/>
    <cellStyle name="쉼표 [0] 4 4" xfId="71"/>
    <cellStyle name="쉼표 [0] 4 4 2" xfId="72"/>
    <cellStyle name="쉼표 [0] 4 4 3" xfId="73"/>
    <cellStyle name="쉼표 [0] 4 4 4" xfId="74"/>
    <cellStyle name="쉼표 [0] 4 4 5" xfId="75"/>
    <cellStyle name="쉼표 [0] 4 5" xfId="76"/>
    <cellStyle name="쉼표 [0] 4 5 2" xfId="77"/>
    <cellStyle name="쉼표 [0] 4 5 3" xfId="78"/>
    <cellStyle name="쉼표 [0] 4 6" xfId="79"/>
    <cellStyle name="쉼표 [0] 4 6 2" xfId="80"/>
    <cellStyle name="쉼표 [0] 4 6 3" xfId="81"/>
    <cellStyle name="쉼표 [0] 4 7" xfId="82"/>
    <cellStyle name="쉼표 [0] 4 7 2" xfId="83"/>
    <cellStyle name="쉼표 [0] 4 7 3" xfId="84"/>
    <cellStyle name="쉼표 [0] 4 8" xfId="85"/>
    <cellStyle name="쉼표 [0] 4 8 2" xfId="86"/>
    <cellStyle name="쉼표 [0] 4 8 3" xfId="87"/>
    <cellStyle name="쉼표 [0] 4 9" xfId="88"/>
    <cellStyle name="쉼표 [0] 5 2" xfId="89"/>
    <cellStyle name="쉼표 [0] 5 3" xfId="90"/>
    <cellStyle name="쉼표 [0] 5 4" xfId="91"/>
    <cellStyle name="쉼표 [0] 5 5" xfId="92"/>
    <cellStyle name="표준 2" xfId="93"/>
    <cellStyle name="표준 2 2" xfId="94"/>
    <cellStyle name="표준 2 3" xfId="95"/>
    <cellStyle name="표준 2 4" xfId="96"/>
    <cellStyle name="표준 2 5" xfId="97"/>
    <cellStyle name="표준 3" xfId="98"/>
    <cellStyle name="표준 3 2" xfId="99"/>
    <cellStyle name="표준 3 2 2" xfId="100"/>
    <cellStyle name="표준 3 2 3" xfId="101"/>
    <cellStyle name="표준 3 3" xfId="102"/>
    <cellStyle name="표준 3 4" xfId="103"/>
    <cellStyle name="표준 3 5" xfId="104"/>
    <cellStyle name="표준 3 6" xfId="105"/>
    <cellStyle name="표준 3 7" xfId="106"/>
    <cellStyle name="표준 4" xfId="107"/>
    <cellStyle name="표준 4 10" xfId="108"/>
    <cellStyle name="표준 4 11" xfId="109"/>
    <cellStyle name="표준 4 12" xfId="110"/>
    <cellStyle name="표준 4 13" xfId="111"/>
    <cellStyle name="표준 4 2" xfId="112"/>
    <cellStyle name="표준 4 2 2" xfId="113"/>
    <cellStyle name="표준 4 2 3" xfId="114"/>
    <cellStyle name="표준 4 2 4" xfId="115"/>
    <cellStyle name="표준 4 2 5" xfId="116"/>
    <cellStyle name="표준 4 3" xfId="117"/>
    <cellStyle name="표준 4 3 2" xfId="118"/>
    <cellStyle name="표준 4 3 3" xfId="119"/>
    <cellStyle name="표준 4 3 4" xfId="120"/>
    <cellStyle name="표준 4 3 5" xfId="121"/>
    <cellStyle name="표준 4 4" xfId="122"/>
    <cellStyle name="표준 4 4 2" xfId="123"/>
    <cellStyle name="표준 4 4 3" xfId="124"/>
    <cellStyle name="표준 4 4 4" xfId="125"/>
    <cellStyle name="표준 4 4 5" xfId="126"/>
    <cellStyle name="표준 4 5" xfId="127"/>
    <cellStyle name="표준 4 5 2" xfId="128"/>
    <cellStyle name="표준 4 5 3" xfId="129"/>
    <cellStyle name="표준 4 6" xfId="130"/>
    <cellStyle name="표준 4 6 2" xfId="131"/>
    <cellStyle name="표준 4 6 3" xfId="132"/>
    <cellStyle name="표준 4 7" xfId="133"/>
    <cellStyle name="표준 4 7 2" xfId="134"/>
    <cellStyle name="표준 4 7 3" xfId="135"/>
    <cellStyle name="표준 4 8" xfId="136"/>
    <cellStyle name="표준 4 8 2" xfId="137"/>
    <cellStyle name="표준 4 8 3" xfId="138"/>
    <cellStyle name="표준 4 9" xfId="139"/>
    <cellStyle name="표준 5" xfId="140"/>
    <cellStyle name="표준 5 2" xfId="141"/>
    <cellStyle name="표준 5 2 2" xfId="142"/>
    <cellStyle name="표준 5 2 3" xfId="143"/>
    <cellStyle name="표준 5 3" xfId="144"/>
    <cellStyle name="표준 5 4" xfId="145"/>
    <cellStyle name="표준 5 5" xfId="146"/>
    <cellStyle name="표준 5 6" xfId="147"/>
    <cellStyle name="표준 5 7" xfId="148"/>
    <cellStyle name="표준 6" xfId="149"/>
    <cellStyle name="표준 6 2" xfId="150"/>
    <cellStyle name="표준 6 3" xfId="151"/>
    <cellStyle name="표준 6 4" xfId="152"/>
    <cellStyle name="표준 6 5" xfId="153"/>
    <cellStyle name="표준 7" xfId="154"/>
    <cellStyle name="표준 8" xfId="155"/>
    <cellStyle name="표준 4 5 4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W495"/>
  <sheetViews>
    <sheetView showGridLines="0" tabSelected="1" zoomScaleSheetLayoutView="85" workbookViewId="0" topLeftCell="A1">
      <selection activeCell="M73" sqref="M73"/>
    </sheetView>
  </sheetViews>
  <sheetFormatPr defaultColWidth="8.88671875" defaultRowHeight="13.5"/>
  <cols>
    <col min="1" max="1" width="4.99609375" style="2" customWidth="1"/>
    <col min="2" max="2" width="5.21484375" style="2" customWidth="1"/>
    <col min="3" max="3" width="12.3359375" style="2" customWidth="1"/>
    <col min="4" max="4" width="12.99609375" style="8" customWidth="1"/>
    <col min="5" max="5" width="9.5546875" style="2" customWidth="1"/>
    <col min="6" max="6" width="9.99609375" style="2" customWidth="1"/>
    <col min="7" max="7" width="7.99609375" style="2" customWidth="1"/>
    <col min="8" max="8" width="8.3359375" style="2" customWidth="1"/>
    <col min="9" max="9" width="4.99609375" style="2" bestFit="1" customWidth="1"/>
    <col min="10" max="10" width="4.99609375" style="2" customWidth="1"/>
    <col min="11" max="11" width="12.5546875" style="2" customWidth="1"/>
    <col min="12" max="12" width="12.77734375" style="8" customWidth="1"/>
    <col min="13" max="13" width="9.21484375" style="2" customWidth="1"/>
    <col min="14" max="14" width="8.99609375" style="2" customWidth="1"/>
    <col min="15" max="15" width="8.10546875" style="2" customWidth="1"/>
    <col min="16" max="16" width="6.77734375" style="2" bestFit="1" customWidth="1"/>
    <col min="17" max="16384" width="8.88671875" style="2" customWidth="1"/>
  </cols>
  <sheetData>
    <row r="1" spans="1:16" s="1" customFormat="1" ht="20.1" customHeight="1">
      <c r="A1" s="596" t="s">
        <v>383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</row>
    <row r="2" spans="15:16" ht="20.1" customHeight="1">
      <c r="O2" s="603" t="s">
        <v>5</v>
      </c>
      <c r="P2" s="603"/>
    </row>
    <row r="3" spans="1:257" ht="20.1" customHeight="1">
      <c r="A3" s="604" t="s">
        <v>277</v>
      </c>
      <c r="B3" s="604"/>
      <c r="C3" s="604"/>
      <c r="D3" s="604"/>
      <c r="E3" s="604"/>
      <c r="F3" s="604"/>
      <c r="G3" s="604"/>
      <c r="H3" s="604"/>
      <c r="I3" s="604" t="s">
        <v>15</v>
      </c>
      <c r="J3" s="604"/>
      <c r="K3" s="604"/>
      <c r="L3" s="604"/>
      <c r="M3" s="604"/>
      <c r="N3" s="604"/>
      <c r="O3" s="604"/>
      <c r="P3" s="60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</row>
    <row r="4" spans="1:16" ht="20.1" customHeight="1">
      <c r="A4" s="598" t="s">
        <v>6</v>
      </c>
      <c r="B4" s="598" t="s">
        <v>0</v>
      </c>
      <c r="C4" s="598" t="s">
        <v>1</v>
      </c>
      <c r="D4" s="623" t="s">
        <v>18</v>
      </c>
      <c r="E4" s="605" t="s">
        <v>397</v>
      </c>
      <c r="F4" s="606" t="s">
        <v>398</v>
      </c>
      <c r="G4" s="607" t="s">
        <v>2</v>
      </c>
      <c r="H4" s="598"/>
      <c r="I4" s="598" t="s">
        <v>6</v>
      </c>
      <c r="J4" s="598" t="s">
        <v>0</v>
      </c>
      <c r="K4" s="598" t="s">
        <v>1</v>
      </c>
      <c r="L4" s="623" t="s">
        <v>18</v>
      </c>
      <c r="M4" s="605" t="s">
        <v>397</v>
      </c>
      <c r="N4" s="606" t="s">
        <v>398</v>
      </c>
      <c r="O4" s="607" t="s">
        <v>2</v>
      </c>
      <c r="P4" s="598"/>
    </row>
    <row r="5" spans="1:17" ht="20.1" customHeight="1">
      <c r="A5" s="598"/>
      <c r="B5" s="598"/>
      <c r="C5" s="598"/>
      <c r="D5" s="623"/>
      <c r="E5" s="605"/>
      <c r="F5" s="606"/>
      <c r="G5" s="91" t="s">
        <v>3</v>
      </c>
      <c r="H5" s="105" t="s">
        <v>4</v>
      </c>
      <c r="I5" s="598"/>
      <c r="J5" s="598"/>
      <c r="K5" s="598"/>
      <c r="L5" s="623"/>
      <c r="M5" s="605"/>
      <c r="N5" s="606"/>
      <c r="O5" s="91" t="s">
        <v>3</v>
      </c>
      <c r="P5" s="105" t="s">
        <v>4</v>
      </c>
      <c r="Q5" s="3"/>
    </row>
    <row r="6" spans="1:18" s="7" customFormat="1" ht="20.25" customHeight="1">
      <c r="A6" s="599" t="s">
        <v>26</v>
      </c>
      <c r="B6" s="600"/>
      <c r="C6" s="600"/>
      <c r="D6" s="601"/>
      <c r="E6" s="99">
        <f>SUM(E7,E19,E33,E65,E69,E97)</f>
        <v>1420425</v>
      </c>
      <c r="F6" s="99">
        <f>SUM(F7,F19,F33,F65,F69,F97)</f>
        <v>1216232</v>
      </c>
      <c r="G6" s="120">
        <f aca="true" t="shared" si="0" ref="G6">F6-E6</f>
        <v>-204193</v>
      </c>
      <c r="H6" s="101">
        <f>G6/E6*100</f>
        <v>-14.37548621011317</v>
      </c>
      <c r="I6" s="599" t="s">
        <v>26</v>
      </c>
      <c r="J6" s="600"/>
      <c r="K6" s="600"/>
      <c r="L6" s="622"/>
      <c r="M6" s="99">
        <f>SUM(M7,M26,M31,M61,M64,M160,M163)</f>
        <v>1420425</v>
      </c>
      <c r="N6" s="100">
        <f>SUM(N7,N26,N31,N61,N64,N160,N163)</f>
        <v>1216232</v>
      </c>
      <c r="O6" s="120">
        <f aca="true" t="shared" si="1" ref="O6:O71">N6-M6</f>
        <v>-204193</v>
      </c>
      <c r="P6" s="101">
        <f aca="true" t="shared" si="2" ref="P6:P71">O6/M6*100</f>
        <v>-14.37548621011317</v>
      </c>
      <c r="R6" s="84">
        <f>F6-N6</f>
        <v>0</v>
      </c>
    </row>
    <row r="7" spans="1:16" s="7" customFormat="1" ht="20.25" customHeight="1">
      <c r="A7" s="561" t="s">
        <v>27</v>
      </c>
      <c r="B7" s="587" t="s">
        <v>9</v>
      </c>
      <c r="C7" s="587"/>
      <c r="D7" s="590"/>
      <c r="E7" s="53">
        <f>SUM(E8,E11,E14,E17)</f>
        <v>81603</v>
      </c>
      <c r="F7" s="53">
        <f>SUM(F8,F11,F14,F17)</f>
        <v>67270</v>
      </c>
      <c r="G7" s="61">
        <f aca="true" t="shared" si="3" ref="G7:G87">F7-E7</f>
        <v>-14333</v>
      </c>
      <c r="H7" s="87">
        <f>G7/E7*100</f>
        <v>-17.56430523387621</v>
      </c>
      <c r="I7" s="624" t="s">
        <v>86</v>
      </c>
      <c r="J7" s="587" t="s">
        <v>107</v>
      </c>
      <c r="K7" s="587"/>
      <c r="L7" s="588"/>
      <c r="M7" s="53">
        <f>SUM(M8,M15,M19)</f>
        <v>367506</v>
      </c>
      <c r="N7" s="69">
        <f>SUM(N8,N15,N19)</f>
        <v>390767</v>
      </c>
      <c r="O7" s="61">
        <f t="shared" si="1"/>
        <v>23261</v>
      </c>
      <c r="P7" s="87">
        <f t="shared" si="2"/>
        <v>6.329420472046715</v>
      </c>
    </row>
    <row r="8" spans="1:16" s="7" customFormat="1" ht="20.25" customHeight="1">
      <c r="A8" s="561"/>
      <c r="B8" s="568" t="s">
        <v>27</v>
      </c>
      <c r="C8" s="571" t="s">
        <v>10</v>
      </c>
      <c r="D8" s="589"/>
      <c r="E8" s="54">
        <f>SUM(E9:E10)</f>
        <v>11273</v>
      </c>
      <c r="F8" s="54">
        <f>SUM(F9:F10)</f>
        <v>11720</v>
      </c>
      <c r="G8" s="62">
        <f>F8-E8</f>
        <v>447</v>
      </c>
      <c r="H8" s="88">
        <f>G8/E8*100</f>
        <v>3.9652266477423934</v>
      </c>
      <c r="I8" s="624"/>
      <c r="J8" s="568" t="s">
        <v>87</v>
      </c>
      <c r="K8" s="571" t="s">
        <v>10</v>
      </c>
      <c r="L8" s="572"/>
      <c r="M8" s="54">
        <f>SUM(M9:M14)</f>
        <v>336386</v>
      </c>
      <c r="N8" s="70">
        <f>SUM(N9:N14)</f>
        <v>354020</v>
      </c>
      <c r="O8" s="62">
        <f t="shared" si="1"/>
        <v>17634</v>
      </c>
      <c r="P8" s="88">
        <f t="shared" si="2"/>
        <v>5.2421920056125995</v>
      </c>
    </row>
    <row r="9" spans="1:16" s="7" customFormat="1" ht="20.25" customHeight="1">
      <c r="A9" s="561"/>
      <c r="B9" s="568"/>
      <c r="C9" s="627" t="s">
        <v>28</v>
      </c>
      <c r="D9" s="110" t="s">
        <v>19</v>
      </c>
      <c r="E9" s="55">
        <v>3060</v>
      </c>
      <c r="F9" s="57">
        <v>3200</v>
      </c>
      <c r="G9" s="63">
        <f t="shared" si="3"/>
        <v>140</v>
      </c>
      <c r="H9" s="89">
        <f aca="true" t="shared" si="4" ref="H9:H87">G9/E9*100</f>
        <v>4.57516339869281</v>
      </c>
      <c r="I9" s="624"/>
      <c r="J9" s="568"/>
      <c r="K9" s="102" t="s">
        <v>88</v>
      </c>
      <c r="L9" s="82" t="s">
        <v>88</v>
      </c>
      <c r="M9" s="56">
        <v>257004</v>
      </c>
      <c r="N9" s="72">
        <v>261696</v>
      </c>
      <c r="O9" s="63">
        <f t="shared" si="1"/>
        <v>4692</v>
      </c>
      <c r="P9" s="89">
        <f t="shared" si="2"/>
        <v>1.825652519026941</v>
      </c>
    </row>
    <row r="10" spans="1:16" s="7" customFormat="1" ht="20.25" customHeight="1">
      <c r="A10" s="561"/>
      <c r="B10" s="568"/>
      <c r="C10" s="627"/>
      <c r="D10" s="111" t="s">
        <v>20</v>
      </c>
      <c r="E10" s="56">
        <v>8213</v>
      </c>
      <c r="F10" s="56">
        <v>8520</v>
      </c>
      <c r="G10" s="63">
        <f t="shared" si="3"/>
        <v>307</v>
      </c>
      <c r="H10" s="89">
        <f t="shared" si="4"/>
        <v>3.737976378911482</v>
      </c>
      <c r="I10" s="624"/>
      <c r="J10" s="568"/>
      <c r="K10" s="102" t="s">
        <v>89</v>
      </c>
      <c r="L10" s="82" t="s">
        <v>89</v>
      </c>
      <c r="M10" s="56">
        <v>21229</v>
      </c>
      <c r="N10" s="72">
        <v>22408</v>
      </c>
      <c r="O10" s="63">
        <f t="shared" si="1"/>
        <v>1179</v>
      </c>
      <c r="P10" s="89">
        <f t="shared" si="2"/>
        <v>5.553723679871873</v>
      </c>
    </row>
    <row r="11" spans="1:16" s="7" customFormat="1" ht="20.25" customHeight="1">
      <c r="A11" s="561"/>
      <c r="B11" s="568"/>
      <c r="C11" s="571" t="s">
        <v>10</v>
      </c>
      <c r="D11" s="589"/>
      <c r="E11" s="54">
        <f>SUM(E12:E13)</f>
        <v>1860</v>
      </c>
      <c r="F11" s="54">
        <f>SUM(F12:F13)</f>
        <v>1500</v>
      </c>
      <c r="G11" s="62">
        <f t="shared" si="3"/>
        <v>-360</v>
      </c>
      <c r="H11" s="88">
        <f t="shared" si="4"/>
        <v>-19.35483870967742</v>
      </c>
      <c r="I11" s="624"/>
      <c r="J11" s="568"/>
      <c r="K11" s="102" t="s">
        <v>90</v>
      </c>
      <c r="L11" s="82" t="s">
        <v>90</v>
      </c>
      <c r="M11" s="56">
        <v>19732</v>
      </c>
      <c r="N11" s="72">
        <v>24506</v>
      </c>
      <c r="O11" s="63">
        <f t="shared" si="1"/>
        <v>4774</v>
      </c>
      <c r="P11" s="89">
        <f t="shared" si="2"/>
        <v>24.194202310966958</v>
      </c>
    </row>
    <row r="12" spans="1:16" s="7" customFormat="1" ht="20.25" customHeight="1">
      <c r="A12" s="561"/>
      <c r="B12" s="568"/>
      <c r="C12" s="620" t="s">
        <v>24</v>
      </c>
      <c r="D12" s="110" t="s">
        <v>31</v>
      </c>
      <c r="E12" s="55">
        <v>1300</v>
      </c>
      <c r="F12" s="57">
        <v>1500</v>
      </c>
      <c r="G12" s="63">
        <f t="shared" si="3"/>
        <v>200</v>
      </c>
      <c r="H12" s="89">
        <f t="shared" si="4"/>
        <v>15.384615384615385</v>
      </c>
      <c r="I12" s="624"/>
      <c r="J12" s="568"/>
      <c r="K12" s="102" t="s">
        <v>91</v>
      </c>
      <c r="L12" s="82" t="s">
        <v>91</v>
      </c>
      <c r="M12" s="56">
        <v>6075</v>
      </c>
      <c r="N12" s="72">
        <v>9050</v>
      </c>
      <c r="O12" s="63">
        <f t="shared" si="1"/>
        <v>2975</v>
      </c>
      <c r="P12" s="89">
        <f t="shared" si="2"/>
        <v>48.971193415637856</v>
      </c>
    </row>
    <row r="13" spans="1:16" s="7" customFormat="1" ht="20.25" customHeight="1">
      <c r="A13" s="561"/>
      <c r="B13" s="568"/>
      <c r="C13" s="620"/>
      <c r="D13" s="110" t="s">
        <v>316</v>
      </c>
      <c r="E13" s="55">
        <v>560</v>
      </c>
      <c r="F13" s="55">
        <v>0</v>
      </c>
      <c r="G13" s="63">
        <f t="shared" si="3"/>
        <v>-560</v>
      </c>
      <c r="H13" s="89">
        <v>0</v>
      </c>
      <c r="I13" s="624"/>
      <c r="J13" s="568"/>
      <c r="K13" s="102" t="s">
        <v>92</v>
      </c>
      <c r="L13" s="82" t="s">
        <v>92</v>
      </c>
      <c r="M13" s="56">
        <v>32346</v>
      </c>
      <c r="N13" s="72">
        <v>36360</v>
      </c>
      <c r="O13" s="63">
        <f t="shared" si="1"/>
        <v>4014</v>
      </c>
      <c r="P13" s="89">
        <f t="shared" si="2"/>
        <v>12.409571508069003</v>
      </c>
    </row>
    <row r="14" spans="1:16" s="7" customFormat="1" ht="20.25" customHeight="1">
      <c r="A14" s="561"/>
      <c r="B14" s="568"/>
      <c r="C14" s="571" t="s">
        <v>10</v>
      </c>
      <c r="D14" s="589"/>
      <c r="E14" s="54">
        <f>SUM(E15:E16)</f>
        <v>62220</v>
      </c>
      <c r="F14" s="54">
        <f>SUM(F15:F16)</f>
        <v>54050</v>
      </c>
      <c r="G14" s="62">
        <f t="shared" si="3"/>
        <v>-8170</v>
      </c>
      <c r="H14" s="88">
        <f t="shared" si="4"/>
        <v>-13.130826100932177</v>
      </c>
      <c r="I14" s="624"/>
      <c r="J14" s="568"/>
      <c r="K14" s="102" t="s">
        <v>93</v>
      </c>
      <c r="L14" s="82" t="s">
        <v>93</v>
      </c>
      <c r="M14" s="56">
        <v>0</v>
      </c>
      <c r="N14" s="72">
        <v>0</v>
      </c>
      <c r="O14" s="63">
        <f t="shared" si="1"/>
        <v>0</v>
      </c>
      <c r="P14" s="89">
        <v>0</v>
      </c>
    </row>
    <row r="15" spans="1:19" s="7" customFormat="1" ht="20.25" customHeight="1">
      <c r="A15" s="561"/>
      <c r="B15" s="568"/>
      <c r="C15" s="626" t="s">
        <v>29</v>
      </c>
      <c r="D15" s="112" t="s">
        <v>32</v>
      </c>
      <c r="E15" s="57">
        <v>18900</v>
      </c>
      <c r="F15" s="57">
        <v>36000</v>
      </c>
      <c r="G15" s="63">
        <f t="shared" si="3"/>
        <v>17100</v>
      </c>
      <c r="H15" s="89">
        <f t="shared" si="4"/>
        <v>90.47619047619048</v>
      </c>
      <c r="I15" s="624"/>
      <c r="J15" s="568" t="s">
        <v>94</v>
      </c>
      <c r="K15" s="571" t="s">
        <v>311</v>
      </c>
      <c r="L15" s="572"/>
      <c r="M15" s="54">
        <f>SUM(M16:M18)</f>
        <v>10130</v>
      </c>
      <c r="N15" s="70">
        <f>SUM(N16:N18)</f>
        <v>13400</v>
      </c>
      <c r="O15" s="62">
        <f t="shared" si="1"/>
        <v>3270</v>
      </c>
      <c r="P15" s="88">
        <f t="shared" si="2"/>
        <v>32.28035538005923</v>
      </c>
      <c r="S15" s="66"/>
    </row>
    <row r="16" spans="1:16" s="7" customFormat="1" ht="20.25" customHeight="1">
      <c r="A16" s="561"/>
      <c r="B16" s="568"/>
      <c r="C16" s="626"/>
      <c r="D16" s="113" t="s">
        <v>33</v>
      </c>
      <c r="E16" s="55">
        <v>43320</v>
      </c>
      <c r="F16" s="55">
        <v>18050</v>
      </c>
      <c r="G16" s="63">
        <f t="shared" si="3"/>
        <v>-25270</v>
      </c>
      <c r="H16" s="89">
        <f t="shared" si="4"/>
        <v>-58.333333333333336</v>
      </c>
      <c r="I16" s="624"/>
      <c r="J16" s="568"/>
      <c r="K16" s="102" t="s">
        <v>95</v>
      </c>
      <c r="L16" s="82" t="s">
        <v>95</v>
      </c>
      <c r="M16" s="56">
        <v>4150</v>
      </c>
      <c r="N16" s="72">
        <v>4500</v>
      </c>
      <c r="O16" s="63">
        <f t="shared" si="1"/>
        <v>350</v>
      </c>
      <c r="P16" s="89">
        <f t="shared" si="2"/>
        <v>8.433734939759036</v>
      </c>
    </row>
    <row r="17" spans="1:16" s="7" customFormat="1" ht="20.25" customHeight="1">
      <c r="A17" s="561"/>
      <c r="B17" s="568"/>
      <c r="C17" s="571" t="s">
        <v>10</v>
      </c>
      <c r="D17" s="589"/>
      <c r="E17" s="54">
        <f>SUM(E18)</f>
        <v>6250</v>
      </c>
      <c r="F17" s="54">
        <f>SUM(F18)</f>
        <v>0</v>
      </c>
      <c r="G17" s="62">
        <f aca="true" t="shared" si="5" ref="G17:G18">F17-E17</f>
        <v>-6250</v>
      </c>
      <c r="H17" s="88">
        <v>0</v>
      </c>
      <c r="I17" s="624"/>
      <c r="J17" s="568"/>
      <c r="K17" s="103" t="s">
        <v>96</v>
      </c>
      <c r="L17" s="81" t="s">
        <v>105</v>
      </c>
      <c r="M17" s="56">
        <v>5650</v>
      </c>
      <c r="N17" s="72">
        <v>8400</v>
      </c>
      <c r="O17" s="63">
        <f t="shared" si="1"/>
        <v>2750</v>
      </c>
      <c r="P17" s="89">
        <f t="shared" si="2"/>
        <v>48.67256637168141</v>
      </c>
    </row>
    <row r="18" spans="1:16" s="7" customFormat="1" ht="20.25" customHeight="1">
      <c r="A18" s="561"/>
      <c r="B18" s="568"/>
      <c r="C18" s="80" t="s">
        <v>271</v>
      </c>
      <c r="D18" s="110" t="s">
        <v>396</v>
      </c>
      <c r="E18" s="55">
        <v>6250</v>
      </c>
      <c r="F18" s="55">
        <v>0</v>
      </c>
      <c r="G18" s="63">
        <f t="shared" si="5"/>
        <v>-6250</v>
      </c>
      <c r="H18" s="89">
        <v>0</v>
      </c>
      <c r="I18" s="624"/>
      <c r="J18" s="568"/>
      <c r="K18" s="102" t="s">
        <v>97</v>
      </c>
      <c r="L18" s="82" t="s">
        <v>106</v>
      </c>
      <c r="M18" s="56">
        <v>330</v>
      </c>
      <c r="N18" s="72">
        <v>500</v>
      </c>
      <c r="O18" s="63">
        <f t="shared" si="1"/>
        <v>170</v>
      </c>
      <c r="P18" s="89">
        <f t="shared" si="2"/>
        <v>51.515151515151516</v>
      </c>
    </row>
    <row r="19" spans="1:16" s="7" customFormat="1" ht="20.25" customHeight="1">
      <c r="A19" s="602" t="s">
        <v>34</v>
      </c>
      <c r="B19" s="591" t="s">
        <v>9</v>
      </c>
      <c r="C19" s="591"/>
      <c r="D19" s="592"/>
      <c r="E19" s="53">
        <f>SUM(E20)</f>
        <v>675707</v>
      </c>
      <c r="F19" s="53">
        <f>SUM(F20)</f>
        <v>634840</v>
      </c>
      <c r="G19" s="61">
        <f t="shared" si="3"/>
        <v>-40867</v>
      </c>
      <c r="H19" s="87">
        <f t="shared" si="4"/>
        <v>-6.048035613068978</v>
      </c>
      <c r="I19" s="624"/>
      <c r="J19" s="608" t="s">
        <v>98</v>
      </c>
      <c r="K19" s="571" t="s">
        <v>10</v>
      </c>
      <c r="L19" s="572"/>
      <c r="M19" s="54">
        <f>SUM(M20:M25)</f>
        <v>20990</v>
      </c>
      <c r="N19" s="70">
        <f>SUM(N20:N25)</f>
        <v>23347</v>
      </c>
      <c r="O19" s="62">
        <f t="shared" si="1"/>
        <v>2357</v>
      </c>
      <c r="P19" s="88">
        <f t="shared" si="2"/>
        <v>11.229156741305383</v>
      </c>
    </row>
    <row r="20" spans="1:16" s="7" customFormat="1" ht="20.25" customHeight="1">
      <c r="A20" s="602"/>
      <c r="B20" s="621" t="s">
        <v>272</v>
      </c>
      <c r="C20" s="618" t="s">
        <v>10</v>
      </c>
      <c r="D20" s="619"/>
      <c r="E20" s="54">
        <f>SUM(E21:E32)</f>
        <v>675707</v>
      </c>
      <c r="F20" s="54">
        <f>SUM(F21:F32)</f>
        <v>634840</v>
      </c>
      <c r="G20" s="62">
        <f t="shared" si="3"/>
        <v>-40867</v>
      </c>
      <c r="H20" s="88">
        <f t="shared" si="4"/>
        <v>-6.048035613068978</v>
      </c>
      <c r="I20" s="624"/>
      <c r="J20" s="608"/>
      <c r="K20" s="102" t="s">
        <v>99</v>
      </c>
      <c r="L20" s="82" t="s">
        <v>99</v>
      </c>
      <c r="M20" s="56">
        <v>1800</v>
      </c>
      <c r="N20" s="72">
        <v>2000</v>
      </c>
      <c r="O20" s="63">
        <f t="shared" si="1"/>
        <v>200</v>
      </c>
      <c r="P20" s="89">
        <f t="shared" si="2"/>
        <v>11.11111111111111</v>
      </c>
    </row>
    <row r="21" spans="1:16" s="7" customFormat="1" ht="20.25" customHeight="1">
      <c r="A21" s="602"/>
      <c r="B21" s="621"/>
      <c r="C21" s="625" t="s">
        <v>35</v>
      </c>
      <c r="D21" s="113" t="s">
        <v>36</v>
      </c>
      <c r="E21" s="57">
        <v>58800</v>
      </c>
      <c r="F21" s="57">
        <v>58800</v>
      </c>
      <c r="G21" s="63">
        <f t="shared" si="3"/>
        <v>0</v>
      </c>
      <c r="H21" s="89">
        <f t="shared" si="4"/>
        <v>0</v>
      </c>
      <c r="I21" s="624"/>
      <c r="J21" s="608"/>
      <c r="K21" s="104" t="s">
        <v>100</v>
      </c>
      <c r="L21" s="107" t="s">
        <v>100</v>
      </c>
      <c r="M21" s="57">
        <v>4909</v>
      </c>
      <c r="N21" s="73">
        <v>5397</v>
      </c>
      <c r="O21" s="63">
        <f t="shared" si="1"/>
        <v>488</v>
      </c>
      <c r="P21" s="89">
        <f t="shared" si="2"/>
        <v>9.940924831941333</v>
      </c>
    </row>
    <row r="22" spans="1:16" s="7" customFormat="1" ht="20.25" customHeight="1">
      <c r="A22" s="602"/>
      <c r="B22" s="621"/>
      <c r="C22" s="625"/>
      <c r="D22" s="113" t="s">
        <v>37</v>
      </c>
      <c r="E22" s="57">
        <v>59800</v>
      </c>
      <c r="F22" s="57">
        <v>0</v>
      </c>
      <c r="G22" s="63">
        <f t="shared" si="3"/>
        <v>-59800</v>
      </c>
      <c r="H22" s="89">
        <f t="shared" si="4"/>
        <v>-100</v>
      </c>
      <c r="I22" s="624"/>
      <c r="J22" s="608"/>
      <c r="K22" s="104" t="s">
        <v>101</v>
      </c>
      <c r="L22" s="107" t="s">
        <v>102</v>
      </c>
      <c r="M22" s="57">
        <v>3520</v>
      </c>
      <c r="N22" s="73">
        <v>5000</v>
      </c>
      <c r="O22" s="63">
        <f t="shared" si="1"/>
        <v>1480</v>
      </c>
      <c r="P22" s="89">
        <f t="shared" si="2"/>
        <v>42.04545454545455</v>
      </c>
    </row>
    <row r="23" spans="1:16" s="7" customFormat="1" ht="20.25" customHeight="1">
      <c r="A23" s="602"/>
      <c r="B23" s="621"/>
      <c r="C23" s="625"/>
      <c r="D23" s="113" t="s">
        <v>385</v>
      </c>
      <c r="E23" s="57">
        <v>5000</v>
      </c>
      <c r="F23" s="57">
        <v>5000</v>
      </c>
      <c r="G23" s="63">
        <f t="shared" si="3"/>
        <v>0</v>
      </c>
      <c r="H23" s="89">
        <f t="shared" si="4"/>
        <v>0</v>
      </c>
      <c r="I23" s="624"/>
      <c r="J23" s="608"/>
      <c r="K23" s="104" t="s">
        <v>103</v>
      </c>
      <c r="L23" s="107" t="s">
        <v>103</v>
      </c>
      <c r="M23" s="57">
        <v>8240</v>
      </c>
      <c r="N23" s="73">
        <v>5150</v>
      </c>
      <c r="O23" s="63">
        <f t="shared" si="1"/>
        <v>-3090</v>
      </c>
      <c r="P23" s="89">
        <f t="shared" si="2"/>
        <v>-37.5</v>
      </c>
    </row>
    <row r="24" spans="1:16" s="7" customFormat="1" ht="20.25" customHeight="1">
      <c r="A24" s="602"/>
      <c r="B24" s="621"/>
      <c r="C24" s="626" t="s">
        <v>48</v>
      </c>
      <c r="D24" s="112" t="s">
        <v>40</v>
      </c>
      <c r="E24" s="57">
        <v>18000</v>
      </c>
      <c r="F24" s="57">
        <v>18000</v>
      </c>
      <c r="G24" s="63">
        <f t="shared" si="3"/>
        <v>0</v>
      </c>
      <c r="H24" s="89">
        <f t="shared" si="4"/>
        <v>0</v>
      </c>
      <c r="I24" s="624"/>
      <c r="J24" s="608"/>
      <c r="K24" s="104" t="s">
        <v>104</v>
      </c>
      <c r="L24" s="107" t="s">
        <v>104</v>
      </c>
      <c r="M24" s="57">
        <v>2158</v>
      </c>
      <c r="N24" s="73">
        <v>5800</v>
      </c>
      <c r="O24" s="63">
        <f t="shared" si="1"/>
        <v>3642</v>
      </c>
      <c r="P24" s="89">
        <f t="shared" si="2"/>
        <v>168.76737720111214</v>
      </c>
    </row>
    <row r="25" spans="1:16" s="7" customFormat="1" ht="20.25" customHeight="1">
      <c r="A25" s="602"/>
      <c r="B25" s="621"/>
      <c r="C25" s="626"/>
      <c r="D25" s="112" t="s">
        <v>41</v>
      </c>
      <c r="E25" s="57">
        <v>22460</v>
      </c>
      <c r="F25" s="57">
        <v>21360</v>
      </c>
      <c r="G25" s="63">
        <f t="shared" si="3"/>
        <v>-1100</v>
      </c>
      <c r="H25" s="89">
        <f t="shared" si="4"/>
        <v>-4.897595725734639</v>
      </c>
      <c r="I25" s="624"/>
      <c r="J25" s="608"/>
      <c r="K25" s="102" t="s">
        <v>68</v>
      </c>
      <c r="L25" s="82" t="s">
        <v>68</v>
      </c>
      <c r="M25" s="56">
        <v>363</v>
      </c>
      <c r="N25" s="72">
        <v>0</v>
      </c>
      <c r="O25" s="63">
        <f t="shared" si="1"/>
        <v>-363</v>
      </c>
      <c r="P25" s="89">
        <f t="shared" si="2"/>
        <v>-100</v>
      </c>
    </row>
    <row r="26" spans="1:16" s="7" customFormat="1" ht="20.25" customHeight="1">
      <c r="A26" s="602"/>
      <c r="B26" s="621"/>
      <c r="C26" s="626"/>
      <c r="D26" s="112" t="s">
        <v>20</v>
      </c>
      <c r="E26" s="57">
        <v>99008</v>
      </c>
      <c r="F26" s="57">
        <v>99008</v>
      </c>
      <c r="G26" s="63">
        <f t="shared" si="3"/>
        <v>0</v>
      </c>
      <c r="H26" s="89">
        <f t="shared" si="4"/>
        <v>0</v>
      </c>
      <c r="I26" s="561" t="s">
        <v>108</v>
      </c>
      <c r="J26" s="587" t="s">
        <v>107</v>
      </c>
      <c r="K26" s="587"/>
      <c r="L26" s="588"/>
      <c r="M26" s="53">
        <f>SUM(M27)</f>
        <v>8460</v>
      </c>
      <c r="N26" s="69">
        <f>SUM(N27)</f>
        <v>0</v>
      </c>
      <c r="O26" s="61">
        <f t="shared" si="1"/>
        <v>-8460</v>
      </c>
      <c r="P26" s="87">
        <f t="shared" si="2"/>
        <v>-100</v>
      </c>
    </row>
    <row r="27" spans="1:16" s="7" customFormat="1" ht="20.25" customHeight="1">
      <c r="A27" s="602"/>
      <c r="B27" s="621"/>
      <c r="C27" s="626"/>
      <c r="D27" s="114" t="s">
        <v>42</v>
      </c>
      <c r="E27" s="57">
        <v>25932</v>
      </c>
      <c r="F27" s="57">
        <v>26280</v>
      </c>
      <c r="G27" s="63">
        <f t="shared" si="3"/>
        <v>348</v>
      </c>
      <c r="H27" s="89">
        <f t="shared" si="4"/>
        <v>1.3419713095788985</v>
      </c>
      <c r="I27" s="561"/>
      <c r="J27" s="568" t="s">
        <v>109</v>
      </c>
      <c r="K27" s="571" t="s">
        <v>10</v>
      </c>
      <c r="L27" s="572"/>
      <c r="M27" s="54">
        <f>SUM(M28:M30)</f>
        <v>8460</v>
      </c>
      <c r="N27" s="70">
        <f>SUM(N28:N30)</f>
        <v>0</v>
      </c>
      <c r="O27" s="62">
        <f t="shared" si="1"/>
        <v>-8460</v>
      </c>
      <c r="P27" s="88">
        <f t="shared" si="2"/>
        <v>-100</v>
      </c>
    </row>
    <row r="28" spans="1:16" s="7" customFormat="1" ht="20.25" customHeight="1">
      <c r="A28" s="602"/>
      <c r="B28" s="621"/>
      <c r="C28" s="626"/>
      <c r="D28" s="112" t="s">
        <v>43</v>
      </c>
      <c r="E28" s="57">
        <v>32378</v>
      </c>
      <c r="F28" s="57">
        <v>38325</v>
      </c>
      <c r="G28" s="63">
        <f t="shared" si="3"/>
        <v>5947</v>
      </c>
      <c r="H28" s="89">
        <f t="shared" si="4"/>
        <v>18.367409969732535</v>
      </c>
      <c r="I28" s="561"/>
      <c r="J28" s="568"/>
      <c r="K28" s="102" t="s">
        <v>110</v>
      </c>
      <c r="L28" s="82" t="s">
        <v>110</v>
      </c>
      <c r="M28" s="56">
        <v>0</v>
      </c>
      <c r="N28" s="72">
        <v>0</v>
      </c>
      <c r="O28" s="63">
        <f t="shared" si="1"/>
        <v>0</v>
      </c>
      <c r="P28" s="89">
        <v>0</v>
      </c>
    </row>
    <row r="29" spans="1:16" s="7" customFormat="1" ht="20.25" customHeight="1">
      <c r="A29" s="602"/>
      <c r="B29" s="621"/>
      <c r="C29" s="626"/>
      <c r="D29" s="112" t="s">
        <v>44</v>
      </c>
      <c r="E29" s="57">
        <v>8460</v>
      </c>
      <c r="F29" s="57">
        <v>0</v>
      </c>
      <c r="G29" s="63">
        <f t="shared" si="3"/>
        <v>-8460</v>
      </c>
      <c r="H29" s="89">
        <v>0</v>
      </c>
      <c r="I29" s="561"/>
      <c r="J29" s="568"/>
      <c r="K29" s="102" t="s">
        <v>111</v>
      </c>
      <c r="L29" s="82" t="s">
        <v>111</v>
      </c>
      <c r="M29" s="56">
        <v>0</v>
      </c>
      <c r="N29" s="72">
        <v>0</v>
      </c>
      <c r="O29" s="63">
        <f t="shared" si="1"/>
        <v>0</v>
      </c>
      <c r="P29" s="89">
        <v>0</v>
      </c>
    </row>
    <row r="30" spans="1:16" s="7" customFormat="1" ht="20.25" customHeight="1">
      <c r="A30" s="602"/>
      <c r="B30" s="621"/>
      <c r="C30" s="626"/>
      <c r="D30" s="115" t="s">
        <v>45</v>
      </c>
      <c r="E30" s="55">
        <v>329969</v>
      </c>
      <c r="F30" s="55">
        <v>353067</v>
      </c>
      <c r="G30" s="63">
        <f t="shared" si="3"/>
        <v>23098</v>
      </c>
      <c r="H30" s="89">
        <f t="shared" si="4"/>
        <v>7.000051519991272</v>
      </c>
      <c r="I30" s="561"/>
      <c r="J30" s="568"/>
      <c r="K30" s="104" t="s">
        <v>112</v>
      </c>
      <c r="L30" s="82" t="s">
        <v>112</v>
      </c>
      <c r="M30" s="56">
        <v>8460</v>
      </c>
      <c r="N30" s="72">
        <v>0</v>
      </c>
      <c r="O30" s="63">
        <f t="shared" si="1"/>
        <v>-8460</v>
      </c>
      <c r="P30" s="89">
        <f t="shared" si="2"/>
        <v>-100</v>
      </c>
    </row>
    <row r="31" spans="1:16" s="7" customFormat="1" ht="20.25" customHeight="1">
      <c r="A31" s="602" t="s">
        <v>34</v>
      </c>
      <c r="B31" s="621" t="s">
        <v>272</v>
      </c>
      <c r="C31" s="586" t="s">
        <v>49</v>
      </c>
      <c r="D31" s="115" t="s">
        <v>46</v>
      </c>
      <c r="E31" s="55">
        <v>900</v>
      </c>
      <c r="F31" s="55">
        <v>0</v>
      </c>
      <c r="G31" s="63">
        <f t="shared" si="3"/>
        <v>-900</v>
      </c>
      <c r="H31" s="89">
        <f t="shared" si="4"/>
        <v>-100</v>
      </c>
      <c r="I31" s="561" t="s">
        <v>278</v>
      </c>
      <c r="J31" s="591" t="s">
        <v>9</v>
      </c>
      <c r="K31" s="591"/>
      <c r="L31" s="611"/>
      <c r="M31" s="53">
        <f>SUM(M32,M37,M45,M49,M52,M57)</f>
        <v>417112</v>
      </c>
      <c r="N31" s="69">
        <f>SUM(N32,N37,N45,N49,N52,N57)</f>
        <v>344441</v>
      </c>
      <c r="O31" s="61">
        <f t="shared" si="1"/>
        <v>-72671</v>
      </c>
      <c r="P31" s="87">
        <f t="shared" si="2"/>
        <v>-17.422418918659737</v>
      </c>
    </row>
    <row r="32" spans="1:16" s="7" customFormat="1" ht="20.25" customHeight="1">
      <c r="A32" s="602"/>
      <c r="B32" s="621"/>
      <c r="C32" s="586"/>
      <c r="D32" s="115" t="s">
        <v>47</v>
      </c>
      <c r="E32" s="55">
        <v>15000</v>
      </c>
      <c r="F32" s="55">
        <v>15000</v>
      </c>
      <c r="G32" s="63">
        <f t="shared" si="3"/>
        <v>0</v>
      </c>
      <c r="H32" s="89">
        <f t="shared" si="4"/>
        <v>0</v>
      </c>
      <c r="I32" s="561"/>
      <c r="J32" s="568" t="s">
        <v>114</v>
      </c>
      <c r="K32" s="571" t="s">
        <v>10</v>
      </c>
      <c r="L32" s="572"/>
      <c r="M32" s="54">
        <f>SUM(M33:M36)</f>
        <v>39095</v>
      </c>
      <c r="N32" s="70">
        <f>SUM(N33:N36)</f>
        <v>20000</v>
      </c>
      <c r="O32" s="62">
        <f t="shared" si="1"/>
        <v>-19095</v>
      </c>
      <c r="P32" s="88">
        <f t="shared" si="2"/>
        <v>-48.84256298759432</v>
      </c>
    </row>
    <row r="33" spans="1:16" s="7" customFormat="1" ht="21" customHeight="1">
      <c r="A33" s="128" t="s">
        <v>392</v>
      </c>
      <c r="B33" s="591" t="s">
        <v>9</v>
      </c>
      <c r="C33" s="591"/>
      <c r="D33" s="592"/>
      <c r="E33" s="53">
        <f>SUM(E34,E38,E47,E49,E58,E61,E63)</f>
        <v>570152</v>
      </c>
      <c r="F33" s="53">
        <f>SUM(F34,F38,F47,F49,F58,F61,F63)</f>
        <v>445692</v>
      </c>
      <c r="G33" s="61">
        <f t="shared" si="3"/>
        <v>-124460</v>
      </c>
      <c r="H33" s="87">
        <f t="shared" si="4"/>
        <v>-21.829266581543166</v>
      </c>
      <c r="I33" s="561"/>
      <c r="J33" s="568"/>
      <c r="K33" s="10" t="s">
        <v>115</v>
      </c>
      <c r="L33" s="96" t="s">
        <v>385</v>
      </c>
      <c r="M33" s="58">
        <v>10495</v>
      </c>
      <c r="N33" s="74">
        <v>5000</v>
      </c>
      <c r="O33" s="63">
        <f t="shared" si="1"/>
        <v>-5495</v>
      </c>
      <c r="P33" s="89">
        <f t="shared" si="2"/>
        <v>-52.358265840876605</v>
      </c>
    </row>
    <row r="34" spans="1:16" s="7" customFormat="1" ht="21" customHeight="1">
      <c r="A34" s="129"/>
      <c r="B34" s="722" t="s">
        <v>363</v>
      </c>
      <c r="C34" s="571" t="s">
        <v>10</v>
      </c>
      <c r="D34" s="589"/>
      <c r="E34" s="54">
        <f>SUM(E35:E37)</f>
        <v>40370</v>
      </c>
      <c r="F34" s="54">
        <f>SUM(F35:F37)</f>
        <v>50000</v>
      </c>
      <c r="G34" s="62">
        <f t="shared" si="3"/>
        <v>9630</v>
      </c>
      <c r="H34" s="88">
        <f t="shared" si="4"/>
        <v>23.854347287589796</v>
      </c>
      <c r="I34" s="561"/>
      <c r="J34" s="568"/>
      <c r="K34" s="10" t="s">
        <v>50</v>
      </c>
      <c r="L34" s="92" t="s">
        <v>116</v>
      </c>
      <c r="M34" s="58">
        <v>10600</v>
      </c>
      <c r="N34" s="74">
        <v>0</v>
      </c>
      <c r="O34" s="63">
        <f t="shared" si="1"/>
        <v>-10600</v>
      </c>
      <c r="P34" s="89">
        <f t="shared" si="2"/>
        <v>-100</v>
      </c>
    </row>
    <row r="35" spans="1:16" s="7" customFormat="1" ht="21" customHeight="1">
      <c r="A35" s="129"/>
      <c r="B35" s="723"/>
      <c r="C35" s="612" t="s">
        <v>50</v>
      </c>
      <c r="D35" s="116" t="s">
        <v>51</v>
      </c>
      <c r="E35" s="58">
        <v>30</v>
      </c>
      <c r="F35" s="58">
        <v>0</v>
      </c>
      <c r="G35" s="63">
        <f t="shared" si="3"/>
        <v>-30</v>
      </c>
      <c r="H35" s="89">
        <f t="shared" si="4"/>
        <v>-100</v>
      </c>
      <c r="I35" s="561"/>
      <c r="J35" s="568"/>
      <c r="K35" s="628" t="s">
        <v>118</v>
      </c>
      <c r="L35" s="93" t="s">
        <v>117</v>
      </c>
      <c r="M35" s="55">
        <v>18000</v>
      </c>
      <c r="N35" s="71">
        <v>0</v>
      </c>
      <c r="O35" s="63">
        <f t="shared" si="1"/>
        <v>-18000</v>
      </c>
      <c r="P35" s="89">
        <f t="shared" si="2"/>
        <v>-100</v>
      </c>
    </row>
    <row r="36" spans="1:16" s="7" customFormat="1" ht="21" customHeight="1">
      <c r="A36" s="129"/>
      <c r="B36" s="723"/>
      <c r="C36" s="613"/>
      <c r="D36" s="117" t="s">
        <v>52</v>
      </c>
      <c r="E36" s="58">
        <v>5000</v>
      </c>
      <c r="F36" s="58">
        <v>0</v>
      </c>
      <c r="G36" s="63">
        <f t="shared" si="3"/>
        <v>-5000</v>
      </c>
      <c r="H36" s="89">
        <f t="shared" si="4"/>
        <v>-100</v>
      </c>
      <c r="I36" s="561"/>
      <c r="J36" s="568"/>
      <c r="K36" s="628"/>
      <c r="L36" s="93" t="s">
        <v>387</v>
      </c>
      <c r="M36" s="55">
        <v>0</v>
      </c>
      <c r="N36" s="71">
        <v>15000</v>
      </c>
      <c r="O36" s="63">
        <f aca="true" t="shared" si="6" ref="O36">N36-M36</f>
        <v>15000</v>
      </c>
      <c r="P36" s="89">
        <v>0</v>
      </c>
    </row>
    <row r="37" spans="1:16" s="7" customFormat="1" ht="21" customHeight="1">
      <c r="A37" s="129"/>
      <c r="B37" s="723"/>
      <c r="C37" s="614"/>
      <c r="D37" s="118" t="s">
        <v>53</v>
      </c>
      <c r="E37" s="55">
        <v>35340</v>
      </c>
      <c r="F37" s="55">
        <v>50000</v>
      </c>
      <c r="G37" s="63">
        <f t="shared" si="3"/>
        <v>14660</v>
      </c>
      <c r="H37" s="89">
        <f t="shared" si="4"/>
        <v>41.48273910582908</v>
      </c>
      <c r="I37" s="561"/>
      <c r="J37" s="568" t="s">
        <v>119</v>
      </c>
      <c r="K37" s="571" t="s">
        <v>10</v>
      </c>
      <c r="L37" s="572"/>
      <c r="M37" s="59">
        <f>SUM(M38:M44)</f>
        <v>176018</v>
      </c>
      <c r="N37" s="75">
        <f>SUM(N38:N44)</f>
        <v>181613</v>
      </c>
      <c r="O37" s="62">
        <f t="shared" si="1"/>
        <v>5595</v>
      </c>
      <c r="P37" s="88">
        <f t="shared" si="2"/>
        <v>3.178652183299435</v>
      </c>
    </row>
    <row r="38" spans="1:16" s="7" customFormat="1" ht="21" customHeight="1">
      <c r="A38" s="129"/>
      <c r="B38" s="723"/>
      <c r="C38" s="571" t="s">
        <v>10</v>
      </c>
      <c r="D38" s="589"/>
      <c r="E38" s="59">
        <f>SUM(E39:E46)</f>
        <v>10562</v>
      </c>
      <c r="F38" s="59">
        <f>SUM(F39:F46)</f>
        <v>23380</v>
      </c>
      <c r="G38" s="62">
        <f t="shared" si="3"/>
        <v>12818</v>
      </c>
      <c r="H38" s="88">
        <v>0</v>
      </c>
      <c r="I38" s="561"/>
      <c r="J38" s="568"/>
      <c r="K38" s="586" t="s">
        <v>57</v>
      </c>
      <c r="L38" s="82" t="s">
        <v>20</v>
      </c>
      <c r="M38" s="108">
        <v>99008</v>
      </c>
      <c r="N38" s="76">
        <v>99008</v>
      </c>
      <c r="O38" s="63">
        <f t="shared" si="1"/>
        <v>0</v>
      </c>
      <c r="P38" s="89">
        <f t="shared" si="2"/>
        <v>0</v>
      </c>
    </row>
    <row r="39" spans="1:16" s="7" customFormat="1" ht="21" customHeight="1">
      <c r="A39" s="129"/>
      <c r="B39" s="723"/>
      <c r="C39" s="719" t="s">
        <v>54</v>
      </c>
      <c r="D39" s="115" t="s">
        <v>319</v>
      </c>
      <c r="E39" s="108">
        <v>720</v>
      </c>
      <c r="F39" s="108"/>
      <c r="G39" s="63">
        <f t="shared" si="3"/>
        <v>-720</v>
      </c>
      <c r="H39" s="89">
        <v>0</v>
      </c>
      <c r="I39" s="561"/>
      <c r="J39" s="568"/>
      <c r="K39" s="586"/>
      <c r="L39" s="82" t="s">
        <v>43</v>
      </c>
      <c r="M39" s="108">
        <v>32378</v>
      </c>
      <c r="N39" s="76">
        <v>38325</v>
      </c>
      <c r="O39" s="63">
        <f t="shared" si="1"/>
        <v>5947</v>
      </c>
      <c r="P39" s="89">
        <f t="shared" si="2"/>
        <v>18.367409969732535</v>
      </c>
    </row>
    <row r="40" spans="1:16" s="7" customFormat="1" ht="21" customHeight="1">
      <c r="A40" s="129"/>
      <c r="B40" s="723"/>
      <c r="C40" s="720"/>
      <c r="D40" s="115" t="s">
        <v>332</v>
      </c>
      <c r="E40" s="108">
        <v>100</v>
      </c>
      <c r="F40" s="108">
        <v>0</v>
      </c>
      <c r="G40" s="63">
        <f t="shared" si="3"/>
        <v>-100</v>
      </c>
      <c r="H40" s="89">
        <v>0</v>
      </c>
      <c r="I40" s="561"/>
      <c r="J40" s="568"/>
      <c r="K40" s="586"/>
      <c r="L40" s="82" t="s">
        <v>58</v>
      </c>
      <c r="M40" s="108">
        <v>1700</v>
      </c>
      <c r="N40" s="76">
        <v>0</v>
      </c>
      <c r="O40" s="63">
        <f t="shared" si="1"/>
        <v>-1700</v>
      </c>
      <c r="P40" s="89">
        <f t="shared" si="2"/>
        <v>-100</v>
      </c>
    </row>
    <row r="41" spans="1:16" s="7" customFormat="1" ht="21" customHeight="1">
      <c r="A41" s="129"/>
      <c r="B41" s="723"/>
      <c r="C41" s="720"/>
      <c r="D41" s="115" t="s">
        <v>333</v>
      </c>
      <c r="E41" s="108">
        <v>1000</v>
      </c>
      <c r="F41" s="108">
        <v>0</v>
      </c>
      <c r="G41" s="63">
        <f t="shared" si="3"/>
        <v>-1000</v>
      </c>
      <c r="H41" s="89">
        <v>0</v>
      </c>
      <c r="I41" s="561"/>
      <c r="J41" s="568"/>
      <c r="K41" s="586"/>
      <c r="L41" s="94" t="s">
        <v>42</v>
      </c>
      <c r="M41" s="108">
        <v>25932</v>
      </c>
      <c r="N41" s="76">
        <v>26280</v>
      </c>
      <c r="O41" s="63">
        <f t="shared" si="1"/>
        <v>348</v>
      </c>
      <c r="P41" s="89">
        <f t="shared" si="2"/>
        <v>1.3419713095788985</v>
      </c>
    </row>
    <row r="42" spans="1:16" s="7" customFormat="1" ht="21" customHeight="1">
      <c r="A42" s="129"/>
      <c r="B42" s="723"/>
      <c r="C42" s="720"/>
      <c r="D42" s="115" t="s">
        <v>334</v>
      </c>
      <c r="E42" s="108">
        <v>1000</v>
      </c>
      <c r="F42" s="108">
        <v>0</v>
      </c>
      <c r="G42" s="63">
        <f t="shared" si="3"/>
        <v>-1000</v>
      </c>
      <c r="H42" s="89">
        <v>0</v>
      </c>
      <c r="I42" s="561"/>
      <c r="J42" s="568"/>
      <c r="K42" s="102" t="s">
        <v>121</v>
      </c>
      <c r="L42" s="82" t="s">
        <v>120</v>
      </c>
      <c r="M42" s="108">
        <v>2000</v>
      </c>
      <c r="N42" s="76">
        <v>0</v>
      </c>
      <c r="O42" s="63">
        <f t="shared" si="1"/>
        <v>-2000</v>
      </c>
      <c r="P42" s="89">
        <f t="shared" si="2"/>
        <v>-100</v>
      </c>
    </row>
    <row r="43" spans="1:16" s="7" customFormat="1" ht="21" customHeight="1">
      <c r="A43" s="129"/>
      <c r="B43" s="723"/>
      <c r="C43" s="720"/>
      <c r="D43" s="115" t="s">
        <v>570</v>
      </c>
      <c r="E43" s="127">
        <v>1000</v>
      </c>
      <c r="F43" s="127">
        <v>0</v>
      </c>
      <c r="G43" s="63">
        <f t="shared" si="3"/>
        <v>-1000</v>
      </c>
      <c r="H43" s="89">
        <v>0</v>
      </c>
      <c r="I43" s="561"/>
      <c r="J43" s="568"/>
      <c r="K43" s="586" t="s">
        <v>122</v>
      </c>
      <c r="L43" s="94" t="s">
        <v>123</v>
      </c>
      <c r="M43" s="108">
        <v>15000</v>
      </c>
      <c r="N43" s="76">
        <v>0</v>
      </c>
      <c r="O43" s="63">
        <f t="shared" si="1"/>
        <v>-15000</v>
      </c>
      <c r="P43" s="89">
        <f t="shared" si="2"/>
        <v>-100</v>
      </c>
    </row>
    <row r="44" spans="1:16" s="7" customFormat="1" ht="21" customHeight="1">
      <c r="A44" s="129"/>
      <c r="B44" s="723"/>
      <c r="C44" s="720"/>
      <c r="D44" s="115" t="s">
        <v>338</v>
      </c>
      <c r="E44" s="108">
        <v>3742</v>
      </c>
      <c r="F44" s="108">
        <v>0</v>
      </c>
      <c r="G44" s="63">
        <f t="shared" si="3"/>
        <v>-3742</v>
      </c>
      <c r="H44" s="89">
        <v>0</v>
      </c>
      <c r="I44" s="561"/>
      <c r="J44" s="568"/>
      <c r="K44" s="586"/>
      <c r="L44" s="94" t="s">
        <v>390</v>
      </c>
      <c r="M44" s="108">
        <v>0</v>
      </c>
      <c r="N44" s="76">
        <v>18000</v>
      </c>
      <c r="O44" s="63">
        <f t="shared" si="1"/>
        <v>18000</v>
      </c>
      <c r="P44" s="89">
        <v>0</v>
      </c>
    </row>
    <row r="45" spans="1:16" s="7" customFormat="1" ht="21" customHeight="1">
      <c r="A45" s="129"/>
      <c r="B45" s="723"/>
      <c r="C45" s="720"/>
      <c r="D45" s="115" t="s">
        <v>335</v>
      </c>
      <c r="E45" s="108">
        <v>3000</v>
      </c>
      <c r="F45" s="108">
        <v>0</v>
      </c>
      <c r="G45" s="63">
        <f t="shared" si="3"/>
        <v>-3000</v>
      </c>
      <c r="H45" s="89">
        <v>0</v>
      </c>
      <c r="I45" s="561"/>
      <c r="J45" s="568" t="s">
        <v>127</v>
      </c>
      <c r="K45" s="571" t="s">
        <v>10</v>
      </c>
      <c r="L45" s="572"/>
      <c r="M45" s="59">
        <f>SUM(M46:M48)</f>
        <v>59120</v>
      </c>
      <c r="N45" s="75">
        <f>SUM(N46:N48)</f>
        <v>62078</v>
      </c>
      <c r="O45" s="62">
        <f t="shared" si="1"/>
        <v>2958</v>
      </c>
      <c r="P45" s="88">
        <f t="shared" si="2"/>
        <v>5.003382949932341</v>
      </c>
    </row>
    <row r="46" spans="1:16" s="7" customFormat="1" ht="21" customHeight="1">
      <c r="A46" s="129"/>
      <c r="B46" s="723"/>
      <c r="C46" s="721"/>
      <c r="D46" s="115" t="s">
        <v>384</v>
      </c>
      <c r="E46" s="127">
        <v>0</v>
      </c>
      <c r="F46" s="127">
        <v>23380</v>
      </c>
      <c r="G46" s="63">
        <f t="shared" si="3"/>
        <v>23380</v>
      </c>
      <c r="H46" s="89">
        <v>0</v>
      </c>
      <c r="I46" s="561"/>
      <c r="J46" s="568"/>
      <c r="K46" s="103" t="s">
        <v>124</v>
      </c>
      <c r="L46" s="86" t="s">
        <v>46</v>
      </c>
      <c r="M46" s="109">
        <v>900</v>
      </c>
      <c r="N46" s="85">
        <v>0</v>
      </c>
      <c r="O46" s="63">
        <f t="shared" si="1"/>
        <v>-900</v>
      </c>
      <c r="P46" s="89">
        <f t="shared" si="2"/>
        <v>-100</v>
      </c>
    </row>
    <row r="47" spans="1:16" s="7" customFormat="1" ht="21" customHeight="1">
      <c r="A47" s="129"/>
      <c r="B47" s="723"/>
      <c r="C47" s="571" t="s">
        <v>10</v>
      </c>
      <c r="D47" s="589"/>
      <c r="E47" s="59">
        <f>SUM(E48)</f>
        <v>8493</v>
      </c>
      <c r="F47" s="59">
        <f>SUM(F48)</f>
        <v>8000</v>
      </c>
      <c r="G47" s="62">
        <f t="shared" si="3"/>
        <v>-493</v>
      </c>
      <c r="H47" s="88">
        <f t="shared" si="4"/>
        <v>-5.8047804073943245</v>
      </c>
      <c r="I47" s="561"/>
      <c r="J47" s="568"/>
      <c r="K47" s="103" t="s">
        <v>125</v>
      </c>
      <c r="L47" s="86" t="s">
        <v>32</v>
      </c>
      <c r="M47" s="109">
        <v>17200</v>
      </c>
      <c r="N47" s="85">
        <v>41363</v>
      </c>
      <c r="O47" s="63">
        <f t="shared" si="1"/>
        <v>24163</v>
      </c>
      <c r="P47" s="89">
        <f t="shared" si="2"/>
        <v>140.4825581395349</v>
      </c>
    </row>
    <row r="48" spans="1:16" s="7" customFormat="1" ht="21" customHeight="1">
      <c r="A48" s="129"/>
      <c r="B48" s="723"/>
      <c r="C48" s="103" t="s">
        <v>57</v>
      </c>
      <c r="D48" s="113" t="s">
        <v>58</v>
      </c>
      <c r="E48" s="108">
        <v>8493</v>
      </c>
      <c r="F48" s="108">
        <v>8000</v>
      </c>
      <c r="G48" s="63">
        <f t="shared" si="3"/>
        <v>-493</v>
      </c>
      <c r="H48" s="89">
        <f t="shared" si="4"/>
        <v>-5.8047804073943245</v>
      </c>
      <c r="I48" s="561"/>
      <c r="J48" s="568"/>
      <c r="K48" s="103" t="s">
        <v>126</v>
      </c>
      <c r="L48" s="86" t="s">
        <v>33</v>
      </c>
      <c r="M48" s="109">
        <v>41020</v>
      </c>
      <c r="N48" s="85">
        <v>20715</v>
      </c>
      <c r="O48" s="63">
        <f t="shared" si="1"/>
        <v>-20305</v>
      </c>
      <c r="P48" s="89">
        <f t="shared" si="2"/>
        <v>-49.50024378352023</v>
      </c>
    </row>
    <row r="49" spans="1:16" s="7" customFormat="1" ht="21" customHeight="1">
      <c r="A49" s="129"/>
      <c r="B49" s="723"/>
      <c r="C49" s="571" t="s">
        <v>10</v>
      </c>
      <c r="D49" s="589"/>
      <c r="E49" s="59">
        <f>SUM(E50:E57)</f>
        <v>419079</v>
      </c>
      <c r="F49" s="59">
        <f>SUM(F50:F57)</f>
        <v>289869</v>
      </c>
      <c r="G49" s="62">
        <f t="shared" si="3"/>
        <v>-129210</v>
      </c>
      <c r="H49" s="88">
        <f t="shared" si="4"/>
        <v>-30.831895656904784</v>
      </c>
      <c r="I49" s="561"/>
      <c r="J49" s="568" t="s">
        <v>128</v>
      </c>
      <c r="K49" s="571" t="s">
        <v>10</v>
      </c>
      <c r="L49" s="572"/>
      <c r="M49" s="59">
        <f>SUM(M50:M51)</f>
        <v>118600</v>
      </c>
      <c r="N49" s="75">
        <f>SUM(N50:N51)</f>
        <v>58800</v>
      </c>
      <c r="O49" s="62">
        <f t="shared" si="1"/>
        <v>-59800</v>
      </c>
      <c r="P49" s="88">
        <f t="shared" si="2"/>
        <v>-50.42158516020236</v>
      </c>
    </row>
    <row r="50" spans="1:16" s="7" customFormat="1" ht="21" customHeight="1">
      <c r="A50" s="129"/>
      <c r="B50" s="723"/>
      <c r="C50" s="597" t="s">
        <v>59</v>
      </c>
      <c r="D50" s="111" t="s">
        <v>60</v>
      </c>
      <c r="E50" s="60">
        <v>37343</v>
      </c>
      <c r="F50" s="60">
        <v>37369</v>
      </c>
      <c r="G50" s="63">
        <f t="shared" si="3"/>
        <v>26</v>
      </c>
      <c r="H50" s="89">
        <f t="shared" si="4"/>
        <v>0.06962482928527435</v>
      </c>
      <c r="I50" s="561"/>
      <c r="J50" s="568"/>
      <c r="K50" s="103" t="s">
        <v>129</v>
      </c>
      <c r="L50" s="81" t="s">
        <v>37</v>
      </c>
      <c r="M50" s="108">
        <v>59800</v>
      </c>
      <c r="N50" s="76">
        <v>0</v>
      </c>
      <c r="O50" s="63">
        <f t="shared" si="1"/>
        <v>-59800</v>
      </c>
      <c r="P50" s="89">
        <f t="shared" si="2"/>
        <v>-100</v>
      </c>
    </row>
    <row r="51" spans="1:16" s="7" customFormat="1" ht="21" customHeight="1">
      <c r="A51" s="129"/>
      <c r="B51" s="723"/>
      <c r="C51" s="597"/>
      <c r="D51" s="111" t="s">
        <v>61</v>
      </c>
      <c r="E51" s="60">
        <v>338097</v>
      </c>
      <c r="F51" s="60">
        <v>252500</v>
      </c>
      <c r="G51" s="63">
        <f t="shared" si="3"/>
        <v>-85597</v>
      </c>
      <c r="H51" s="89">
        <f t="shared" si="4"/>
        <v>-25.3172906000349</v>
      </c>
      <c r="I51" s="561"/>
      <c r="J51" s="568"/>
      <c r="K51" s="103" t="s">
        <v>130</v>
      </c>
      <c r="L51" s="94" t="s">
        <v>131</v>
      </c>
      <c r="M51" s="108">
        <v>58800</v>
      </c>
      <c r="N51" s="76">
        <v>58800</v>
      </c>
      <c r="O51" s="63">
        <f t="shared" si="1"/>
        <v>0</v>
      </c>
      <c r="P51" s="89">
        <f t="shared" si="2"/>
        <v>0</v>
      </c>
    </row>
    <row r="52" spans="1:16" s="7" customFormat="1" ht="21" customHeight="1">
      <c r="A52" s="129"/>
      <c r="B52" s="723"/>
      <c r="C52" s="597"/>
      <c r="D52" s="111" t="s">
        <v>317</v>
      </c>
      <c r="E52" s="60">
        <v>19000</v>
      </c>
      <c r="F52" s="60">
        <v>0</v>
      </c>
      <c r="G52" s="63">
        <f t="shared" si="3"/>
        <v>-19000</v>
      </c>
      <c r="H52" s="89">
        <f t="shared" si="4"/>
        <v>-100</v>
      </c>
      <c r="I52" s="561"/>
      <c r="J52" s="568" t="s">
        <v>132</v>
      </c>
      <c r="K52" s="571" t="s">
        <v>10</v>
      </c>
      <c r="L52" s="572"/>
      <c r="M52" s="59">
        <f>SUM(M53:M56)</f>
        <v>10833</v>
      </c>
      <c r="N52" s="59">
        <f>SUM(N53:N56)</f>
        <v>10430</v>
      </c>
      <c r="O52" s="62">
        <f t="shared" si="1"/>
        <v>-403</v>
      </c>
      <c r="P52" s="88">
        <f t="shared" si="2"/>
        <v>-3.720114465060463</v>
      </c>
    </row>
    <row r="53" spans="1:16" s="7" customFormat="1" ht="21" customHeight="1">
      <c r="A53" s="129"/>
      <c r="B53" s="723"/>
      <c r="C53" s="597"/>
      <c r="D53" s="111" t="s">
        <v>336</v>
      </c>
      <c r="E53" s="60">
        <v>2000</v>
      </c>
      <c r="F53" s="60">
        <v>0</v>
      </c>
      <c r="G53" s="63">
        <f t="shared" si="3"/>
        <v>-2000</v>
      </c>
      <c r="H53" s="89">
        <v>0</v>
      </c>
      <c r="I53" s="561"/>
      <c r="J53" s="568"/>
      <c r="K53" s="597" t="s">
        <v>133</v>
      </c>
      <c r="L53" s="81" t="s">
        <v>140</v>
      </c>
      <c r="M53" s="108">
        <v>1540</v>
      </c>
      <c r="N53" s="76">
        <v>1680</v>
      </c>
      <c r="O53" s="63">
        <f t="shared" si="1"/>
        <v>140</v>
      </c>
      <c r="P53" s="89">
        <f t="shared" si="2"/>
        <v>9.090909090909092</v>
      </c>
    </row>
    <row r="54" spans="1:16" s="7" customFormat="1" ht="21" customHeight="1">
      <c r="A54" s="129"/>
      <c r="B54" s="723"/>
      <c r="C54" s="597"/>
      <c r="D54" s="111" t="s">
        <v>337</v>
      </c>
      <c r="E54" s="60">
        <v>12000</v>
      </c>
      <c r="F54" s="60">
        <v>0</v>
      </c>
      <c r="G54" s="63">
        <f t="shared" si="3"/>
        <v>-12000</v>
      </c>
      <c r="H54" s="89">
        <v>0</v>
      </c>
      <c r="I54" s="561"/>
      <c r="J54" s="568"/>
      <c r="K54" s="597"/>
      <c r="L54" s="81" t="s">
        <v>134</v>
      </c>
      <c r="M54" s="108">
        <v>767</v>
      </c>
      <c r="N54" s="76">
        <v>750</v>
      </c>
      <c r="O54" s="63">
        <f t="shared" si="1"/>
        <v>-17</v>
      </c>
      <c r="P54" s="89">
        <f t="shared" si="2"/>
        <v>-2.216427640156454</v>
      </c>
    </row>
    <row r="55" spans="1:16" s="7" customFormat="1" ht="21" customHeight="1">
      <c r="A55" s="129"/>
      <c r="B55" s="723"/>
      <c r="C55" s="597"/>
      <c r="D55" s="111" t="s">
        <v>347</v>
      </c>
      <c r="E55" s="60">
        <v>4500</v>
      </c>
      <c r="F55" s="60">
        <v>0</v>
      </c>
      <c r="G55" s="63">
        <f t="shared" si="3"/>
        <v>-4500</v>
      </c>
      <c r="H55" s="89">
        <v>0</v>
      </c>
      <c r="I55" s="561"/>
      <c r="J55" s="568"/>
      <c r="K55" s="597"/>
      <c r="L55" s="107" t="s">
        <v>135</v>
      </c>
      <c r="M55" s="57">
        <v>7966</v>
      </c>
      <c r="N55" s="73">
        <v>8000</v>
      </c>
      <c r="O55" s="63">
        <f t="shared" si="1"/>
        <v>34</v>
      </c>
      <c r="P55" s="89">
        <f t="shared" si="2"/>
        <v>0.42681395932714034</v>
      </c>
    </row>
    <row r="56" spans="1:16" s="7" customFormat="1" ht="21" customHeight="1">
      <c r="A56" s="129"/>
      <c r="B56" s="723"/>
      <c r="C56" s="597"/>
      <c r="D56" s="111" t="s">
        <v>346</v>
      </c>
      <c r="E56" s="60">
        <v>4299</v>
      </c>
      <c r="F56" s="60">
        <v>0</v>
      </c>
      <c r="G56" s="63">
        <f t="shared" si="3"/>
        <v>-4299</v>
      </c>
      <c r="H56" s="89">
        <v>0</v>
      </c>
      <c r="I56" s="561"/>
      <c r="J56" s="568"/>
      <c r="K56" s="597"/>
      <c r="L56" s="82" t="s">
        <v>316</v>
      </c>
      <c r="M56" s="56">
        <v>560</v>
      </c>
      <c r="N56" s="72">
        <v>0</v>
      </c>
      <c r="O56" s="63">
        <f t="shared" si="1"/>
        <v>-560</v>
      </c>
      <c r="P56" s="89">
        <v>0</v>
      </c>
    </row>
    <row r="57" spans="1:16" s="7" customFormat="1" ht="22.5" customHeight="1">
      <c r="A57" s="130"/>
      <c r="B57" s="724"/>
      <c r="C57" s="597"/>
      <c r="D57" s="119" t="s">
        <v>320</v>
      </c>
      <c r="E57" s="60">
        <v>1840</v>
      </c>
      <c r="F57" s="60">
        <v>0</v>
      </c>
      <c r="G57" s="63">
        <f t="shared" si="3"/>
        <v>-1840</v>
      </c>
      <c r="H57" s="89">
        <v>0</v>
      </c>
      <c r="I57" s="561" t="s">
        <v>393</v>
      </c>
      <c r="J57" s="568" t="s">
        <v>136</v>
      </c>
      <c r="K57" s="571" t="s">
        <v>10</v>
      </c>
      <c r="L57" s="572"/>
      <c r="M57" s="59">
        <f>SUM(M58:M60)</f>
        <v>13446</v>
      </c>
      <c r="N57" s="75">
        <f>SUM(N58:N60)</f>
        <v>11520</v>
      </c>
      <c r="O57" s="62">
        <f t="shared" si="1"/>
        <v>-1926</v>
      </c>
      <c r="P57" s="88">
        <f t="shared" si="2"/>
        <v>-14.323962516733602</v>
      </c>
    </row>
    <row r="58" spans="1:16" s="7" customFormat="1" ht="22.5" customHeight="1">
      <c r="A58" s="561" t="s">
        <v>378</v>
      </c>
      <c r="B58" s="568" t="s">
        <v>373</v>
      </c>
      <c r="C58" s="571" t="s">
        <v>10</v>
      </c>
      <c r="D58" s="589"/>
      <c r="E58" s="59">
        <f>SUM(E59:E60)</f>
        <v>37000</v>
      </c>
      <c r="F58" s="59">
        <f>SUM(F59:F60)</f>
        <v>5200</v>
      </c>
      <c r="G58" s="62">
        <f t="shared" si="3"/>
        <v>-31800</v>
      </c>
      <c r="H58" s="88">
        <f t="shared" si="4"/>
        <v>-85.94594594594595</v>
      </c>
      <c r="I58" s="561"/>
      <c r="J58" s="568"/>
      <c r="K58" s="597" t="s">
        <v>137</v>
      </c>
      <c r="L58" s="81" t="s">
        <v>138</v>
      </c>
      <c r="M58" s="108">
        <v>3465</v>
      </c>
      <c r="N58" s="76">
        <v>1400</v>
      </c>
      <c r="O58" s="63">
        <f t="shared" si="1"/>
        <v>-2065</v>
      </c>
      <c r="P58" s="89">
        <f t="shared" si="2"/>
        <v>-59.59595959595959</v>
      </c>
    </row>
    <row r="59" spans="1:16" s="7" customFormat="1" ht="22.5" customHeight="1">
      <c r="A59" s="561"/>
      <c r="B59" s="568"/>
      <c r="C59" s="597" t="s">
        <v>62</v>
      </c>
      <c r="D59" s="119" t="s">
        <v>63</v>
      </c>
      <c r="E59" s="108">
        <v>20000</v>
      </c>
      <c r="F59" s="108">
        <v>0</v>
      </c>
      <c r="G59" s="63">
        <f t="shared" si="3"/>
        <v>-20000</v>
      </c>
      <c r="H59" s="89">
        <f t="shared" si="4"/>
        <v>-100</v>
      </c>
      <c r="I59" s="561"/>
      <c r="J59" s="568"/>
      <c r="K59" s="597"/>
      <c r="L59" s="81" t="s">
        <v>139</v>
      </c>
      <c r="M59" s="108">
        <v>300</v>
      </c>
      <c r="N59" s="76">
        <v>400</v>
      </c>
      <c r="O59" s="63">
        <f t="shared" si="1"/>
        <v>100</v>
      </c>
      <c r="P59" s="89">
        <f t="shared" si="2"/>
        <v>33.33333333333333</v>
      </c>
    </row>
    <row r="60" spans="1:16" s="7" customFormat="1" ht="22.5" customHeight="1">
      <c r="A60" s="561"/>
      <c r="B60" s="568"/>
      <c r="C60" s="597"/>
      <c r="D60" s="123" t="s">
        <v>391</v>
      </c>
      <c r="E60" s="108">
        <v>17000</v>
      </c>
      <c r="F60" s="108">
        <v>5200</v>
      </c>
      <c r="G60" s="63">
        <v>17000</v>
      </c>
      <c r="H60" s="89">
        <v>0</v>
      </c>
      <c r="I60" s="561"/>
      <c r="J60" s="568"/>
      <c r="K60" s="102" t="s">
        <v>57</v>
      </c>
      <c r="L60" s="82" t="s">
        <v>16</v>
      </c>
      <c r="M60" s="56">
        <v>9681</v>
      </c>
      <c r="N60" s="72">
        <v>9720</v>
      </c>
      <c r="O60" s="63">
        <f t="shared" si="1"/>
        <v>39</v>
      </c>
      <c r="P60" s="89">
        <f t="shared" si="2"/>
        <v>0.4028509451502944</v>
      </c>
    </row>
    <row r="61" spans="1:16" s="7" customFormat="1" ht="22.5" customHeight="1">
      <c r="A61" s="561"/>
      <c r="B61" s="568"/>
      <c r="C61" s="571" t="s">
        <v>10</v>
      </c>
      <c r="D61" s="589"/>
      <c r="E61" s="59">
        <f>SUM(E62)</f>
        <v>0</v>
      </c>
      <c r="F61" s="59">
        <f>SUM(F62)</f>
        <v>0</v>
      </c>
      <c r="G61" s="62">
        <f t="shared" si="3"/>
        <v>0</v>
      </c>
      <c r="H61" s="88">
        <v>0</v>
      </c>
      <c r="I61" s="561" t="s">
        <v>141</v>
      </c>
      <c r="J61" s="587" t="s">
        <v>107</v>
      </c>
      <c r="K61" s="587"/>
      <c r="L61" s="588"/>
      <c r="M61" s="53">
        <f>SUM(M62)</f>
        <v>0</v>
      </c>
      <c r="N61" s="69">
        <f>SUM(N62)</f>
        <v>0</v>
      </c>
      <c r="O61" s="61">
        <f t="shared" si="1"/>
        <v>0</v>
      </c>
      <c r="P61" s="87">
        <v>0</v>
      </c>
    </row>
    <row r="62" spans="1:16" s="7" customFormat="1" ht="22.5" customHeight="1">
      <c r="A62" s="561"/>
      <c r="B62" s="568"/>
      <c r="C62" s="103" t="s">
        <v>64</v>
      </c>
      <c r="D62" s="111" t="s">
        <v>65</v>
      </c>
      <c r="E62" s="60">
        <v>0</v>
      </c>
      <c r="F62" s="60">
        <v>0</v>
      </c>
      <c r="G62" s="63">
        <f t="shared" si="3"/>
        <v>0</v>
      </c>
      <c r="H62" s="89">
        <v>0</v>
      </c>
      <c r="I62" s="561"/>
      <c r="J62" s="568" t="s">
        <v>142</v>
      </c>
      <c r="K62" s="571" t="s">
        <v>10</v>
      </c>
      <c r="L62" s="572"/>
      <c r="M62" s="54">
        <f>SUM(M63)</f>
        <v>0</v>
      </c>
      <c r="N62" s="70">
        <f>SUM(N63)</f>
        <v>0</v>
      </c>
      <c r="O62" s="62">
        <f t="shared" si="1"/>
        <v>0</v>
      </c>
      <c r="P62" s="88">
        <v>0</v>
      </c>
    </row>
    <row r="63" spans="1:16" s="7" customFormat="1" ht="22.5" customHeight="1">
      <c r="A63" s="561"/>
      <c r="B63" s="568" t="s">
        <v>11</v>
      </c>
      <c r="C63" s="571" t="s">
        <v>10</v>
      </c>
      <c r="D63" s="589"/>
      <c r="E63" s="59">
        <f>SUM(E64)</f>
        <v>54648</v>
      </c>
      <c r="F63" s="59">
        <f>SUM(F64)</f>
        <v>69243</v>
      </c>
      <c r="G63" s="62">
        <f t="shared" si="3"/>
        <v>14595</v>
      </c>
      <c r="H63" s="88">
        <f t="shared" si="4"/>
        <v>26.707290294246818</v>
      </c>
      <c r="I63" s="561"/>
      <c r="J63" s="568"/>
      <c r="K63" s="102" t="s">
        <v>143</v>
      </c>
      <c r="L63" s="82" t="s">
        <v>143</v>
      </c>
      <c r="M63" s="56">
        <v>0</v>
      </c>
      <c r="N63" s="72">
        <v>0</v>
      </c>
      <c r="O63" s="63">
        <f t="shared" si="1"/>
        <v>0</v>
      </c>
      <c r="P63" s="89">
        <v>0</v>
      </c>
    </row>
    <row r="64" spans="1:16" s="7" customFormat="1" ht="22.5" customHeight="1">
      <c r="A64" s="561"/>
      <c r="B64" s="608"/>
      <c r="C64" s="103" t="s">
        <v>7</v>
      </c>
      <c r="D64" s="113" t="s">
        <v>7</v>
      </c>
      <c r="E64" s="108">
        <v>54648</v>
      </c>
      <c r="F64" s="108">
        <v>69243</v>
      </c>
      <c r="G64" s="63">
        <f t="shared" si="3"/>
        <v>14595</v>
      </c>
      <c r="H64" s="89">
        <f t="shared" si="4"/>
        <v>26.707290294246818</v>
      </c>
      <c r="I64" s="565" t="s">
        <v>12</v>
      </c>
      <c r="J64" s="591" t="s">
        <v>9</v>
      </c>
      <c r="K64" s="591"/>
      <c r="L64" s="611"/>
      <c r="M64" s="53">
        <f>SUM(M65,M98)</f>
        <v>608607</v>
      </c>
      <c r="N64" s="69">
        <f>SUM(N65,N98)</f>
        <v>481024</v>
      </c>
      <c r="O64" s="61">
        <f t="shared" si="1"/>
        <v>-127583</v>
      </c>
      <c r="P64" s="87">
        <f t="shared" si="2"/>
        <v>-20.963117414029085</v>
      </c>
    </row>
    <row r="65" spans="1:16" s="7" customFormat="1" ht="22.5" customHeight="1">
      <c r="A65" s="561" t="s">
        <v>66</v>
      </c>
      <c r="B65" s="587" t="s">
        <v>9</v>
      </c>
      <c r="C65" s="587"/>
      <c r="D65" s="590"/>
      <c r="E65" s="53">
        <f>SUM(E66)</f>
        <v>20100</v>
      </c>
      <c r="F65" s="53">
        <f>SUM(F66)</f>
        <v>20000</v>
      </c>
      <c r="G65" s="61">
        <f t="shared" si="3"/>
        <v>-100</v>
      </c>
      <c r="H65" s="87">
        <f t="shared" si="4"/>
        <v>-0.4975124378109453</v>
      </c>
      <c r="I65" s="566"/>
      <c r="J65" s="562" t="s">
        <v>363</v>
      </c>
      <c r="K65" s="609" t="s">
        <v>145</v>
      </c>
      <c r="L65" s="610"/>
      <c r="M65" s="64">
        <f>SUM(M66,M70,M81,M83,M92,M95)</f>
        <v>540684</v>
      </c>
      <c r="N65" s="77">
        <f>SUM(N66,N70,N81,N83,N92,N95)</f>
        <v>407081</v>
      </c>
      <c r="O65" s="65">
        <f t="shared" si="1"/>
        <v>-133603</v>
      </c>
      <c r="P65" s="90">
        <f t="shared" si="2"/>
        <v>-24.709996966805008</v>
      </c>
    </row>
    <row r="66" spans="1:16" s="7" customFormat="1" ht="22.5" customHeight="1">
      <c r="A66" s="561"/>
      <c r="B66" s="568" t="s">
        <v>66</v>
      </c>
      <c r="C66" s="571" t="s">
        <v>10</v>
      </c>
      <c r="D66" s="589"/>
      <c r="E66" s="54">
        <f>SUM(E67:E68)</f>
        <v>20100</v>
      </c>
      <c r="F66" s="54">
        <f>SUM(F67:F68)</f>
        <v>20000</v>
      </c>
      <c r="G66" s="62">
        <f t="shared" si="3"/>
        <v>-100</v>
      </c>
      <c r="H66" s="88">
        <f t="shared" si="4"/>
        <v>-0.4975124378109453</v>
      </c>
      <c r="I66" s="566"/>
      <c r="J66" s="563"/>
      <c r="K66" s="571" t="s">
        <v>10</v>
      </c>
      <c r="L66" s="572"/>
      <c r="M66" s="54">
        <f>SUM(M67:M69)</f>
        <v>40370</v>
      </c>
      <c r="N66" s="70">
        <f>SUM(N67:N69)</f>
        <v>50000</v>
      </c>
      <c r="O66" s="62">
        <f t="shared" si="1"/>
        <v>9630</v>
      </c>
      <c r="P66" s="88">
        <f t="shared" si="2"/>
        <v>23.854347287589796</v>
      </c>
    </row>
    <row r="67" spans="1:16" s="7" customFormat="1" ht="22.5" customHeight="1">
      <c r="A67" s="561"/>
      <c r="B67" s="568"/>
      <c r="C67" s="78" t="s">
        <v>67</v>
      </c>
      <c r="D67" s="110" t="s">
        <v>14</v>
      </c>
      <c r="E67" s="55">
        <v>10100</v>
      </c>
      <c r="F67" s="55"/>
      <c r="G67" s="63">
        <f t="shared" si="3"/>
        <v>-10100</v>
      </c>
      <c r="H67" s="89">
        <f t="shared" si="4"/>
        <v>-100</v>
      </c>
      <c r="I67" s="566"/>
      <c r="J67" s="563"/>
      <c r="K67" s="612" t="s">
        <v>205</v>
      </c>
      <c r="L67" s="96" t="s">
        <v>53</v>
      </c>
      <c r="M67" s="58">
        <v>35340</v>
      </c>
      <c r="N67" s="74">
        <v>50000</v>
      </c>
      <c r="O67" s="63">
        <f t="shared" si="1"/>
        <v>14660</v>
      </c>
      <c r="P67" s="89">
        <f t="shared" si="2"/>
        <v>41.48273910582908</v>
      </c>
    </row>
    <row r="68" spans="1:16" s="7" customFormat="1" ht="22.5" customHeight="1">
      <c r="A68" s="561"/>
      <c r="B68" s="568"/>
      <c r="C68" s="30" t="s">
        <v>377</v>
      </c>
      <c r="D68" s="111" t="s">
        <v>68</v>
      </c>
      <c r="E68" s="56">
        <v>10000</v>
      </c>
      <c r="F68" s="56">
        <v>20000</v>
      </c>
      <c r="G68" s="63">
        <f t="shared" si="3"/>
        <v>10000</v>
      </c>
      <c r="H68" s="89">
        <f t="shared" si="4"/>
        <v>100</v>
      </c>
      <c r="I68" s="566"/>
      <c r="J68" s="563"/>
      <c r="K68" s="613"/>
      <c r="L68" s="92" t="s">
        <v>52</v>
      </c>
      <c r="M68" s="58">
        <v>5000</v>
      </c>
      <c r="N68" s="74">
        <v>0</v>
      </c>
      <c r="O68" s="63">
        <f t="shared" si="1"/>
        <v>-5000</v>
      </c>
      <c r="P68" s="89">
        <f t="shared" si="2"/>
        <v>-100</v>
      </c>
    </row>
    <row r="69" spans="1:16" s="7" customFormat="1" ht="22.5" customHeight="1">
      <c r="A69" s="561" t="s">
        <v>270</v>
      </c>
      <c r="B69" s="591" t="s">
        <v>9</v>
      </c>
      <c r="C69" s="591"/>
      <c r="D69" s="592"/>
      <c r="E69" s="53">
        <f>SUM(E70,E95)</f>
        <v>70493</v>
      </c>
      <c r="F69" s="53">
        <f>SUM(F70,F95)</f>
        <v>46260</v>
      </c>
      <c r="G69" s="61">
        <f t="shared" si="3"/>
        <v>-24233</v>
      </c>
      <c r="H69" s="87">
        <f t="shared" si="4"/>
        <v>-34.37646291121104</v>
      </c>
      <c r="I69" s="566"/>
      <c r="J69" s="563"/>
      <c r="K69" s="614"/>
      <c r="L69" s="93" t="s">
        <v>51</v>
      </c>
      <c r="M69" s="55">
        <v>30</v>
      </c>
      <c r="N69" s="71">
        <v>0</v>
      </c>
      <c r="O69" s="63">
        <f t="shared" si="1"/>
        <v>-30</v>
      </c>
      <c r="P69" s="89">
        <f t="shared" si="2"/>
        <v>-100</v>
      </c>
    </row>
    <row r="70" spans="1:16" s="7" customFormat="1" ht="22.5" customHeight="1">
      <c r="A70" s="561"/>
      <c r="B70" s="568" t="s">
        <v>270</v>
      </c>
      <c r="C70" s="571" t="s">
        <v>10</v>
      </c>
      <c r="D70" s="589"/>
      <c r="E70" s="54">
        <f>SUM(E71:E94)</f>
        <v>70493</v>
      </c>
      <c r="F70" s="54">
        <f>SUM(F71:F94)</f>
        <v>46260</v>
      </c>
      <c r="G70" s="62">
        <f>F70-E70</f>
        <v>-24233</v>
      </c>
      <c r="H70" s="88">
        <f t="shared" si="4"/>
        <v>-34.37646291121104</v>
      </c>
      <c r="I70" s="566"/>
      <c r="J70" s="563"/>
      <c r="K70" s="571" t="s">
        <v>10</v>
      </c>
      <c r="L70" s="572"/>
      <c r="M70" s="54">
        <f>SUM(M71:M80)</f>
        <v>28373</v>
      </c>
      <c r="N70" s="70">
        <f>SUM(N71:N80)</f>
        <v>27122</v>
      </c>
      <c r="O70" s="62">
        <f>N70-M70</f>
        <v>-1251</v>
      </c>
      <c r="P70" s="88">
        <f t="shared" si="2"/>
        <v>-4.409121347760195</v>
      </c>
    </row>
    <row r="71" spans="1:16" s="7" customFormat="1" ht="22.5" customHeight="1">
      <c r="A71" s="561"/>
      <c r="B71" s="568"/>
      <c r="C71" s="569" t="s">
        <v>375</v>
      </c>
      <c r="D71" s="112" t="s">
        <v>19</v>
      </c>
      <c r="E71" s="58">
        <v>2060</v>
      </c>
      <c r="F71" s="58">
        <v>400</v>
      </c>
      <c r="G71" s="63">
        <f t="shared" si="3"/>
        <v>-1660</v>
      </c>
      <c r="H71" s="89">
        <f t="shared" si="4"/>
        <v>-80.58252427184466</v>
      </c>
      <c r="I71" s="566"/>
      <c r="J71" s="563"/>
      <c r="K71" s="615" t="s">
        <v>380</v>
      </c>
      <c r="L71" s="96" t="s">
        <v>146</v>
      </c>
      <c r="M71" s="58">
        <v>5509</v>
      </c>
      <c r="N71" s="74">
        <v>0</v>
      </c>
      <c r="O71" s="63">
        <f t="shared" si="1"/>
        <v>-5509</v>
      </c>
      <c r="P71" s="89">
        <f t="shared" si="2"/>
        <v>-100</v>
      </c>
    </row>
    <row r="72" spans="1:16" s="7" customFormat="1" ht="22.5" customHeight="1">
      <c r="A72" s="561"/>
      <c r="B72" s="568"/>
      <c r="C72" s="569"/>
      <c r="D72" s="112" t="s">
        <v>69</v>
      </c>
      <c r="E72" s="58">
        <v>323</v>
      </c>
      <c r="F72" s="58">
        <v>0</v>
      </c>
      <c r="G72" s="63">
        <f t="shared" si="3"/>
        <v>-323</v>
      </c>
      <c r="H72" s="89">
        <f t="shared" si="4"/>
        <v>-100</v>
      </c>
      <c r="I72" s="566"/>
      <c r="J72" s="563"/>
      <c r="K72" s="616"/>
      <c r="L72" s="92" t="s">
        <v>147</v>
      </c>
      <c r="M72" s="58">
        <v>4500</v>
      </c>
      <c r="N72" s="74">
        <v>0</v>
      </c>
      <c r="O72" s="63">
        <f aca="true" t="shared" si="7" ref="O72:O154">N72-M72</f>
        <v>-4500</v>
      </c>
      <c r="P72" s="89">
        <f aca="true" t="shared" si="8" ref="P72:P154">O72/M72*100</f>
        <v>-100</v>
      </c>
    </row>
    <row r="73" spans="1:16" s="7" customFormat="1" ht="22.5" customHeight="1">
      <c r="A73" s="561"/>
      <c r="B73" s="568"/>
      <c r="C73" s="569"/>
      <c r="D73" s="112" t="s">
        <v>389</v>
      </c>
      <c r="E73" s="58">
        <v>0</v>
      </c>
      <c r="F73" s="58">
        <v>5363</v>
      </c>
      <c r="G73" s="63">
        <f t="shared" si="3"/>
        <v>5363</v>
      </c>
      <c r="H73" s="89">
        <v>0</v>
      </c>
      <c r="I73" s="566"/>
      <c r="J73" s="563"/>
      <c r="K73" s="616"/>
      <c r="L73" s="92" t="s">
        <v>321</v>
      </c>
      <c r="M73" s="58">
        <v>720</v>
      </c>
      <c r="N73" s="74">
        <v>0</v>
      </c>
      <c r="O73" s="63">
        <f t="shared" si="7"/>
        <v>-720</v>
      </c>
      <c r="P73" s="89">
        <v>0</v>
      </c>
    </row>
    <row r="74" spans="1:16" s="7" customFormat="1" ht="22.5" customHeight="1">
      <c r="A74" s="561"/>
      <c r="B74" s="568"/>
      <c r="C74" s="569"/>
      <c r="D74" s="112" t="s">
        <v>70</v>
      </c>
      <c r="E74" s="58">
        <v>8919</v>
      </c>
      <c r="F74" s="58">
        <v>2665</v>
      </c>
      <c r="G74" s="63">
        <f t="shared" si="3"/>
        <v>-6254</v>
      </c>
      <c r="H74" s="89">
        <f t="shared" si="4"/>
        <v>-70.119968606346</v>
      </c>
      <c r="I74" s="566"/>
      <c r="J74" s="563"/>
      <c r="K74" s="616"/>
      <c r="L74" s="93" t="s">
        <v>56</v>
      </c>
      <c r="M74" s="55">
        <v>8802</v>
      </c>
      <c r="N74" s="71">
        <v>0</v>
      </c>
      <c r="O74" s="63">
        <f>N74-M74</f>
        <v>-8802</v>
      </c>
      <c r="P74" s="89">
        <f>O74/M74*100</f>
        <v>-100</v>
      </c>
    </row>
    <row r="75" spans="1:16" s="7" customFormat="1" ht="22.5" customHeight="1">
      <c r="A75" s="561"/>
      <c r="B75" s="568"/>
      <c r="C75" s="569"/>
      <c r="D75" s="112" t="s">
        <v>20</v>
      </c>
      <c r="E75" s="58">
        <v>1468</v>
      </c>
      <c r="F75" s="58">
        <v>1200</v>
      </c>
      <c r="G75" s="63">
        <f t="shared" si="3"/>
        <v>-268</v>
      </c>
      <c r="H75" s="89">
        <f t="shared" si="4"/>
        <v>-18.256130790190735</v>
      </c>
      <c r="I75" s="566"/>
      <c r="J75" s="563"/>
      <c r="K75" s="616"/>
      <c r="L75" s="82" t="s">
        <v>332</v>
      </c>
      <c r="M75" s="55">
        <v>100</v>
      </c>
      <c r="N75" s="71">
        <v>0</v>
      </c>
      <c r="O75" s="63">
        <f aca="true" t="shared" si="9" ref="O75:O80">N75-M75</f>
        <v>-100</v>
      </c>
      <c r="P75" s="89">
        <f aca="true" t="shared" si="10" ref="P75:P80">O75/M75*100</f>
        <v>-100</v>
      </c>
    </row>
    <row r="76" spans="1:16" s="7" customFormat="1" ht="22.5" customHeight="1">
      <c r="A76" s="561"/>
      <c r="B76" s="568"/>
      <c r="C76" s="569"/>
      <c r="D76" s="112" t="s">
        <v>67</v>
      </c>
      <c r="E76" s="58">
        <v>3159</v>
      </c>
      <c r="F76" s="58">
        <v>1300</v>
      </c>
      <c r="G76" s="63">
        <f t="shared" si="3"/>
        <v>-1859</v>
      </c>
      <c r="H76" s="89">
        <f t="shared" si="4"/>
        <v>-58.8477366255144</v>
      </c>
      <c r="I76" s="566"/>
      <c r="J76" s="563"/>
      <c r="K76" s="616"/>
      <c r="L76" s="82" t="s">
        <v>333</v>
      </c>
      <c r="M76" s="55">
        <v>1000</v>
      </c>
      <c r="N76" s="71">
        <v>0</v>
      </c>
      <c r="O76" s="63">
        <f t="shared" si="9"/>
        <v>-1000</v>
      </c>
      <c r="P76" s="89">
        <f t="shared" si="10"/>
        <v>-100</v>
      </c>
    </row>
    <row r="77" spans="1:16" s="7" customFormat="1" ht="22.5" customHeight="1">
      <c r="A77" s="561"/>
      <c r="B77" s="568"/>
      <c r="C77" s="569"/>
      <c r="D77" s="112" t="s">
        <v>8</v>
      </c>
      <c r="E77" s="58">
        <v>7369</v>
      </c>
      <c r="F77" s="58">
        <v>6500</v>
      </c>
      <c r="G77" s="63">
        <f t="shared" si="3"/>
        <v>-869</v>
      </c>
      <c r="H77" s="89">
        <f t="shared" si="4"/>
        <v>-11.79264486361786</v>
      </c>
      <c r="I77" s="566"/>
      <c r="J77" s="563"/>
      <c r="K77" s="616"/>
      <c r="L77" s="82" t="s">
        <v>334</v>
      </c>
      <c r="M77" s="55">
        <v>1000</v>
      </c>
      <c r="N77" s="71">
        <v>0</v>
      </c>
      <c r="O77" s="63">
        <f t="shared" si="9"/>
        <v>-1000</v>
      </c>
      <c r="P77" s="89">
        <f t="shared" si="10"/>
        <v>-100</v>
      </c>
    </row>
    <row r="78" spans="1:16" s="7" customFormat="1" ht="22.5" customHeight="1">
      <c r="A78" s="561"/>
      <c r="B78" s="568"/>
      <c r="C78" s="569"/>
      <c r="D78" s="112" t="s">
        <v>39</v>
      </c>
      <c r="E78" s="58">
        <v>12817</v>
      </c>
      <c r="F78" s="58">
        <v>0</v>
      </c>
      <c r="G78" s="63">
        <f t="shared" si="3"/>
        <v>-12817</v>
      </c>
      <c r="H78" s="89">
        <f t="shared" si="4"/>
        <v>-100</v>
      </c>
      <c r="I78" s="566"/>
      <c r="J78" s="563"/>
      <c r="K78" s="616"/>
      <c r="L78" s="82" t="s">
        <v>338</v>
      </c>
      <c r="M78" s="55">
        <v>3742</v>
      </c>
      <c r="N78" s="71">
        <v>3742</v>
      </c>
      <c r="O78" s="63">
        <f t="shared" si="9"/>
        <v>0</v>
      </c>
      <c r="P78" s="89">
        <f t="shared" si="10"/>
        <v>0</v>
      </c>
    </row>
    <row r="79" spans="1:16" s="7" customFormat="1" ht="22.5" customHeight="1">
      <c r="A79" s="561"/>
      <c r="B79" s="568"/>
      <c r="C79" s="569"/>
      <c r="D79" s="112" t="s">
        <v>71</v>
      </c>
      <c r="E79" s="58">
        <v>2</v>
      </c>
      <c r="F79" s="58">
        <v>0</v>
      </c>
      <c r="G79" s="63">
        <f t="shared" si="3"/>
        <v>-2</v>
      </c>
      <c r="H79" s="89">
        <f t="shared" si="4"/>
        <v>-100</v>
      </c>
      <c r="I79" s="566"/>
      <c r="J79" s="563"/>
      <c r="K79" s="616"/>
      <c r="L79" s="82" t="s">
        <v>564</v>
      </c>
      <c r="M79" s="55">
        <v>0</v>
      </c>
      <c r="N79" s="71">
        <v>23380</v>
      </c>
      <c r="O79" s="63">
        <f t="shared" si="9"/>
        <v>23380</v>
      </c>
      <c r="P79" s="89">
        <v>0</v>
      </c>
    </row>
    <row r="80" spans="1:16" s="7" customFormat="1" ht="22.5" customHeight="1">
      <c r="A80" s="561"/>
      <c r="B80" s="568"/>
      <c r="C80" s="569"/>
      <c r="D80" s="112" t="s">
        <v>56</v>
      </c>
      <c r="E80" s="58">
        <v>8802</v>
      </c>
      <c r="F80" s="58">
        <v>0</v>
      </c>
      <c r="G80" s="63">
        <f t="shared" si="3"/>
        <v>-8802</v>
      </c>
      <c r="H80" s="89">
        <f t="shared" si="4"/>
        <v>-100</v>
      </c>
      <c r="I80" s="567"/>
      <c r="J80" s="564"/>
      <c r="K80" s="617"/>
      <c r="L80" s="82" t="s">
        <v>335</v>
      </c>
      <c r="M80" s="55">
        <v>3000</v>
      </c>
      <c r="N80" s="71">
        <v>0</v>
      </c>
      <c r="O80" s="63">
        <f t="shared" si="9"/>
        <v>-3000</v>
      </c>
      <c r="P80" s="89">
        <f t="shared" si="10"/>
        <v>-100</v>
      </c>
    </row>
    <row r="81" spans="1:16" s="7" customFormat="1" ht="23.25" customHeight="1">
      <c r="A81" s="561"/>
      <c r="B81" s="568"/>
      <c r="C81" s="569"/>
      <c r="D81" s="112" t="s">
        <v>55</v>
      </c>
      <c r="E81" s="58">
        <v>5509</v>
      </c>
      <c r="F81" s="58">
        <v>0</v>
      </c>
      <c r="G81" s="63">
        <f t="shared" si="3"/>
        <v>-5509</v>
      </c>
      <c r="H81" s="89">
        <f t="shared" si="4"/>
        <v>-100</v>
      </c>
      <c r="I81" s="561" t="s">
        <v>12</v>
      </c>
      <c r="J81" s="568" t="s">
        <v>364</v>
      </c>
      <c r="K81" s="571" t="s">
        <v>10</v>
      </c>
      <c r="L81" s="572"/>
      <c r="M81" s="54">
        <f>SUM(M82)</f>
        <v>8493</v>
      </c>
      <c r="N81" s="70">
        <f>SUM(N82)</f>
        <v>8000</v>
      </c>
      <c r="O81" s="62">
        <f t="shared" si="7"/>
        <v>-493</v>
      </c>
      <c r="P81" s="88">
        <f t="shared" si="8"/>
        <v>-5.8047804073943245</v>
      </c>
    </row>
    <row r="82" spans="1:16" s="7" customFormat="1" ht="23.25" customHeight="1">
      <c r="A82" s="561" t="s">
        <v>381</v>
      </c>
      <c r="B82" s="568" t="s">
        <v>382</v>
      </c>
      <c r="C82" s="569" t="s">
        <v>379</v>
      </c>
      <c r="D82" s="112" t="s">
        <v>7</v>
      </c>
      <c r="E82" s="58">
        <v>13275</v>
      </c>
      <c r="F82" s="58">
        <v>4700</v>
      </c>
      <c r="G82" s="63">
        <f t="shared" si="3"/>
        <v>-8575</v>
      </c>
      <c r="H82" s="89">
        <f t="shared" si="4"/>
        <v>-64.59510357815442</v>
      </c>
      <c r="I82" s="561"/>
      <c r="J82" s="568"/>
      <c r="K82" s="102" t="s">
        <v>57</v>
      </c>
      <c r="L82" s="107" t="s">
        <v>58</v>
      </c>
      <c r="M82" s="56">
        <v>8493</v>
      </c>
      <c r="N82" s="72">
        <v>8000</v>
      </c>
      <c r="O82" s="63">
        <f t="shared" si="7"/>
        <v>-493</v>
      </c>
      <c r="P82" s="89">
        <f t="shared" si="8"/>
        <v>-5.8047804073943245</v>
      </c>
    </row>
    <row r="83" spans="1:16" s="7" customFormat="1" ht="23.25" customHeight="1">
      <c r="A83" s="561"/>
      <c r="B83" s="568"/>
      <c r="C83" s="569"/>
      <c r="D83" s="112" t="s">
        <v>72</v>
      </c>
      <c r="E83" s="58">
        <v>3500</v>
      </c>
      <c r="F83" s="58">
        <v>0</v>
      </c>
      <c r="G83" s="63">
        <f t="shared" si="3"/>
        <v>-3500</v>
      </c>
      <c r="H83" s="89">
        <f t="shared" si="4"/>
        <v>-100</v>
      </c>
      <c r="I83" s="561"/>
      <c r="J83" s="568"/>
      <c r="K83" s="571" t="s">
        <v>10</v>
      </c>
      <c r="L83" s="572"/>
      <c r="M83" s="54">
        <f>SUM(M84:M91)</f>
        <v>426448</v>
      </c>
      <c r="N83" s="54">
        <f>SUM(N84:N91)</f>
        <v>312369</v>
      </c>
      <c r="O83" s="62">
        <f t="shared" si="7"/>
        <v>-114079</v>
      </c>
      <c r="P83" s="88">
        <f t="shared" si="8"/>
        <v>-26.75097549994372</v>
      </c>
    </row>
    <row r="84" spans="1:16" s="7" customFormat="1" ht="23.25" customHeight="1">
      <c r="A84" s="561"/>
      <c r="B84" s="568"/>
      <c r="C84" s="569"/>
      <c r="D84" s="112" t="s">
        <v>73</v>
      </c>
      <c r="E84" s="58">
        <v>3220</v>
      </c>
      <c r="F84" s="58">
        <v>0</v>
      </c>
      <c r="G84" s="63">
        <f t="shared" si="3"/>
        <v>-3220</v>
      </c>
      <c r="H84" s="89">
        <f t="shared" si="4"/>
        <v>-100</v>
      </c>
      <c r="I84" s="561"/>
      <c r="J84" s="568"/>
      <c r="K84" s="569" t="s">
        <v>148</v>
      </c>
      <c r="L84" s="96" t="s">
        <v>149</v>
      </c>
      <c r="M84" s="58">
        <v>44712</v>
      </c>
      <c r="N84" s="74">
        <v>43869</v>
      </c>
      <c r="O84" s="63">
        <f t="shared" si="7"/>
        <v>-843</v>
      </c>
      <c r="P84" s="89">
        <f t="shared" si="8"/>
        <v>-1.8853998926462694</v>
      </c>
    </row>
    <row r="85" spans="1:16" s="7" customFormat="1" ht="23.25" customHeight="1">
      <c r="A85" s="561"/>
      <c r="B85" s="568"/>
      <c r="C85" s="569"/>
      <c r="D85" s="112" t="s">
        <v>376</v>
      </c>
      <c r="E85" s="58">
        <v>10</v>
      </c>
      <c r="F85" s="58">
        <v>0</v>
      </c>
      <c r="G85" s="63">
        <f t="shared" si="3"/>
        <v>-10</v>
      </c>
      <c r="H85" s="89">
        <f t="shared" si="4"/>
        <v>-100</v>
      </c>
      <c r="I85" s="561"/>
      <c r="J85" s="568"/>
      <c r="K85" s="569"/>
      <c r="L85" s="92" t="s">
        <v>322</v>
      </c>
      <c r="M85" s="58">
        <v>1840</v>
      </c>
      <c r="N85" s="74">
        <v>0</v>
      </c>
      <c r="O85" s="63">
        <f t="shared" si="7"/>
        <v>-1840</v>
      </c>
      <c r="P85" s="89">
        <v>0</v>
      </c>
    </row>
    <row r="86" spans="1:16" s="7" customFormat="1" ht="23.25" customHeight="1">
      <c r="A86" s="561"/>
      <c r="B86" s="568"/>
      <c r="C86" s="569"/>
      <c r="D86" s="114" t="s">
        <v>74</v>
      </c>
      <c r="E86" s="58">
        <v>3</v>
      </c>
      <c r="F86" s="58">
        <v>0</v>
      </c>
      <c r="G86" s="63">
        <f t="shared" si="3"/>
        <v>-3</v>
      </c>
      <c r="H86" s="89">
        <f t="shared" si="4"/>
        <v>-100</v>
      </c>
      <c r="I86" s="561"/>
      <c r="J86" s="568"/>
      <c r="K86" s="569"/>
      <c r="L86" s="93" t="s">
        <v>61</v>
      </c>
      <c r="M86" s="55">
        <v>338097</v>
      </c>
      <c r="N86" s="71">
        <v>252500</v>
      </c>
      <c r="O86" s="63">
        <f t="shared" si="7"/>
        <v>-85597</v>
      </c>
      <c r="P86" s="89">
        <f t="shared" si="8"/>
        <v>-25.3172906000349</v>
      </c>
    </row>
    <row r="87" spans="1:16" s="7" customFormat="1" ht="23.25" customHeight="1">
      <c r="A87" s="561"/>
      <c r="B87" s="568"/>
      <c r="C87" s="569"/>
      <c r="D87" s="112" t="s">
        <v>75</v>
      </c>
      <c r="E87" s="58">
        <v>11</v>
      </c>
      <c r="F87" s="58">
        <v>0</v>
      </c>
      <c r="G87" s="63">
        <f t="shared" si="3"/>
        <v>-11</v>
      </c>
      <c r="H87" s="89">
        <f t="shared" si="4"/>
        <v>-100</v>
      </c>
      <c r="I87" s="561"/>
      <c r="J87" s="568"/>
      <c r="K87" s="569"/>
      <c r="L87" s="81" t="s">
        <v>336</v>
      </c>
      <c r="M87" s="55">
        <v>2000</v>
      </c>
      <c r="N87" s="71">
        <v>0</v>
      </c>
      <c r="O87" s="63">
        <f t="shared" si="7"/>
        <v>-2000</v>
      </c>
      <c r="P87" s="89">
        <f t="shared" si="8"/>
        <v>-100</v>
      </c>
    </row>
    <row r="88" spans="1:16" s="7" customFormat="1" ht="23.25" customHeight="1">
      <c r="A88" s="561"/>
      <c r="B88" s="568"/>
      <c r="C88" s="569"/>
      <c r="D88" s="112" t="s">
        <v>76</v>
      </c>
      <c r="E88" s="58">
        <v>27</v>
      </c>
      <c r="F88" s="58">
        <v>0</v>
      </c>
      <c r="G88" s="63">
        <f aca="true" t="shared" si="11" ref="G88:G101">F88-E88</f>
        <v>-27</v>
      </c>
      <c r="H88" s="89">
        <f aca="true" t="shared" si="12" ref="H88:H101">G88/E88*100</f>
        <v>-100</v>
      </c>
      <c r="I88" s="561"/>
      <c r="J88" s="568"/>
      <c r="K88" s="569"/>
      <c r="L88" s="81" t="s">
        <v>337</v>
      </c>
      <c r="M88" s="55">
        <v>12000</v>
      </c>
      <c r="N88" s="71">
        <v>0</v>
      </c>
      <c r="O88" s="63">
        <f t="shared" si="7"/>
        <v>-12000</v>
      </c>
      <c r="P88" s="89">
        <f t="shared" si="8"/>
        <v>-100</v>
      </c>
    </row>
    <row r="89" spans="1:16" s="7" customFormat="1" ht="23.25" customHeight="1">
      <c r="A89" s="561"/>
      <c r="B89" s="568"/>
      <c r="C89" s="569"/>
      <c r="D89" s="112" t="s">
        <v>77</v>
      </c>
      <c r="E89" s="58">
        <v>11</v>
      </c>
      <c r="F89" s="58">
        <v>0</v>
      </c>
      <c r="G89" s="63">
        <f t="shared" si="11"/>
        <v>-11</v>
      </c>
      <c r="H89" s="89">
        <f t="shared" si="12"/>
        <v>-100</v>
      </c>
      <c r="I89" s="561"/>
      <c r="J89" s="568"/>
      <c r="K89" s="569"/>
      <c r="L89" s="81" t="s">
        <v>347</v>
      </c>
      <c r="M89" s="55">
        <v>4500</v>
      </c>
      <c r="N89" s="71">
        <v>0</v>
      </c>
      <c r="O89" s="63">
        <f t="shared" si="7"/>
        <v>-4500</v>
      </c>
      <c r="P89" s="89">
        <f t="shared" si="8"/>
        <v>-100</v>
      </c>
    </row>
    <row r="90" spans="1:16" s="7" customFormat="1" ht="23.25" customHeight="1">
      <c r="A90" s="561"/>
      <c r="B90" s="568"/>
      <c r="C90" s="569"/>
      <c r="D90" s="114" t="s">
        <v>78</v>
      </c>
      <c r="E90" s="58">
        <v>6</v>
      </c>
      <c r="F90" s="58">
        <v>0</v>
      </c>
      <c r="G90" s="63">
        <f t="shared" si="11"/>
        <v>-6</v>
      </c>
      <c r="H90" s="89">
        <f t="shared" si="12"/>
        <v>-100</v>
      </c>
      <c r="I90" s="561"/>
      <c r="J90" s="568"/>
      <c r="K90" s="569"/>
      <c r="L90" s="81" t="s">
        <v>346</v>
      </c>
      <c r="M90" s="55">
        <v>4299</v>
      </c>
      <c r="N90" s="71">
        <v>0</v>
      </c>
      <c r="O90" s="63">
        <f t="shared" si="7"/>
        <v>-4299</v>
      </c>
      <c r="P90" s="89">
        <f t="shared" si="8"/>
        <v>-100</v>
      </c>
    </row>
    <row r="91" spans="1:16" s="7" customFormat="1" ht="23.25" customHeight="1">
      <c r="A91" s="561"/>
      <c r="B91" s="568"/>
      <c r="C91" s="569"/>
      <c r="D91" s="112" t="s">
        <v>79</v>
      </c>
      <c r="E91" s="55">
        <v>2</v>
      </c>
      <c r="F91" s="55">
        <v>0</v>
      </c>
      <c r="G91" s="63">
        <f t="shared" si="11"/>
        <v>-2</v>
      </c>
      <c r="H91" s="89">
        <f t="shared" si="12"/>
        <v>-100</v>
      </c>
      <c r="I91" s="561"/>
      <c r="J91" s="568"/>
      <c r="K91" s="569"/>
      <c r="L91" s="93" t="s">
        <v>317</v>
      </c>
      <c r="M91" s="55">
        <v>19000</v>
      </c>
      <c r="N91" s="71">
        <v>16000</v>
      </c>
      <c r="O91" s="63">
        <f t="shared" si="7"/>
        <v>-3000</v>
      </c>
      <c r="P91" s="89">
        <v>0</v>
      </c>
    </row>
    <row r="92" spans="1:16" s="7" customFormat="1" ht="23.25" customHeight="1">
      <c r="A92" s="561"/>
      <c r="B92" s="568"/>
      <c r="C92" s="569"/>
      <c r="D92" s="112" t="s">
        <v>386</v>
      </c>
      <c r="E92" s="55">
        <v>0</v>
      </c>
      <c r="F92" s="55">
        <v>16000</v>
      </c>
      <c r="G92" s="63">
        <f t="shared" si="11"/>
        <v>16000</v>
      </c>
      <c r="H92" s="89">
        <v>0</v>
      </c>
      <c r="I92" s="561"/>
      <c r="J92" s="568"/>
      <c r="K92" s="571" t="s">
        <v>10</v>
      </c>
      <c r="L92" s="572"/>
      <c r="M92" s="54">
        <f>SUM(M93:M94)</f>
        <v>37000</v>
      </c>
      <c r="N92" s="70">
        <f>SUM(N93:N94)</f>
        <v>9590</v>
      </c>
      <c r="O92" s="62">
        <f t="shared" si="7"/>
        <v>-27410</v>
      </c>
      <c r="P92" s="88">
        <f t="shared" si="8"/>
        <v>-74.08108108108108</v>
      </c>
    </row>
    <row r="93" spans="1:16" s="7" customFormat="1" ht="23.25" customHeight="1">
      <c r="A93" s="561"/>
      <c r="B93" s="568"/>
      <c r="C93" s="569"/>
      <c r="D93" s="118" t="s">
        <v>243</v>
      </c>
      <c r="E93" s="55">
        <v>0</v>
      </c>
      <c r="F93" s="55">
        <v>4390</v>
      </c>
      <c r="G93" s="63">
        <f t="shared" si="11"/>
        <v>4390</v>
      </c>
      <c r="H93" s="89">
        <v>0</v>
      </c>
      <c r="I93" s="561"/>
      <c r="J93" s="568"/>
      <c r="K93" s="586" t="s">
        <v>62</v>
      </c>
      <c r="L93" s="94" t="s">
        <v>63</v>
      </c>
      <c r="M93" s="56">
        <v>20000</v>
      </c>
      <c r="N93" s="72">
        <v>4390</v>
      </c>
      <c r="O93" s="63">
        <f t="shared" si="7"/>
        <v>-15610</v>
      </c>
      <c r="P93" s="89">
        <f t="shared" si="8"/>
        <v>-78.05</v>
      </c>
    </row>
    <row r="94" spans="1:16" s="7" customFormat="1" ht="23.25" customHeight="1">
      <c r="A94" s="561"/>
      <c r="B94" s="568"/>
      <c r="C94" s="569"/>
      <c r="D94" s="118" t="s">
        <v>338</v>
      </c>
      <c r="E94" s="55">
        <v>0</v>
      </c>
      <c r="F94" s="55">
        <v>3742</v>
      </c>
      <c r="G94" s="63">
        <f t="shared" si="11"/>
        <v>3742</v>
      </c>
      <c r="H94" s="89">
        <v>0</v>
      </c>
      <c r="I94" s="561"/>
      <c r="J94" s="568"/>
      <c r="K94" s="586"/>
      <c r="L94" s="94" t="s">
        <v>352</v>
      </c>
      <c r="M94" s="56">
        <v>17000</v>
      </c>
      <c r="N94" s="72">
        <v>5200</v>
      </c>
      <c r="O94" s="63">
        <f t="shared" si="7"/>
        <v>-11800</v>
      </c>
      <c r="P94" s="89">
        <f t="shared" si="8"/>
        <v>-69.41176470588235</v>
      </c>
    </row>
    <row r="95" spans="1:16" ht="23.25" customHeight="1">
      <c r="A95" s="561"/>
      <c r="B95" s="568"/>
      <c r="C95" s="571" t="s">
        <v>10</v>
      </c>
      <c r="D95" s="589"/>
      <c r="E95" s="59">
        <f>SUM(E96)</f>
        <v>0</v>
      </c>
      <c r="F95" s="59">
        <f>SUM(F96)</f>
        <v>0</v>
      </c>
      <c r="G95" s="62">
        <f t="shared" si="11"/>
        <v>0</v>
      </c>
      <c r="H95" s="88">
        <v>0</v>
      </c>
      <c r="I95" s="561"/>
      <c r="J95" s="568"/>
      <c r="K95" s="571" t="s">
        <v>10</v>
      </c>
      <c r="L95" s="572"/>
      <c r="M95" s="54">
        <f>SUM(M96:M97)</f>
        <v>0</v>
      </c>
      <c r="N95" s="70">
        <f>SUM(N96:N97)</f>
        <v>0</v>
      </c>
      <c r="O95" s="62">
        <f t="shared" si="7"/>
        <v>0</v>
      </c>
      <c r="P95" s="88">
        <v>0</v>
      </c>
    </row>
    <row r="96" spans="1:16" ht="23.25" customHeight="1">
      <c r="A96" s="561"/>
      <c r="B96" s="568"/>
      <c r="C96" s="103" t="s">
        <v>80</v>
      </c>
      <c r="D96" s="111" t="s">
        <v>80</v>
      </c>
      <c r="E96" s="108">
        <v>0</v>
      </c>
      <c r="F96" s="108">
        <v>0</v>
      </c>
      <c r="G96" s="63">
        <f t="shared" si="11"/>
        <v>0</v>
      </c>
      <c r="H96" s="89">
        <v>0</v>
      </c>
      <c r="I96" s="561"/>
      <c r="J96" s="568"/>
      <c r="K96" s="569" t="s">
        <v>64</v>
      </c>
      <c r="L96" s="96" t="s">
        <v>65</v>
      </c>
      <c r="M96" s="58">
        <v>0</v>
      </c>
      <c r="N96" s="74">
        <v>0</v>
      </c>
      <c r="O96" s="63">
        <f t="shared" si="7"/>
        <v>0</v>
      </c>
      <c r="P96" s="89">
        <v>0</v>
      </c>
    </row>
    <row r="97" spans="1:16" ht="23.25" customHeight="1">
      <c r="A97" s="561" t="s">
        <v>81</v>
      </c>
      <c r="B97" s="591" t="s">
        <v>9</v>
      </c>
      <c r="C97" s="591"/>
      <c r="D97" s="592"/>
      <c r="E97" s="53">
        <f>SUM(E98)</f>
        <v>2370</v>
      </c>
      <c r="F97" s="53">
        <f>SUM(F98)</f>
        <v>2170</v>
      </c>
      <c r="G97" s="61">
        <f t="shared" si="11"/>
        <v>-200</v>
      </c>
      <c r="H97" s="87">
        <f t="shared" si="12"/>
        <v>-8.438818565400844</v>
      </c>
      <c r="I97" s="561"/>
      <c r="J97" s="568"/>
      <c r="K97" s="569"/>
      <c r="L97" s="92" t="s">
        <v>150</v>
      </c>
      <c r="M97" s="58">
        <v>0</v>
      </c>
      <c r="N97" s="74">
        <v>0</v>
      </c>
      <c r="O97" s="63">
        <f t="shared" si="7"/>
        <v>0</v>
      </c>
      <c r="P97" s="89">
        <v>0</v>
      </c>
    </row>
    <row r="98" spans="1:16" ht="23.25" customHeight="1">
      <c r="A98" s="561"/>
      <c r="B98" s="568" t="s">
        <v>81</v>
      </c>
      <c r="C98" s="571" t="s">
        <v>10</v>
      </c>
      <c r="D98" s="589"/>
      <c r="E98" s="54">
        <f>SUM(E99:E101)</f>
        <v>2370</v>
      </c>
      <c r="F98" s="54">
        <f>SUM(F99:F101)</f>
        <v>2170</v>
      </c>
      <c r="G98" s="62">
        <f t="shared" si="11"/>
        <v>-200</v>
      </c>
      <c r="H98" s="88">
        <f t="shared" si="12"/>
        <v>-8.438818565400844</v>
      </c>
      <c r="I98" s="561"/>
      <c r="J98" s="568" t="s">
        <v>394</v>
      </c>
      <c r="K98" s="609" t="s">
        <v>145</v>
      </c>
      <c r="L98" s="610"/>
      <c r="M98" s="64">
        <f>SUM(M104,M109,M113,M115,M118,M121,M126,M129,M132,M134,M136,M139,M141,M145,M152,M158,M99)</f>
        <v>67923</v>
      </c>
      <c r="N98" s="64">
        <f>SUM(N104,N109,N113,N115,N118,N121,N126,N129,N132,N134,N136,N139,N141,N145,N152,N158,N99)</f>
        <v>73943</v>
      </c>
      <c r="O98" s="65">
        <f>N98-M98</f>
        <v>6020</v>
      </c>
      <c r="P98" s="90">
        <f t="shared" si="8"/>
        <v>8.86297719476466</v>
      </c>
    </row>
    <row r="99" spans="1:16" ht="23.25" customHeight="1">
      <c r="A99" s="561"/>
      <c r="B99" s="568"/>
      <c r="C99" s="10" t="s">
        <v>82</v>
      </c>
      <c r="D99" s="116" t="s">
        <v>82</v>
      </c>
      <c r="E99" s="58">
        <v>0</v>
      </c>
      <c r="F99" s="58">
        <v>0</v>
      </c>
      <c r="G99" s="63">
        <f t="shared" si="11"/>
        <v>0</v>
      </c>
      <c r="H99" s="89">
        <v>0</v>
      </c>
      <c r="I99" s="561"/>
      <c r="J99" s="568"/>
      <c r="K99" s="571" t="s">
        <v>10</v>
      </c>
      <c r="L99" s="572"/>
      <c r="M99" s="54">
        <f>SUM(M100:M103)</f>
        <v>3929</v>
      </c>
      <c r="N99" s="70">
        <f>SUM(N100:N103)</f>
        <v>0</v>
      </c>
      <c r="O99" s="62">
        <f>N99-M99</f>
        <v>-3929</v>
      </c>
      <c r="P99" s="88">
        <v>0</v>
      </c>
    </row>
    <row r="100" spans="1:16" ht="23.25" customHeight="1">
      <c r="A100" s="561"/>
      <c r="B100" s="568"/>
      <c r="C100" s="10" t="s">
        <v>83</v>
      </c>
      <c r="D100" s="117" t="s">
        <v>85</v>
      </c>
      <c r="E100" s="58">
        <v>170</v>
      </c>
      <c r="F100" s="58">
        <v>170</v>
      </c>
      <c r="G100" s="63">
        <f t="shared" si="11"/>
        <v>0</v>
      </c>
      <c r="H100" s="89">
        <f t="shared" si="12"/>
        <v>0</v>
      </c>
      <c r="I100" s="561"/>
      <c r="J100" s="568"/>
      <c r="K100" s="625" t="s">
        <v>285</v>
      </c>
      <c r="L100" s="86" t="s">
        <v>286</v>
      </c>
      <c r="M100" s="57">
        <v>1000</v>
      </c>
      <c r="N100" s="73">
        <v>0</v>
      </c>
      <c r="O100" s="63">
        <f aca="true" t="shared" si="13" ref="O100:O103">N100-M100</f>
        <v>-1000</v>
      </c>
      <c r="P100" s="89">
        <v>0</v>
      </c>
    </row>
    <row r="101" spans="1:16" ht="23.25" customHeight="1">
      <c r="A101" s="561"/>
      <c r="B101" s="568"/>
      <c r="C101" s="10" t="s">
        <v>84</v>
      </c>
      <c r="D101" s="118" t="s">
        <v>84</v>
      </c>
      <c r="E101" s="55">
        <v>2200</v>
      </c>
      <c r="F101" s="55">
        <v>2000</v>
      </c>
      <c r="G101" s="63">
        <f t="shared" si="11"/>
        <v>-200</v>
      </c>
      <c r="H101" s="89">
        <f t="shared" si="12"/>
        <v>-9.090909090909092</v>
      </c>
      <c r="I101" s="561"/>
      <c r="J101" s="568"/>
      <c r="K101" s="625"/>
      <c r="L101" s="86" t="s">
        <v>287</v>
      </c>
      <c r="M101" s="57">
        <v>966</v>
      </c>
      <c r="N101" s="73">
        <v>0</v>
      </c>
      <c r="O101" s="63">
        <f t="shared" si="13"/>
        <v>-966</v>
      </c>
      <c r="P101" s="89">
        <v>0</v>
      </c>
    </row>
    <row r="102" spans="1:16" ht="23.25" customHeight="1">
      <c r="A102" s="579"/>
      <c r="B102" s="580"/>
      <c r="C102" s="580"/>
      <c r="D102" s="580"/>
      <c r="E102" s="580"/>
      <c r="F102" s="580"/>
      <c r="G102" s="580"/>
      <c r="H102" s="581"/>
      <c r="I102" s="561"/>
      <c r="J102" s="568"/>
      <c r="K102" s="625"/>
      <c r="L102" s="86" t="s">
        <v>288</v>
      </c>
      <c r="M102" s="57">
        <v>1963</v>
      </c>
      <c r="N102" s="73">
        <v>0</v>
      </c>
      <c r="O102" s="63">
        <f t="shared" si="13"/>
        <v>-1963</v>
      </c>
      <c r="P102" s="89">
        <v>0</v>
      </c>
    </row>
    <row r="103" spans="1:16" ht="23.25" customHeight="1">
      <c r="A103" s="579"/>
      <c r="B103" s="580"/>
      <c r="C103" s="580"/>
      <c r="D103" s="580"/>
      <c r="E103" s="580"/>
      <c r="F103" s="580"/>
      <c r="G103" s="580"/>
      <c r="H103" s="581"/>
      <c r="I103" s="561"/>
      <c r="J103" s="568"/>
      <c r="K103" s="625"/>
      <c r="L103" s="86" t="s">
        <v>289</v>
      </c>
      <c r="M103" s="57">
        <v>0</v>
      </c>
      <c r="N103" s="73">
        <v>0</v>
      </c>
      <c r="O103" s="63">
        <f t="shared" si="13"/>
        <v>0</v>
      </c>
      <c r="P103" s="89">
        <v>0</v>
      </c>
    </row>
    <row r="104" spans="1:16" ht="24.75" customHeight="1">
      <c r="A104" s="579"/>
      <c r="B104" s="580"/>
      <c r="C104" s="580"/>
      <c r="D104" s="580"/>
      <c r="E104" s="580"/>
      <c r="F104" s="580"/>
      <c r="G104" s="580"/>
      <c r="H104" s="581"/>
      <c r="I104" s="561" t="s">
        <v>12</v>
      </c>
      <c r="J104" s="568" t="s">
        <v>11</v>
      </c>
      <c r="K104" s="571" t="s">
        <v>10</v>
      </c>
      <c r="L104" s="572"/>
      <c r="M104" s="54">
        <f>SUM(M105:M108)</f>
        <v>22223</v>
      </c>
      <c r="N104" s="70">
        <f>SUM(N105:N108)</f>
        <v>14997</v>
      </c>
      <c r="O104" s="62">
        <f t="shared" si="7"/>
        <v>-7226</v>
      </c>
      <c r="P104" s="88">
        <f t="shared" si="8"/>
        <v>-32.51586194483193</v>
      </c>
    </row>
    <row r="105" spans="1:16" ht="24.75" customHeight="1">
      <c r="A105" s="579"/>
      <c r="B105" s="580"/>
      <c r="C105" s="580"/>
      <c r="D105" s="580"/>
      <c r="E105" s="580"/>
      <c r="F105" s="580"/>
      <c r="G105" s="580"/>
      <c r="H105" s="581"/>
      <c r="I105" s="561"/>
      <c r="J105" s="568"/>
      <c r="K105" s="569" t="s">
        <v>152</v>
      </c>
      <c r="L105" s="96" t="s">
        <v>152</v>
      </c>
      <c r="M105" s="58">
        <v>6000</v>
      </c>
      <c r="N105" s="74">
        <v>5000</v>
      </c>
      <c r="O105" s="63">
        <f t="shared" si="7"/>
        <v>-1000</v>
      </c>
      <c r="P105" s="89">
        <f t="shared" si="8"/>
        <v>-16.666666666666664</v>
      </c>
    </row>
    <row r="106" spans="1:16" ht="24.75" customHeight="1">
      <c r="A106" s="579"/>
      <c r="B106" s="580"/>
      <c r="C106" s="580"/>
      <c r="D106" s="580"/>
      <c r="E106" s="580"/>
      <c r="F106" s="580"/>
      <c r="G106" s="580"/>
      <c r="H106" s="581"/>
      <c r="I106" s="561"/>
      <c r="J106" s="568"/>
      <c r="K106" s="569"/>
      <c r="L106" s="107" t="s">
        <v>101</v>
      </c>
      <c r="M106" s="58">
        <v>8700</v>
      </c>
      <c r="N106" s="74">
        <v>5064</v>
      </c>
      <c r="O106" s="63">
        <f t="shared" si="7"/>
        <v>-3636</v>
      </c>
      <c r="P106" s="89">
        <f t="shared" si="8"/>
        <v>-41.793103448275865</v>
      </c>
    </row>
    <row r="107" spans="1:16" ht="24.75" customHeight="1">
      <c r="A107" s="579"/>
      <c r="B107" s="580"/>
      <c r="C107" s="580"/>
      <c r="D107" s="580"/>
      <c r="E107" s="580"/>
      <c r="F107" s="580"/>
      <c r="G107" s="580"/>
      <c r="H107" s="581"/>
      <c r="I107" s="561"/>
      <c r="J107" s="568"/>
      <c r="K107" s="569"/>
      <c r="L107" s="96" t="s">
        <v>153</v>
      </c>
      <c r="M107" s="58">
        <v>3500</v>
      </c>
      <c r="N107" s="74">
        <v>0</v>
      </c>
      <c r="O107" s="63">
        <f t="shared" si="7"/>
        <v>-3500</v>
      </c>
      <c r="P107" s="89">
        <f t="shared" si="8"/>
        <v>-100</v>
      </c>
    </row>
    <row r="108" spans="1:16" ht="24.75" customHeight="1">
      <c r="A108" s="579"/>
      <c r="B108" s="580"/>
      <c r="C108" s="580"/>
      <c r="D108" s="580"/>
      <c r="E108" s="580"/>
      <c r="F108" s="580"/>
      <c r="G108" s="580"/>
      <c r="H108" s="581"/>
      <c r="I108" s="561"/>
      <c r="J108" s="568"/>
      <c r="K108" s="569"/>
      <c r="L108" s="92" t="s">
        <v>154</v>
      </c>
      <c r="M108" s="58">
        <v>4023</v>
      </c>
      <c r="N108" s="74">
        <v>4933</v>
      </c>
      <c r="O108" s="63">
        <f t="shared" si="7"/>
        <v>910</v>
      </c>
      <c r="P108" s="89">
        <f t="shared" si="8"/>
        <v>22.619935371613224</v>
      </c>
    </row>
    <row r="109" spans="1:16" ht="24.75" customHeight="1">
      <c r="A109" s="579"/>
      <c r="B109" s="580"/>
      <c r="C109" s="580"/>
      <c r="D109" s="580"/>
      <c r="E109" s="580"/>
      <c r="F109" s="580"/>
      <c r="G109" s="580"/>
      <c r="H109" s="581"/>
      <c r="I109" s="561"/>
      <c r="J109" s="568"/>
      <c r="K109" s="571" t="s">
        <v>10</v>
      </c>
      <c r="L109" s="572"/>
      <c r="M109" s="54">
        <f>SUM(M110:M112)</f>
        <v>825</v>
      </c>
      <c r="N109" s="70">
        <f>SUM(N110:N112)</f>
        <v>0</v>
      </c>
      <c r="O109" s="62">
        <f t="shared" si="7"/>
        <v>-825</v>
      </c>
      <c r="P109" s="88">
        <v>0</v>
      </c>
    </row>
    <row r="110" spans="1:16" ht="24.75" customHeight="1">
      <c r="A110" s="579"/>
      <c r="B110" s="580"/>
      <c r="C110" s="580"/>
      <c r="D110" s="580"/>
      <c r="E110" s="580"/>
      <c r="F110" s="580"/>
      <c r="G110" s="580"/>
      <c r="H110" s="581"/>
      <c r="I110" s="561"/>
      <c r="J110" s="568"/>
      <c r="K110" s="569" t="s">
        <v>155</v>
      </c>
      <c r="L110" s="96" t="s">
        <v>110</v>
      </c>
      <c r="M110" s="58">
        <v>0</v>
      </c>
      <c r="N110" s="74">
        <v>0</v>
      </c>
      <c r="O110" s="63">
        <f t="shared" si="7"/>
        <v>0</v>
      </c>
      <c r="P110" s="89">
        <v>0</v>
      </c>
    </row>
    <row r="111" spans="1:16" ht="24.75" customHeight="1">
      <c r="A111" s="579"/>
      <c r="B111" s="580"/>
      <c r="C111" s="580"/>
      <c r="D111" s="580"/>
      <c r="E111" s="580"/>
      <c r="F111" s="580"/>
      <c r="G111" s="580"/>
      <c r="H111" s="581"/>
      <c r="I111" s="561"/>
      <c r="J111" s="568"/>
      <c r="K111" s="569"/>
      <c r="L111" s="92" t="s">
        <v>111</v>
      </c>
      <c r="M111" s="58">
        <v>825</v>
      </c>
      <c r="N111" s="74"/>
      <c r="O111" s="63">
        <f t="shared" si="7"/>
        <v>-825</v>
      </c>
      <c r="P111" s="89">
        <v>0</v>
      </c>
    </row>
    <row r="112" spans="1:16" ht="24.75" customHeight="1">
      <c r="A112" s="579"/>
      <c r="B112" s="580"/>
      <c r="C112" s="580"/>
      <c r="D112" s="580"/>
      <c r="E112" s="580"/>
      <c r="F112" s="580"/>
      <c r="G112" s="580"/>
      <c r="H112" s="581"/>
      <c r="I112" s="561"/>
      <c r="J112" s="568"/>
      <c r="K112" s="569"/>
      <c r="L112" s="93" t="s">
        <v>112</v>
      </c>
      <c r="M112" s="55">
        <v>0</v>
      </c>
      <c r="N112" s="71">
        <v>0</v>
      </c>
      <c r="O112" s="63">
        <f t="shared" si="7"/>
        <v>0</v>
      </c>
      <c r="P112" s="89">
        <v>0</v>
      </c>
    </row>
    <row r="113" spans="1:16" ht="24.75" customHeight="1">
      <c r="A113" s="579"/>
      <c r="B113" s="580"/>
      <c r="C113" s="580"/>
      <c r="D113" s="580"/>
      <c r="E113" s="580"/>
      <c r="F113" s="580"/>
      <c r="G113" s="580"/>
      <c r="H113" s="581"/>
      <c r="I113" s="561"/>
      <c r="J113" s="568"/>
      <c r="K113" s="571" t="s">
        <v>10</v>
      </c>
      <c r="L113" s="572"/>
      <c r="M113" s="54">
        <f>SUM(M114)</f>
        <v>300</v>
      </c>
      <c r="N113" s="70">
        <f>SUM(N114)</f>
        <v>300</v>
      </c>
      <c r="O113" s="62">
        <f t="shared" si="7"/>
        <v>0</v>
      </c>
      <c r="P113" s="88">
        <f t="shared" si="8"/>
        <v>0</v>
      </c>
    </row>
    <row r="114" spans="1:16" ht="24.75" customHeight="1">
      <c r="A114" s="579"/>
      <c r="B114" s="580"/>
      <c r="C114" s="580"/>
      <c r="D114" s="580"/>
      <c r="E114" s="580"/>
      <c r="F114" s="580"/>
      <c r="G114" s="580"/>
      <c r="H114" s="581"/>
      <c r="I114" s="561"/>
      <c r="J114" s="568"/>
      <c r="K114" s="102" t="s">
        <v>156</v>
      </c>
      <c r="L114" s="95" t="s">
        <v>157</v>
      </c>
      <c r="M114" s="56">
        <v>300</v>
      </c>
      <c r="N114" s="72">
        <v>300</v>
      </c>
      <c r="O114" s="63">
        <f t="shared" si="7"/>
        <v>0</v>
      </c>
      <c r="P114" s="89">
        <f t="shared" si="8"/>
        <v>0</v>
      </c>
    </row>
    <row r="115" spans="1:16" ht="24.75" customHeight="1">
      <c r="A115" s="579"/>
      <c r="B115" s="580"/>
      <c r="C115" s="580"/>
      <c r="D115" s="580"/>
      <c r="E115" s="580"/>
      <c r="F115" s="580"/>
      <c r="G115" s="580"/>
      <c r="H115" s="581"/>
      <c r="I115" s="561"/>
      <c r="J115" s="568"/>
      <c r="K115" s="571" t="s">
        <v>10</v>
      </c>
      <c r="L115" s="572"/>
      <c r="M115" s="54">
        <f>SUM(M116:M117)</f>
        <v>1200</v>
      </c>
      <c r="N115" s="70">
        <f>SUM(N116:N117)</f>
        <v>1200</v>
      </c>
      <c r="O115" s="62">
        <f t="shared" si="7"/>
        <v>0</v>
      </c>
      <c r="P115" s="88">
        <f t="shared" si="8"/>
        <v>0</v>
      </c>
    </row>
    <row r="116" spans="1:16" ht="24.75" customHeight="1">
      <c r="A116" s="579"/>
      <c r="B116" s="580"/>
      <c r="C116" s="580"/>
      <c r="D116" s="580"/>
      <c r="E116" s="580"/>
      <c r="F116" s="580"/>
      <c r="G116" s="580"/>
      <c r="H116" s="581"/>
      <c r="I116" s="561"/>
      <c r="J116" s="568"/>
      <c r="K116" s="586" t="s">
        <v>115</v>
      </c>
      <c r="L116" s="94" t="s">
        <v>158</v>
      </c>
      <c r="M116" s="56">
        <v>1200</v>
      </c>
      <c r="N116" s="72">
        <v>1200</v>
      </c>
      <c r="O116" s="63">
        <f>N116-M116</f>
        <v>0</v>
      </c>
      <c r="P116" s="89">
        <f t="shared" si="8"/>
        <v>0</v>
      </c>
    </row>
    <row r="117" spans="1:16" ht="24.75" customHeight="1">
      <c r="A117" s="579"/>
      <c r="B117" s="580"/>
      <c r="C117" s="580"/>
      <c r="D117" s="580"/>
      <c r="E117" s="580"/>
      <c r="F117" s="580"/>
      <c r="G117" s="580"/>
      <c r="H117" s="581"/>
      <c r="I117" s="561"/>
      <c r="J117" s="568"/>
      <c r="K117" s="586"/>
      <c r="L117" s="94" t="s">
        <v>273</v>
      </c>
      <c r="M117" s="56">
        <v>0</v>
      </c>
      <c r="N117" s="72">
        <v>0</v>
      </c>
      <c r="O117" s="63">
        <f>N117-M117</f>
        <v>0</v>
      </c>
      <c r="P117" s="89">
        <v>0</v>
      </c>
    </row>
    <row r="118" spans="1:16" ht="24.75" customHeight="1">
      <c r="A118" s="579"/>
      <c r="B118" s="580"/>
      <c r="C118" s="580"/>
      <c r="D118" s="580"/>
      <c r="E118" s="580"/>
      <c r="F118" s="580"/>
      <c r="G118" s="580"/>
      <c r="H118" s="581"/>
      <c r="I118" s="561"/>
      <c r="J118" s="568"/>
      <c r="K118" s="571" t="s">
        <v>10</v>
      </c>
      <c r="L118" s="572"/>
      <c r="M118" s="54">
        <f>SUM(M119:M120)</f>
        <v>6564</v>
      </c>
      <c r="N118" s="70">
        <f>SUM(N119:N120)</f>
        <v>14666</v>
      </c>
      <c r="O118" s="62">
        <f t="shared" si="7"/>
        <v>8102</v>
      </c>
      <c r="P118" s="88">
        <f t="shared" si="8"/>
        <v>123.43083485679465</v>
      </c>
    </row>
    <row r="119" spans="1:16" ht="24.75" customHeight="1">
      <c r="A119" s="579"/>
      <c r="B119" s="580"/>
      <c r="C119" s="580"/>
      <c r="D119" s="580"/>
      <c r="E119" s="580"/>
      <c r="F119" s="580"/>
      <c r="G119" s="580"/>
      <c r="H119" s="581"/>
      <c r="I119" s="561"/>
      <c r="J119" s="568"/>
      <c r="K119" s="569" t="s">
        <v>50</v>
      </c>
      <c r="L119" s="96" t="s">
        <v>159</v>
      </c>
      <c r="M119" s="58">
        <v>6214</v>
      </c>
      <c r="N119" s="74">
        <v>4749</v>
      </c>
      <c r="O119" s="63">
        <f t="shared" si="7"/>
        <v>-1465</v>
      </c>
      <c r="P119" s="89">
        <f t="shared" si="8"/>
        <v>-23.57579658834889</v>
      </c>
    </row>
    <row r="120" spans="1:16" ht="24.75" customHeight="1">
      <c r="A120" s="579"/>
      <c r="B120" s="580"/>
      <c r="C120" s="580"/>
      <c r="D120" s="580"/>
      <c r="E120" s="580"/>
      <c r="F120" s="580"/>
      <c r="G120" s="580"/>
      <c r="H120" s="581"/>
      <c r="I120" s="561"/>
      <c r="J120" s="568"/>
      <c r="K120" s="569"/>
      <c r="L120" s="92" t="s">
        <v>160</v>
      </c>
      <c r="M120" s="58">
        <v>350</v>
      </c>
      <c r="N120" s="74">
        <v>9917</v>
      </c>
      <c r="O120" s="63">
        <f t="shared" si="7"/>
        <v>9567</v>
      </c>
      <c r="P120" s="89">
        <f t="shared" si="8"/>
        <v>2733.428571428571</v>
      </c>
    </row>
    <row r="121" spans="1:16" ht="24.75" customHeight="1">
      <c r="A121" s="579"/>
      <c r="B121" s="580"/>
      <c r="C121" s="580"/>
      <c r="D121" s="580"/>
      <c r="E121" s="580"/>
      <c r="F121" s="580"/>
      <c r="G121" s="580"/>
      <c r="H121" s="581"/>
      <c r="I121" s="561"/>
      <c r="J121" s="568"/>
      <c r="K121" s="571" t="s">
        <v>10</v>
      </c>
      <c r="L121" s="572"/>
      <c r="M121" s="54">
        <f>SUM(M122:M125)</f>
        <v>3360</v>
      </c>
      <c r="N121" s="70">
        <f>SUM(N122:N125)</f>
        <v>1730</v>
      </c>
      <c r="O121" s="62">
        <f t="shared" si="7"/>
        <v>-1630</v>
      </c>
      <c r="P121" s="88">
        <f t="shared" si="8"/>
        <v>-48.51190476190476</v>
      </c>
    </row>
    <row r="122" spans="1:16" ht="24.75" customHeight="1">
      <c r="A122" s="579"/>
      <c r="B122" s="580"/>
      <c r="C122" s="580"/>
      <c r="D122" s="580"/>
      <c r="E122" s="580"/>
      <c r="F122" s="580"/>
      <c r="G122" s="580"/>
      <c r="H122" s="581"/>
      <c r="I122" s="561"/>
      <c r="J122" s="568"/>
      <c r="K122" s="570" t="s">
        <v>161</v>
      </c>
      <c r="L122" s="107" t="s">
        <v>117</v>
      </c>
      <c r="M122" s="58">
        <v>3060</v>
      </c>
      <c r="N122" s="74">
        <v>0</v>
      </c>
      <c r="O122" s="63">
        <f t="shared" si="7"/>
        <v>-3060</v>
      </c>
      <c r="P122" s="89">
        <f t="shared" si="8"/>
        <v>-100</v>
      </c>
    </row>
    <row r="123" spans="1:16" ht="24.75" customHeight="1">
      <c r="A123" s="579"/>
      <c r="B123" s="580"/>
      <c r="C123" s="580"/>
      <c r="D123" s="580"/>
      <c r="E123" s="580"/>
      <c r="F123" s="580"/>
      <c r="G123" s="580"/>
      <c r="H123" s="581"/>
      <c r="I123" s="561"/>
      <c r="J123" s="568"/>
      <c r="K123" s="570"/>
      <c r="L123" s="96" t="s">
        <v>162</v>
      </c>
      <c r="M123" s="58">
        <v>0</v>
      </c>
      <c r="N123" s="74">
        <v>0</v>
      </c>
      <c r="O123" s="63">
        <f t="shared" si="7"/>
        <v>0</v>
      </c>
      <c r="P123" s="89">
        <v>0</v>
      </c>
    </row>
    <row r="124" spans="1:16" ht="24.75" customHeight="1">
      <c r="A124" s="579"/>
      <c r="B124" s="580"/>
      <c r="C124" s="580"/>
      <c r="D124" s="580"/>
      <c r="E124" s="580"/>
      <c r="F124" s="580"/>
      <c r="G124" s="580"/>
      <c r="H124" s="581"/>
      <c r="I124" s="561"/>
      <c r="J124" s="568"/>
      <c r="K124" s="570"/>
      <c r="L124" s="96" t="s">
        <v>163</v>
      </c>
      <c r="M124" s="58">
        <v>290</v>
      </c>
      <c r="N124" s="74">
        <v>1730</v>
      </c>
      <c r="O124" s="63">
        <f t="shared" si="7"/>
        <v>1440</v>
      </c>
      <c r="P124" s="89">
        <f t="shared" si="8"/>
        <v>496.55172413793105</v>
      </c>
    </row>
    <row r="125" spans="1:16" ht="24.75" customHeight="1">
      <c r="A125" s="579"/>
      <c r="B125" s="580"/>
      <c r="C125" s="580"/>
      <c r="D125" s="580"/>
      <c r="E125" s="580"/>
      <c r="F125" s="580"/>
      <c r="G125" s="580"/>
      <c r="H125" s="581"/>
      <c r="I125" s="561"/>
      <c r="J125" s="568"/>
      <c r="K125" s="570"/>
      <c r="L125" s="92" t="s">
        <v>164</v>
      </c>
      <c r="M125" s="58">
        <v>10</v>
      </c>
      <c r="N125" s="74">
        <v>0</v>
      </c>
      <c r="O125" s="63">
        <f t="shared" si="7"/>
        <v>-10</v>
      </c>
      <c r="P125" s="89">
        <f t="shared" si="8"/>
        <v>-100</v>
      </c>
    </row>
    <row r="126" spans="1:16" ht="21" customHeight="1">
      <c r="A126" s="579"/>
      <c r="B126" s="580"/>
      <c r="C126" s="580"/>
      <c r="D126" s="580"/>
      <c r="E126" s="580"/>
      <c r="F126" s="580"/>
      <c r="G126" s="580"/>
      <c r="H126" s="581"/>
      <c r="I126" s="128" t="s">
        <v>12</v>
      </c>
      <c r="J126" s="131" t="s">
        <v>279</v>
      </c>
      <c r="K126" s="571" t="s">
        <v>10</v>
      </c>
      <c r="L126" s="572"/>
      <c r="M126" s="54">
        <f>SUM(M127:M128)</f>
        <v>6058</v>
      </c>
      <c r="N126" s="70">
        <f>SUM(N127:N128)</f>
        <v>7800</v>
      </c>
      <c r="O126" s="62">
        <f t="shared" si="7"/>
        <v>1742</v>
      </c>
      <c r="P126" s="88">
        <f t="shared" si="8"/>
        <v>28.75536480686695</v>
      </c>
    </row>
    <row r="127" spans="1:16" ht="21" customHeight="1">
      <c r="A127" s="579"/>
      <c r="B127" s="580"/>
      <c r="C127" s="580"/>
      <c r="D127" s="580"/>
      <c r="E127" s="580"/>
      <c r="F127" s="580"/>
      <c r="G127" s="580"/>
      <c r="H127" s="581"/>
      <c r="I127" s="129"/>
      <c r="J127" s="132"/>
      <c r="K127" s="570" t="s">
        <v>165</v>
      </c>
      <c r="L127" s="96" t="s">
        <v>166</v>
      </c>
      <c r="M127" s="58">
        <v>2383</v>
      </c>
      <c r="N127" s="74">
        <v>2400</v>
      </c>
      <c r="O127" s="63">
        <f t="shared" si="7"/>
        <v>17</v>
      </c>
      <c r="P127" s="89">
        <f t="shared" si="8"/>
        <v>0.7133864876206463</v>
      </c>
    </row>
    <row r="128" spans="1:16" ht="21" customHeight="1">
      <c r="A128" s="579"/>
      <c r="B128" s="580"/>
      <c r="C128" s="580"/>
      <c r="D128" s="580"/>
      <c r="E128" s="580"/>
      <c r="F128" s="580"/>
      <c r="G128" s="580"/>
      <c r="H128" s="581"/>
      <c r="I128" s="129"/>
      <c r="J128" s="132"/>
      <c r="K128" s="570"/>
      <c r="L128" s="96" t="s">
        <v>167</v>
      </c>
      <c r="M128" s="58">
        <v>3675</v>
      </c>
      <c r="N128" s="74">
        <v>5400</v>
      </c>
      <c r="O128" s="63">
        <f t="shared" si="7"/>
        <v>1725</v>
      </c>
      <c r="P128" s="89">
        <f t="shared" si="8"/>
        <v>46.93877551020408</v>
      </c>
    </row>
    <row r="129" spans="1:16" ht="21" customHeight="1">
      <c r="A129" s="579"/>
      <c r="B129" s="580"/>
      <c r="C129" s="580"/>
      <c r="D129" s="580"/>
      <c r="E129" s="580"/>
      <c r="F129" s="580"/>
      <c r="G129" s="580"/>
      <c r="H129" s="581"/>
      <c r="I129" s="129"/>
      <c r="J129" s="132"/>
      <c r="K129" s="571" t="s">
        <v>10</v>
      </c>
      <c r="L129" s="572"/>
      <c r="M129" s="54">
        <f>SUM(M130:M131)</f>
        <v>4164</v>
      </c>
      <c r="N129" s="70">
        <f>SUM(N130:N131)</f>
        <v>700</v>
      </c>
      <c r="O129" s="62">
        <f t="shared" si="7"/>
        <v>-3464</v>
      </c>
      <c r="P129" s="88">
        <f t="shared" si="8"/>
        <v>-83.18924111431316</v>
      </c>
    </row>
    <row r="130" spans="1:16" ht="21" customHeight="1">
      <c r="A130" s="579"/>
      <c r="B130" s="580"/>
      <c r="C130" s="580"/>
      <c r="D130" s="580"/>
      <c r="E130" s="580"/>
      <c r="F130" s="580"/>
      <c r="G130" s="580"/>
      <c r="H130" s="581"/>
      <c r="I130" s="129"/>
      <c r="J130" s="132"/>
      <c r="K130" s="106" t="s">
        <v>121</v>
      </c>
      <c r="L130" s="96" t="s">
        <v>169</v>
      </c>
      <c r="M130" s="58">
        <v>282</v>
      </c>
      <c r="N130" s="74">
        <v>700</v>
      </c>
      <c r="O130" s="63">
        <f t="shared" si="7"/>
        <v>418</v>
      </c>
      <c r="P130" s="89">
        <f t="shared" si="8"/>
        <v>148.22695035460993</v>
      </c>
    </row>
    <row r="131" spans="1:16" ht="21" customHeight="1">
      <c r="A131" s="579"/>
      <c r="B131" s="580"/>
      <c r="C131" s="580"/>
      <c r="D131" s="580"/>
      <c r="E131" s="580"/>
      <c r="F131" s="580"/>
      <c r="G131" s="580"/>
      <c r="H131" s="581"/>
      <c r="I131" s="129"/>
      <c r="J131" s="132"/>
      <c r="K131" s="106" t="s">
        <v>121</v>
      </c>
      <c r="L131" s="96" t="s">
        <v>170</v>
      </c>
      <c r="M131" s="58">
        <v>3882</v>
      </c>
      <c r="N131" s="74">
        <v>0</v>
      </c>
      <c r="O131" s="63">
        <f t="shared" si="7"/>
        <v>-3882</v>
      </c>
      <c r="P131" s="89">
        <v>0</v>
      </c>
    </row>
    <row r="132" spans="1:16" ht="21" customHeight="1">
      <c r="A132" s="579"/>
      <c r="B132" s="580"/>
      <c r="C132" s="580"/>
      <c r="D132" s="580"/>
      <c r="E132" s="580"/>
      <c r="F132" s="580"/>
      <c r="G132" s="580"/>
      <c r="H132" s="581"/>
      <c r="I132" s="129"/>
      <c r="J132" s="132"/>
      <c r="K132" s="571" t="s">
        <v>10</v>
      </c>
      <c r="L132" s="572"/>
      <c r="M132" s="54">
        <f>SUM(M133)</f>
        <v>1741</v>
      </c>
      <c r="N132" s="70">
        <f>SUM(N133)</f>
        <v>2500</v>
      </c>
      <c r="O132" s="62">
        <f t="shared" si="7"/>
        <v>759</v>
      </c>
      <c r="P132" s="88">
        <f t="shared" si="8"/>
        <v>43.595634692705346</v>
      </c>
    </row>
    <row r="133" spans="1:16" ht="21" customHeight="1">
      <c r="A133" s="579"/>
      <c r="B133" s="580"/>
      <c r="C133" s="580"/>
      <c r="D133" s="580"/>
      <c r="E133" s="580"/>
      <c r="F133" s="580"/>
      <c r="G133" s="580"/>
      <c r="H133" s="581"/>
      <c r="I133" s="129"/>
      <c r="J133" s="132"/>
      <c r="K133" s="106" t="s">
        <v>59</v>
      </c>
      <c r="L133" s="96" t="s">
        <v>171</v>
      </c>
      <c r="M133" s="58">
        <v>1741</v>
      </c>
      <c r="N133" s="74">
        <v>2500</v>
      </c>
      <c r="O133" s="63">
        <f t="shared" si="7"/>
        <v>759</v>
      </c>
      <c r="P133" s="89">
        <f t="shared" si="8"/>
        <v>43.595634692705346</v>
      </c>
    </row>
    <row r="134" spans="1:16" ht="21" customHeight="1">
      <c r="A134" s="579"/>
      <c r="B134" s="580"/>
      <c r="C134" s="580"/>
      <c r="D134" s="580"/>
      <c r="E134" s="580"/>
      <c r="F134" s="580"/>
      <c r="G134" s="580"/>
      <c r="H134" s="581"/>
      <c r="I134" s="129"/>
      <c r="J134" s="132"/>
      <c r="K134" s="571" t="s">
        <v>10</v>
      </c>
      <c r="L134" s="572"/>
      <c r="M134" s="54">
        <f>SUM(M135)</f>
        <v>0</v>
      </c>
      <c r="N134" s="70">
        <f>SUM(N135)</f>
        <v>600</v>
      </c>
      <c r="O134" s="62">
        <f t="shared" si="7"/>
        <v>600</v>
      </c>
      <c r="P134" s="88">
        <v>0</v>
      </c>
    </row>
    <row r="135" spans="1:16" ht="21" customHeight="1">
      <c r="A135" s="579"/>
      <c r="B135" s="580"/>
      <c r="C135" s="580"/>
      <c r="D135" s="580"/>
      <c r="E135" s="580"/>
      <c r="F135" s="580"/>
      <c r="G135" s="580"/>
      <c r="H135" s="581"/>
      <c r="I135" s="129"/>
      <c r="J135" s="132"/>
      <c r="K135" s="106" t="s">
        <v>172</v>
      </c>
      <c r="L135" s="96" t="s">
        <v>173</v>
      </c>
      <c r="M135" s="58">
        <v>0</v>
      </c>
      <c r="N135" s="74">
        <v>600</v>
      </c>
      <c r="O135" s="63">
        <f t="shared" si="7"/>
        <v>600</v>
      </c>
      <c r="P135" s="89">
        <v>0</v>
      </c>
    </row>
    <row r="136" spans="1:16" ht="21" customHeight="1">
      <c r="A136" s="579"/>
      <c r="B136" s="580"/>
      <c r="C136" s="580"/>
      <c r="D136" s="580"/>
      <c r="E136" s="580"/>
      <c r="F136" s="580"/>
      <c r="G136" s="580"/>
      <c r="H136" s="581"/>
      <c r="I136" s="129"/>
      <c r="J136" s="132"/>
      <c r="K136" s="571" t="s">
        <v>10</v>
      </c>
      <c r="L136" s="572"/>
      <c r="M136" s="54">
        <f>SUM(M137:M138)</f>
        <v>1673</v>
      </c>
      <c r="N136" s="70">
        <f>SUM(N137:N138)</f>
        <v>2050</v>
      </c>
      <c r="O136" s="62">
        <f t="shared" si="7"/>
        <v>377</v>
      </c>
      <c r="P136" s="88">
        <f t="shared" si="8"/>
        <v>22.534369396294082</v>
      </c>
    </row>
    <row r="137" spans="1:16" ht="21" customHeight="1">
      <c r="A137" s="579"/>
      <c r="B137" s="580"/>
      <c r="C137" s="580"/>
      <c r="D137" s="580"/>
      <c r="E137" s="580"/>
      <c r="F137" s="580"/>
      <c r="G137" s="580"/>
      <c r="H137" s="581"/>
      <c r="I137" s="129"/>
      <c r="J137" s="132"/>
      <c r="K137" s="570" t="s">
        <v>64</v>
      </c>
      <c r="L137" s="96" t="s">
        <v>174</v>
      </c>
      <c r="M137" s="58">
        <v>20</v>
      </c>
      <c r="N137" s="74">
        <v>50</v>
      </c>
      <c r="O137" s="63">
        <f t="shared" si="7"/>
        <v>30</v>
      </c>
      <c r="P137" s="89">
        <f t="shared" si="8"/>
        <v>150</v>
      </c>
    </row>
    <row r="138" spans="1:16" ht="21" customHeight="1">
      <c r="A138" s="579"/>
      <c r="B138" s="580"/>
      <c r="C138" s="580"/>
      <c r="D138" s="580"/>
      <c r="E138" s="580"/>
      <c r="F138" s="580"/>
      <c r="G138" s="580"/>
      <c r="H138" s="581"/>
      <c r="I138" s="129"/>
      <c r="J138" s="132"/>
      <c r="K138" s="570"/>
      <c r="L138" s="96" t="s">
        <v>323</v>
      </c>
      <c r="M138" s="58">
        <v>1653</v>
      </c>
      <c r="N138" s="74">
        <v>2000</v>
      </c>
      <c r="O138" s="63">
        <f t="shared" si="7"/>
        <v>347</v>
      </c>
      <c r="P138" s="89">
        <v>0</v>
      </c>
    </row>
    <row r="139" spans="1:16" ht="21" customHeight="1">
      <c r="A139" s="579"/>
      <c r="B139" s="580"/>
      <c r="C139" s="580"/>
      <c r="D139" s="580"/>
      <c r="E139" s="580"/>
      <c r="F139" s="580"/>
      <c r="G139" s="580"/>
      <c r="H139" s="581"/>
      <c r="I139" s="129"/>
      <c r="J139" s="132"/>
      <c r="K139" s="571" t="s">
        <v>10</v>
      </c>
      <c r="L139" s="572"/>
      <c r="M139" s="54">
        <f>SUM(M140)</f>
        <v>0</v>
      </c>
      <c r="N139" s="70">
        <f>SUM(N140)</f>
        <v>1400</v>
      </c>
      <c r="O139" s="62">
        <f t="shared" si="7"/>
        <v>1400</v>
      </c>
      <c r="P139" s="88">
        <v>0</v>
      </c>
    </row>
    <row r="140" spans="1:16" ht="21" customHeight="1">
      <c r="A140" s="579"/>
      <c r="B140" s="580"/>
      <c r="C140" s="580"/>
      <c r="D140" s="580"/>
      <c r="E140" s="580"/>
      <c r="F140" s="580"/>
      <c r="G140" s="580"/>
      <c r="H140" s="581"/>
      <c r="I140" s="129"/>
      <c r="J140" s="132"/>
      <c r="K140" s="106" t="s">
        <v>122</v>
      </c>
      <c r="L140" s="97" t="s">
        <v>388</v>
      </c>
      <c r="M140" s="58">
        <v>0</v>
      </c>
      <c r="N140" s="74">
        <v>1400</v>
      </c>
      <c r="O140" s="63">
        <f t="shared" si="7"/>
        <v>1400</v>
      </c>
      <c r="P140" s="89">
        <v>0</v>
      </c>
    </row>
    <row r="141" spans="1:16" ht="21" customHeight="1">
      <c r="A141" s="579"/>
      <c r="B141" s="580"/>
      <c r="C141" s="580"/>
      <c r="D141" s="580"/>
      <c r="E141" s="580"/>
      <c r="F141" s="580"/>
      <c r="G141" s="580"/>
      <c r="H141" s="581"/>
      <c r="I141" s="129"/>
      <c r="J141" s="132"/>
      <c r="K141" s="571" t="s">
        <v>10</v>
      </c>
      <c r="L141" s="572"/>
      <c r="M141" s="54">
        <f>SUM(M142:M144)</f>
        <v>695</v>
      </c>
      <c r="N141" s="70">
        <f>SUM(N142:N144)</f>
        <v>2700</v>
      </c>
      <c r="O141" s="62">
        <f t="shared" si="7"/>
        <v>2005</v>
      </c>
      <c r="P141" s="88">
        <f t="shared" si="8"/>
        <v>288.4892086330935</v>
      </c>
    </row>
    <row r="142" spans="1:16" ht="21" customHeight="1">
      <c r="A142" s="579"/>
      <c r="B142" s="580"/>
      <c r="C142" s="580"/>
      <c r="D142" s="580"/>
      <c r="E142" s="580"/>
      <c r="F142" s="580"/>
      <c r="G142" s="580"/>
      <c r="H142" s="581"/>
      <c r="I142" s="129"/>
      <c r="J142" s="132"/>
      <c r="K142" s="570" t="s">
        <v>133</v>
      </c>
      <c r="L142" s="96" t="s">
        <v>175</v>
      </c>
      <c r="M142" s="58">
        <v>0</v>
      </c>
      <c r="N142" s="74">
        <v>0</v>
      </c>
      <c r="O142" s="63">
        <f t="shared" si="7"/>
        <v>0</v>
      </c>
      <c r="P142" s="89">
        <v>0</v>
      </c>
    </row>
    <row r="143" spans="1:16" ht="21" customHeight="1">
      <c r="A143" s="579"/>
      <c r="B143" s="580"/>
      <c r="C143" s="580"/>
      <c r="D143" s="580"/>
      <c r="E143" s="580"/>
      <c r="F143" s="580"/>
      <c r="G143" s="580"/>
      <c r="H143" s="581"/>
      <c r="I143" s="129"/>
      <c r="J143" s="132"/>
      <c r="K143" s="570"/>
      <c r="L143" s="96" t="s">
        <v>176</v>
      </c>
      <c r="M143" s="58">
        <v>200</v>
      </c>
      <c r="N143" s="74">
        <v>300</v>
      </c>
      <c r="O143" s="63">
        <f t="shared" si="7"/>
        <v>100</v>
      </c>
      <c r="P143" s="89">
        <f t="shared" si="8"/>
        <v>50</v>
      </c>
    </row>
    <row r="144" spans="1:16" ht="21" customHeight="1">
      <c r="A144" s="579"/>
      <c r="B144" s="580"/>
      <c r="C144" s="580"/>
      <c r="D144" s="580"/>
      <c r="E144" s="580"/>
      <c r="F144" s="580"/>
      <c r="G144" s="580"/>
      <c r="H144" s="581"/>
      <c r="I144" s="129"/>
      <c r="J144" s="132"/>
      <c r="K144" s="570"/>
      <c r="L144" s="96" t="s">
        <v>177</v>
      </c>
      <c r="M144" s="58">
        <v>495</v>
      </c>
      <c r="N144" s="74">
        <v>2400</v>
      </c>
      <c r="O144" s="63">
        <f t="shared" si="7"/>
        <v>1905</v>
      </c>
      <c r="P144" s="89">
        <f t="shared" si="8"/>
        <v>384.8484848484849</v>
      </c>
    </row>
    <row r="145" spans="1:16" s="7" customFormat="1" ht="21" customHeight="1">
      <c r="A145" s="579"/>
      <c r="B145" s="580"/>
      <c r="C145" s="580"/>
      <c r="D145" s="580"/>
      <c r="E145" s="580"/>
      <c r="F145" s="580"/>
      <c r="G145" s="580"/>
      <c r="H145" s="581"/>
      <c r="I145" s="129"/>
      <c r="J145" s="132"/>
      <c r="K145" s="571" t="s">
        <v>10</v>
      </c>
      <c r="L145" s="572"/>
      <c r="M145" s="54">
        <f>SUM(M146:M151)</f>
        <v>1196</v>
      </c>
      <c r="N145" s="70">
        <f>SUM(N146:N151)</f>
        <v>2500</v>
      </c>
      <c r="O145" s="62">
        <f t="shared" si="7"/>
        <v>1304</v>
      </c>
      <c r="P145" s="88">
        <f t="shared" si="8"/>
        <v>109.03010033444815</v>
      </c>
    </row>
    <row r="146" spans="1:16" s="7" customFormat="1" ht="21" customHeight="1">
      <c r="A146" s="579"/>
      <c r="B146" s="580"/>
      <c r="C146" s="580"/>
      <c r="D146" s="580"/>
      <c r="E146" s="580"/>
      <c r="F146" s="580"/>
      <c r="G146" s="580"/>
      <c r="H146" s="581"/>
      <c r="I146" s="129"/>
      <c r="J146" s="132"/>
      <c r="K146" s="570" t="s">
        <v>178</v>
      </c>
      <c r="L146" s="96" t="s">
        <v>179</v>
      </c>
      <c r="M146" s="58">
        <v>196</v>
      </c>
      <c r="N146" s="74">
        <v>300</v>
      </c>
      <c r="O146" s="63">
        <f t="shared" si="7"/>
        <v>104</v>
      </c>
      <c r="P146" s="89">
        <f t="shared" si="8"/>
        <v>53.06122448979592</v>
      </c>
    </row>
    <row r="147" spans="1:16" s="7" customFormat="1" ht="21" customHeight="1">
      <c r="A147" s="579"/>
      <c r="B147" s="580"/>
      <c r="C147" s="580"/>
      <c r="D147" s="580"/>
      <c r="E147" s="580"/>
      <c r="F147" s="580"/>
      <c r="G147" s="580"/>
      <c r="H147" s="581"/>
      <c r="I147" s="129"/>
      <c r="J147" s="132"/>
      <c r="K147" s="570"/>
      <c r="L147" s="96" t="s">
        <v>180</v>
      </c>
      <c r="M147" s="58">
        <v>0</v>
      </c>
      <c r="N147" s="74">
        <v>400</v>
      </c>
      <c r="O147" s="63">
        <f t="shared" si="7"/>
        <v>400</v>
      </c>
      <c r="P147" s="89">
        <v>0</v>
      </c>
    </row>
    <row r="148" spans="1:16" s="7" customFormat="1" ht="21" customHeight="1">
      <c r="A148" s="579"/>
      <c r="B148" s="580"/>
      <c r="C148" s="580"/>
      <c r="D148" s="580"/>
      <c r="E148" s="580"/>
      <c r="F148" s="580"/>
      <c r="G148" s="580"/>
      <c r="H148" s="581"/>
      <c r="I148" s="129"/>
      <c r="J148" s="132"/>
      <c r="K148" s="570"/>
      <c r="L148" s="96" t="s">
        <v>181</v>
      </c>
      <c r="M148" s="58">
        <v>0</v>
      </c>
      <c r="N148" s="74">
        <v>300</v>
      </c>
      <c r="O148" s="63">
        <f t="shared" si="7"/>
        <v>300</v>
      </c>
      <c r="P148" s="89">
        <v>0</v>
      </c>
    </row>
    <row r="149" spans="1:16" s="7" customFormat="1" ht="21" customHeight="1">
      <c r="A149" s="579"/>
      <c r="B149" s="580"/>
      <c r="C149" s="580"/>
      <c r="D149" s="580"/>
      <c r="E149" s="580"/>
      <c r="F149" s="580"/>
      <c r="G149" s="580"/>
      <c r="H149" s="581"/>
      <c r="I149" s="130"/>
      <c r="J149" s="133"/>
      <c r="K149" s="570"/>
      <c r="L149" s="96" t="s">
        <v>182</v>
      </c>
      <c r="M149" s="58">
        <v>1000</v>
      </c>
      <c r="N149" s="74">
        <v>1500</v>
      </c>
      <c r="O149" s="63">
        <f t="shared" si="7"/>
        <v>500</v>
      </c>
      <c r="P149" s="89">
        <f t="shared" si="8"/>
        <v>50</v>
      </c>
    </row>
    <row r="150" spans="1:16" s="7" customFormat="1" ht="21" customHeight="1">
      <c r="A150" s="579"/>
      <c r="B150" s="580"/>
      <c r="C150" s="580"/>
      <c r="D150" s="580"/>
      <c r="E150" s="580"/>
      <c r="F150" s="580"/>
      <c r="G150" s="580"/>
      <c r="H150" s="581"/>
      <c r="I150" s="561" t="s">
        <v>395</v>
      </c>
      <c r="J150" s="585" t="s">
        <v>11</v>
      </c>
      <c r="K150" s="570" t="s">
        <v>178</v>
      </c>
      <c r="L150" s="96" t="s">
        <v>183</v>
      </c>
      <c r="M150" s="58">
        <v>0</v>
      </c>
      <c r="N150" s="74">
        <v>0</v>
      </c>
      <c r="O150" s="63">
        <f t="shared" si="7"/>
        <v>0</v>
      </c>
      <c r="P150" s="89">
        <v>0</v>
      </c>
    </row>
    <row r="151" spans="1:16" s="7" customFormat="1" ht="21" customHeight="1">
      <c r="A151" s="579"/>
      <c r="B151" s="580"/>
      <c r="C151" s="580"/>
      <c r="D151" s="580"/>
      <c r="E151" s="580"/>
      <c r="F151" s="580"/>
      <c r="G151" s="580"/>
      <c r="H151" s="581"/>
      <c r="I151" s="561"/>
      <c r="J151" s="585"/>
      <c r="K151" s="570"/>
      <c r="L151" s="98" t="s">
        <v>185</v>
      </c>
      <c r="M151" s="58">
        <v>0</v>
      </c>
      <c r="N151" s="74">
        <v>0</v>
      </c>
      <c r="O151" s="63">
        <f t="shared" si="7"/>
        <v>0</v>
      </c>
      <c r="P151" s="89">
        <v>0</v>
      </c>
    </row>
    <row r="152" spans="1:16" s="7" customFormat="1" ht="21" customHeight="1">
      <c r="A152" s="579"/>
      <c r="B152" s="580"/>
      <c r="C152" s="580"/>
      <c r="D152" s="580"/>
      <c r="E152" s="580"/>
      <c r="F152" s="580"/>
      <c r="G152" s="580"/>
      <c r="H152" s="581"/>
      <c r="I152" s="561"/>
      <c r="J152" s="585"/>
      <c r="K152" s="571" t="s">
        <v>10</v>
      </c>
      <c r="L152" s="572"/>
      <c r="M152" s="54">
        <f>SUM(M153:M157)</f>
        <v>12060</v>
      </c>
      <c r="N152" s="70">
        <f>SUM(N153:N157)</f>
        <v>20800</v>
      </c>
      <c r="O152" s="62">
        <f t="shared" si="7"/>
        <v>8740</v>
      </c>
      <c r="P152" s="88">
        <f t="shared" si="8"/>
        <v>72.4709784411277</v>
      </c>
    </row>
    <row r="153" spans="1:16" s="7" customFormat="1" ht="21" customHeight="1">
      <c r="A153" s="579"/>
      <c r="B153" s="580"/>
      <c r="C153" s="580"/>
      <c r="D153" s="580"/>
      <c r="E153" s="580"/>
      <c r="F153" s="580"/>
      <c r="G153" s="580"/>
      <c r="H153" s="581"/>
      <c r="I153" s="561"/>
      <c r="J153" s="585"/>
      <c r="K153" s="570" t="s">
        <v>186</v>
      </c>
      <c r="L153" s="92" t="s">
        <v>187</v>
      </c>
      <c r="M153" s="58">
        <v>6355</v>
      </c>
      <c r="N153" s="74">
        <v>8600</v>
      </c>
      <c r="O153" s="63">
        <f t="shared" si="7"/>
        <v>2245</v>
      </c>
      <c r="P153" s="89">
        <f t="shared" si="8"/>
        <v>35.32651455546814</v>
      </c>
    </row>
    <row r="154" spans="1:16" s="7" customFormat="1" ht="21" customHeight="1">
      <c r="A154" s="579"/>
      <c r="B154" s="580"/>
      <c r="C154" s="580"/>
      <c r="D154" s="580"/>
      <c r="E154" s="580"/>
      <c r="F154" s="580"/>
      <c r="G154" s="580"/>
      <c r="H154" s="581"/>
      <c r="I154" s="561"/>
      <c r="J154" s="585"/>
      <c r="K154" s="570"/>
      <c r="L154" s="96" t="s">
        <v>188</v>
      </c>
      <c r="M154" s="58">
        <v>1013</v>
      </c>
      <c r="N154" s="74">
        <v>5000</v>
      </c>
      <c r="O154" s="63">
        <f t="shared" si="7"/>
        <v>3987</v>
      </c>
      <c r="P154" s="89">
        <f t="shared" si="8"/>
        <v>393.58341559723596</v>
      </c>
    </row>
    <row r="155" spans="1:16" s="7" customFormat="1" ht="21" customHeight="1">
      <c r="A155" s="579"/>
      <c r="B155" s="580"/>
      <c r="C155" s="580"/>
      <c r="D155" s="580"/>
      <c r="E155" s="580"/>
      <c r="F155" s="580"/>
      <c r="G155" s="580"/>
      <c r="H155" s="581"/>
      <c r="I155" s="561"/>
      <c r="J155" s="585"/>
      <c r="K155" s="570"/>
      <c r="L155" s="96" t="s">
        <v>189</v>
      </c>
      <c r="M155" s="58">
        <v>1692</v>
      </c>
      <c r="N155" s="74">
        <v>5000</v>
      </c>
      <c r="O155" s="63">
        <f aca="true" t="shared" si="14" ref="O155:O175">N155-M155</f>
        <v>3308</v>
      </c>
      <c r="P155" s="89">
        <f aca="true" t="shared" si="15" ref="P155:P174">O155/M155*100</f>
        <v>195.50827423167848</v>
      </c>
    </row>
    <row r="156" spans="1:16" s="7" customFormat="1" ht="21" customHeight="1">
      <c r="A156" s="579"/>
      <c r="B156" s="580"/>
      <c r="C156" s="580"/>
      <c r="D156" s="580"/>
      <c r="E156" s="580"/>
      <c r="F156" s="580"/>
      <c r="G156" s="580"/>
      <c r="H156" s="581"/>
      <c r="I156" s="561"/>
      <c r="J156" s="585"/>
      <c r="K156" s="570"/>
      <c r="L156" s="96" t="s">
        <v>190</v>
      </c>
      <c r="M156" s="58">
        <v>0</v>
      </c>
      <c r="N156" s="74">
        <v>0</v>
      </c>
      <c r="O156" s="63">
        <f t="shared" si="14"/>
        <v>0</v>
      </c>
      <c r="P156" s="89">
        <v>0</v>
      </c>
    </row>
    <row r="157" spans="1:16" s="7" customFormat="1" ht="21" customHeight="1">
      <c r="A157" s="579"/>
      <c r="B157" s="580"/>
      <c r="C157" s="580"/>
      <c r="D157" s="580"/>
      <c r="E157" s="580"/>
      <c r="F157" s="580"/>
      <c r="G157" s="580"/>
      <c r="H157" s="581"/>
      <c r="I157" s="561"/>
      <c r="J157" s="585"/>
      <c r="K157" s="570"/>
      <c r="L157" s="96" t="s">
        <v>191</v>
      </c>
      <c r="M157" s="58">
        <v>3000</v>
      </c>
      <c r="N157" s="74">
        <v>2200</v>
      </c>
      <c r="O157" s="63">
        <f t="shared" si="14"/>
        <v>-800</v>
      </c>
      <c r="P157" s="89">
        <f t="shared" si="15"/>
        <v>-26.666666666666668</v>
      </c>
    </row>
    <row r="158" spans="1:16" s="7" customFormat="1" ht="21" customHeight="1">
      <c r="A158" s="579"/>
      <c r="B158" s="580"/>
      <c r="C158" s="580"/>
      <c r="D158" s="580"/>
      <c r="E158" s="580"/>
      <c r="F158" s="580"/>
      <c r="G158" s="580"/>
      <c r="H158" s="581"/>
      <c r="I158" s="561"/>
      <c r="J158" s="585"/>
      <c r="K158" s="571" t="s">
        <v>10</v>
      </c>
      <c r="L158" s="572"/>
      <c r="M158" s="54">
        <f>SUM(M159)</f>
        <v>1935</v>
      </c>
      <c r="N158" s="70">
        <f>SUM(N159)</f>
        <v>0</v>
      </c>
      <c r="O158" s="62">
        <f t="shared" si="14"/>
        <v>-1935</v>
      </c>
      <c r="P158" s="88">
        <f t="shared" si="15"/>
        <v>-100</v>
      </c>
    </row>
    <row r="159" spans="1:16" ht="21" customHeight="1">
      <c r="A159" s="579"/>
      <c r="B159" s="580"/>
      <c r="C159" s="580"/>
      <c r="D159" s="580"/>
      <c r="E159" s="580"/>
      <c r="F159" s="580"/>
      <c r="G159" s="580"/>
      <c r="H159" s="581"/>
      <c r="I159" s="561"/>
      <c r="J159" s="585"/>
      <c r="K159" s="106" t="s">
        <v>39</v>
      </c>
      <c r="L159" s="96" t="s">
        <v>39</v>
      </c>
      <c r="M159" s="58">
        <v>1935</v>
      </c>
      <c r="N159" s="74">
        <v>0</v>
      </c>
      <c r="O159" s="63">
        <f t="shared" si="14"/>
        <v>-1935</v>
      </c>
      <c r="P159" s="89">
        <f t="shared" si="15"/>
        <v>-100</v>
      </c>
    </row>
    <row r="160" spans="1:16" ht="21" customHeight="1">
      <c r="A160" s="579"/>
      <c r="B160" s="580"/>
      <c r="C160" s="580"/>
      <c r="D160" s="580"/>
      <c r="E160" s="580"/>
      <c r="F160" s="580"/>
      <c r="G160" s="580"/>
      <c r="H160" s="581"/>
      <c r="I160" s="561" t="s">
        <v>192</v>
      </c>
      <c r="J160" s="587" t="s">
        <v>107</v>
      </c>
      <c r="K160" s="587"/>
      <c r="L160" s="588"/>
      <c r="M160" s="53">
        <f>SUM(M161)</f>
        <v>0</v>
      </c>
      <c r="N160" s="69">
        <f>SUM(N161)</f>
        <v>0</v>
      </c>
      <c r="O160" s="61">
        <f t="shared" si="14"/>
        <v>0</v>
      </c>
      <c r="P160" s="87">
        <v>0</v>
      </c>
    </row>
    <row r="161" spans="1:16" ht="21" customHeight="1">
      <c r="A161" s="579"/>
      <c r="B161" s="580"/>
      <c r="C161" s="580"/>
      <c r="D161" s="580"/>
      <c r="E161" s="580"/>
      <c r="F161" s="580"/>
      <c r="G161" s="580"/>
      <c r="H161" s="581"/>
      <c r="I161" s="561"/>
      <c r="J161" s="568" t="s">
        <v>192</v>
      </c>
      <c r="K161" s="571" t="s">
        <v>10</v>
      </c>
      <c r="L161" s="572"/>
      <c r="M161" s="54">
        <f>SUM(M162)</f>
        <v>0</v>
      </c>
      <c r="N161" s="70">
        <f>SUM(N162)</f>
        <v>0</v>
      </c>
      <c r="O161" s="62">
        <f t="shared" si="14"/>
        <v>0</v>
      </c>
      <c r="P161" s="88">
        <v>0</v>
      </c>
    </row>
    <row r="162" spans="1:16" ht="21" customHeight="1">
      <c r="A162" s="579"/>
      <c r="B162" s="580"/>
      <c r="C162" s="580"/>
      <c r="D162" s="580"/>
      <c r="E162" s="580"/>
      <c r="F162" s="580"/>
      <c r="G162" s="580"/>
      <c r="H162" s="581"/>
      <c r="I162" s="561"/>
      <c r="J162" s="568"/>
      <c r="K162" s="102" t="s">
        <v>13</v>
      </c>
      <c r="L162" s="82" t="s">
        <v>13</v>
      </c>
      <c r="M162" s="56">
        <v>0</v>
      </c>
      <c r="N162" s="72">
        <v>0</v>
      </c>
      <c r="O162" s="63">
        <f t="shared" si="14"/>
        <v>0</v>
      </c>
      <c r="P162" s="89">
        <v>0</v>
      </c>
    </row>
    <row r="163" spans="1:16" ht="21" customHeight="1">
      <c r="A163" s="579"/>
      <c r="B163" s="580"/>
      <c r="C163" s="580"/>
      <c r="D163" s="580"/>
      <c r="E163" s="580"/>
      <c r="F163" s="580"/>
      <c r="G163" s="580"/>
      <c r="H163" s="581"/>
      <c r="I163" s="561" t="s">
        <v>194</v>
      </c>
      <c r="J163" s="587" t="s">
        <v>107</v>
      </c>
      <c r="K163" s="587"/>
      <c r="L163" s="588"/>
      <c r="M163" s="53">
        <f>SUM(M164)</f>
        <v>18740</v>
      </c>
      <c r="N163" s="69">
        <f>SUM(N164)</f>
        <v>0</v>
      </c>
      <c r="O163" s="61">
        <f t="shared" si="14"/>
        <v>-18740</v>
      </c>
      <c r="P163" s="87">
        <f t="shared" si="15"/>
        <v>-100</v>
      </c>
    </row>
    <row r="164" spans="1:16" ht="21" customHeight="1">
      <c r="A164" s="579"/>
      <c r="B164" s="580"/>
      <c r="C164" s="580"/>
      <c r="D164" s="580"/>
      <c r="E164" s="580"/>
      <c r="F164" s="580"/>
      <c r="G164" s="580"/>
      <c r="H164" s="581"/>
      <c r="I164" s="561"/>
      <c r="J164" s="568" t="s">
        <v>194</v>
      </c>
      <c r="K164" s="571" t="s">
        <v>10</v>
      </c>
      <c r="L164" s="572"/>
      <c r="M164" s="54">
        <f>SUM(M165:M175)</f>
        <v>18740</v>
      </c>
      <c r="N164" s="70">
        <f>SUM(N165:N175)</f>
        <v>0</v>
      </c>
      <c r="O164" s="62">
        <f t="shared" si="14"/>
        <v>-18740</v>
      </c>
      <c r="P164" s="88">
        <f t="shared" si="15"/>
        <v>-100</v>
      </c>
    </row>
    <row r="165" spans="1:16" ht="21" customHeight="1">
      <c r="A165" s="579"/>
      <c r="B165" s="580"/>
      <c r="C165" s="580"/>
      <c r="D165" s="580"/>
      <c r="E165" s="580"/>
      <c r="F165" s="580"/>
      <c r="G165" s="580"/>
      <c r="H165" s="581"/>
      <c r="I165" s="561"/>
      <c r="J165" s="568"/>
      <c r="K165" s="102" t="s">
        <v>195</v>
      </c>
      <c r="L165" s="82" t="s">
        <v>195</v>
      </c>
      <c r="M165" s="56">
        <v>0</v>
      </c>
      <c r="N165" s="72">
        <v>0</v>
      </c>
      <c r="O165" s="63">
        <v>0</v>
      </c>
      <c r="P165" s="89">
        <v>0</v>
      </c>
    </row>
    <row r="166" spans="1:16" ht="21" customHeight="1">
      <c r="A166" s="579"/>
      <c r="B166" s="580"/>
      <c r="C166" s="580"/>
      <c r="D166" s="580"/>
      <c r="E166" s="580"/>
      <c r="F166" s="580"/>
      <c r="G166" s="580"/>
      <c r="H166" s="581"/>
      <c r="I166" s="561"/>
      <c r="J166" s="568"/>
      <c r="K166" s="586" t="s">
        <v>196</v>
      </c>
      <c r="L166" s="82" t="s">
        <v>197</v>
      </c>
      <c r="M166" s="56">
        <v>3220</v>
      </c>
      <c r="N166" s="72">
        <v>0</v>
      </c>
      <c r="O166" s="63">
        <f t="shared" si="14"/>
        <v>-3220</v>
      </c>
      <c r="P166" s="89">
        <f t="shared" si="15"/>
        <v>-100</v>
      </c>
    </row>
    <row r="167" spans="1:16" ht="21" customHeight="1">
      <c r="A167" s="579"/>
      <c r="B167" s="580"/>
      <c r="C167" s="580"/>
      <c r="D167" s="580"/>
      <c r="E167" s="580"/>
      <c r="F167" s="580"/>
      <c r="G167" s="580"/>
      <c r="H167" s="581"/>
      <c r="I167" s="561"/>
      <c r="J167" s="568"/>
      <c r="K167" s="586"/>
      <c r="L167" s="82" t="s">
        <v>198</v>
      </c>
      <c r="M167" s="56">
        <v>11</v>
      </c>
      <c r="N167" s="72">
        <v>0</v>
      </c>
      <c r="O167" s="63">
        <f t="shared" si="14"/>
        <v>-11</v>
      </c>
      <c r="P167" s="89">
        <f t="shared" si="15"/>
        <v>-100</v>
      </c>
    </row>
    <row r="168" spans="1:16" ht="21" customHeight="1">
      <c r="A168" s="579"/>
      <c r="B168" s="580"/>
      <c r="C168" s="580"/>
      <c r="D168" s="580"/>
      <c r="E168" s="580"/>
      <c r="F168" s="580"/>
      <c r="G168" s="580"/>
      <c r="H168" s="581"/>
      <c r="I168" s="561"/>
      <c r="J168" s="568"/>
      <c r="K168" s="586"/>
      <c r="L168" s="82" t="s">
        <v>53</v>
      </c>
      <c r="M168" s="56">
        <v>6</v>
      </c>
      <c r="N168" s="72">
        <v>0</v>
      </c>
      <c r="O168" s="63">
        <f t="shared" si="14"/>
        <v>-6</v>
      </c>
      <c r="P168" s="89">
        <f t="shared" si="15"/>
        <v>-100</v>
      </c>
    </row>
    <row r="169" spans="1:16" ht="21" customHeight="1">
      <c r="A169" s="579"/>
      <c r="B169" s="580"/>
      <c r="C169" s="580"/>
      <c r="D169" s="580"/>
      <c r="E169" s="580"/>
      <c r="F169" s="580"/>
      <c r="G169" s="580"/>
      <c r="H169" s="581"/>
      <c r="I169" s="561"/>
      <c r="J169" s="568"/>
      <c r="K169" s="586"/>
      <c r="L169" s="82" t="s">
        <v>199</v>
      </c>
      <c r="M169" s="56">
        <v>10</v>
      </c>
      <c r="N169" s="72">
        <v>0</v>
      </c>
      <c r="O169" s="63">
        <f t="shared" si="14"/>
        <v>-10</v>
      </c>
      <c r="P169" s="89">
        <f t="shared" si="15"/>
        <v>-100</v>
      </c>
    </row>
    <row r="170" spans="1:16" ht="21" customHeight="1">
      <c r="A170" s="579"/>
      <c r="B170" s="580"/>
      <c r="C170" s="580"/>
      <c r="D170" s="580"/>
      <c r="E170" s="580"/>
      <c r="F170" s="580"/>
      <c r="G170" s="580"/>
      <c r="H170" s="581"/>
      <c r="I170" s="561"/>
      <c r="J170" s="568"/>
      <c r="K170" s="586"/>
      <c r="L170" s="94" t="s">
        <v>200</v>
      </c>
      <c r="M170" s="56">
        <v>3</v>
      </c>
      <c r="N170" s="72">
        <v>0</v>
      </c>
      <c r="O170" s="63">
        <f t="shared" si="14"/>
        <v>-3</v>
      </c>
      <c r="P170" s="89">
        <f t="shared" si="15"/>
        <v>-100</v>
      </c>
    </row>
    <row r="171" spans="1:16" ht="21" customHeight="1">
      <c r="A171" s="579"/>
      <c r="B171" s="580"/>
      <c r="C171" s="580"/>
      <c r="D171" s="580"/>
      <c r="E171" s="580"/>
      <c r="F171" s="580"/>
      <c r="G171" s="580"/>
      <c r="H171" s="581"/>
      <c r="I171" s="561"/>
      <c r="J171" s="568"/>
      <c r="K171" s="586"/>
      <c r="L171" s="82" t="s">
        <v>201</v>
      </c>
      <c r="M171" s="56">
        <v>11</v>
      </c>
      <c r="N171" s="72">
        <v>0</v>
      </c>
      <c r="O171" s="63">
        <f t="shared" si="14"/>
        <v>-11</v>
      </c>
      <c r="P171" s="89">
        <f t="shared" si="15"/>
        <v>-100</v>
      </c>
    </row>
    <row r="172" spans="1:16" ht="21" customHeight="1">
      <c r="A172" s="579"/>
      <c r="B172" s="580"/>
      <c r="C172" s="580"/>
      <c r="D172" s="580"/>
      <c r="E172" s="580"/>
      <c r="F172" s="580"/>
      <c r="G172" s="580"/>
      <c r="H172" s="581"/>
      <c r="I172" s="561"/>
      <c r="J172" s="568"/>
      <c r="K172" s="586"/>
      <c r="L172" s="82" t="s">
        <v>202</v>
      </c>
      <c r="M172" s="56">
        <v>12817</v>
      </c>
      <c r="N172" s="72">
        <v>0</v>
      </c>
      <c r="O172" s="63">
        <f t="shared" si="14"/>
        <v>-12817</v>
      </c>
      <c r="P172" s="89">
        <f t="shared" si="15"/>
        <v>-100</v>
      </c>
    </row>
    <row r="173" spans="1:16" ht="21" customHeight="1">
      <c r="A173" s="579"/>
      <c r="B173" s="580"/>
      <c r="C173" s="580"/>
      <c r="D173" s="580"/>
      <c r="E173" s="580"/>
      <c r="F173" s="580"/>
      <c r="G173" s="580"/>
      <c r="H173" s="581"/>
      <c r="I173" s="561"/>
      <c r="J173" s="568"/>
      <c r="K173" s="586"/>
      <c r="L173" s="94" t="s">
        <v>308</v>
      </c>
      <c r="M173" s="56">
        <v>27</v>
      </c>
      <c r="N173" s="72">
        <v>0</v>
      </c>
      <c r="O173" s="63">
        <f t="shared" si="14"/>
        <v>-27</v>
      </c>
      <c r="P173" s="89">
        <f t="shared" si="15"/>
        <v>-100</v>
      </c>
    </row>
    <row r="174" spans="1:16" ht="21" customHeight="1">
      <c r="A174" s="579"/>
      <c r="B174" s="580"/>
      <c r="C174" s="580"/>
      <c r="D174" s="580"/>
      <c r="E174" s="580"/>
      <c r="F174" s="580"/>
      <c r="G174" s="580"/>
      <c r="H174" s="581"/>
      <c r="I174" s="561"/>
      <c r="J174" s="568"/>
      <c r="K174" s="586"/>
      <c r="L174" s="82" t="s">
        <v>204</v>
      </c>
      <c r="M174" s="56">
        <v>2</v>
      </c>
      <c r="N174" s="72">
        <v>0</v>
      </c>
      <c r="O174" s="63">
        <f t="shared" si="14"/>
        <v>-2</v>
      </c>
      <c r="P174" s="89">
        <f t="shared" si="15"/>
        <v>-100</v>
      </c>
    </row>
    <row r="175" spans="1:16" ht="21" customHeight="1">
      <c r="A175" s="579"/>
      <c r="B175" s="580"/>
      <c r="C175" s="580"/>
      <c r="D175" s="580"/>
      <c r="E175" s="580"/>
      <c r="F175" s="580"/>
      <c r="G175" s="580"/>
      <c r="H175" s="581"/>
      <c r="I175" s="595"/>
      <c r="J175" s="594"/>
      <c r="K175" s="593"/>
      <c r="L175" s="124" t="s">
        <v>318</v>
      </c>
      <c r="M175" s="125">
        <v>2633</v>
      </c>
      <c r="N175" s="126">
        <v>0</v>
      </c>
      <c r="O175" s="121">
        <f t="shared" si="14"/>
        <v>-2633</v>
      </c>
      <c r="P175" s="122">
        <v>0</v>
      </c>
    </row>
    <row r="176" spans="1:16" ht="21" customHeight="1">
      <c r="A176" s="579"/>
      <c r="B176" s="580"/>
      <c r="C176" s="580"/>
      <c r="D176" s="580"/>
      <c r="E176" s="580"/>
      <c r="F176" s="580"/>
      <c r="G176" s="580"/>
      <c r="H176" s="581"/>
      <c r="I176" s="573"/>
      <c r="J176" s="574"/>
      <c r="K176" s="574"/>
      <c r="L176" s="574"/>
      <c r="M176" s="574"/>
      <c r="N176" s="574"/>
      <c r="O176" s="574"/>
      <c r="P176" s="575"/>
    </row>
    <row r="177" spans="1:16" ht="21" customHeight="1">
      <c r="A177" s="579"/>
      <c r="B177" s="580"/>
      <c r="C177" s="580"/>
      <c r="D177" s="580"/>
      <c r="E177" s="580"/>
      <c r="F177" s="580"/>
      <c r="G177" s="580"/>
      <c r="H177" s="581"/>
      <c r="I177" s="576"/>
      <c r="J177" s="577"/>
      <c r="K177" s="577"/>
      <c r="L177" s="577"/>
      <c r="M177" s="577"/>
      <c r="N177" s="577"/>
      <c r="O177" s="577"/>
      <c r="P177" s="578"/>
    </row>
    <row r="178" spans="1:16" ht="20.1" customHeight="1">
      <c r="A178" s="582"/>
      <c r="B178" s="583"/>
      <c r="C178" s="583"/>
      <c r="D178" s="583"/>
      <c r="E178" s="583"/>
      <c r="F178" s="583"/>
      <c r="G178" s="583"/>
      <c r="H178" s="584"/>
      <c r="I178" s="79"/>
      <c r="J178" s="79"/>
      <c r="K178" s="79"/>
      <c r="L178" s="79"/>
      <c r="M178" s="79"/>
      <c r="N178" s="79"/>
      <c r="O178" s="79"/>
      <c r="P178" s="79"/>
    </row>
    <row r="179" spans="9:16" ht="20.1" customHeight="1">
      <c r="I179" s="79"/>
      <c r="J179" s="79"/>
      <c r="K179" s="79"/>
      <c r="L179" s="79"/>
      <c r="M179" s="79"/>
      <c r="N179" s="79"/>
      <c r="O179" s="79"/>
      <c r="P179" s="79"/>
    </row>
    <row r="180" spans="9:16" ht="20.1" customHeight="1">
      <c r="I180" s="79"/>
      <c r="J180" s="79"/>
      <c r="K180" s="79"/>
      <c r="L180" s="79"/>
      <c r="M180" s="79"/>
      <c r="N180" s="79"/>
      <c r="O180" s="79"/>
      <c r="P180" s="79"/>
    </row>
    <row r="181" spans="9:16" ht="20.1" customHeight="1">
      <c r="I181" s="79"/>
      <c r="J181" s="79"/>
      <c r="K181" s="79"/>
      <c r="L181" s="79"/>
      <c r="M181" s="79"/>
      <c r="N181" s="79"/>
      <c r="O181" s="79"/>
      <c r="P181" s="79"/>
    </row>
    <row r="182" spans="13:14" ht="20.1" customHeight="1">
      <c r="M182" s="6"/>
      <c r="N182" s="6"/>
    </row>
    <row r="183" spans="13:14" ht="20.1" customHeight="1">
      <c r="M183" s="6"/>
      <c r="N183" s="6"/>
    </row>
    <row r="184" spans="13:14" ht="20.1" customHeight="1">
      <c r="M184" s="6"/>
      <c r="N184" s="6"/>
    </row>
    <row r="185" spans="13:14" ht="20.1" customHeight="1">
      <c r="M185" s="6"/>
      <c r="N185" s="6"/>
    </row>
    <row r="186" spans="13:14" ht="20.1" customHeight="1">
      <c r="M186" s="6"/>
      <c r="N186" s="6"/>
    </row>
    <row r="187" spans="13:14" ht="20.1" customHeight="1">
      <c r="M187" s="6"/>
      <c r="N187" s="6"/>
    </row>
    <row r="188" spans="13:14" ht="20.1" customHeight="1">
      <c r="M188" s="6"/>
      <c r="N188" s="6"/>
    </row>
    <row r="189" spans="13:14" ht="20.1" customHeight="1">
      <c r="M189" s="6"/>
      <c r="N189" s="6"/>
    </row>
    <row r="190" spans="13:14" ht="20.1" customHeight="1">
      <c r="M190" s="6"/>
      <c r="N190" s="6"/>
    </row>
    <row r="191" spans="13:14" ht="20.1" customHeight="1">
      <c r="M191" s="6"/>
      <c r="N191" s="6"/>
    </row>
    <row r="192" spans="13:14" ht="20.1" customHeight="1">
      <c r="M192" s="6"/>
      <c r="N192" s="6"/>
    </row>
    <row r="193" spans="13:14" ht="20.1" customHeight="1">
      <c r="M193" s="6"/>
      <c r="N193" s="6"/>
    </row>
    <row r="194" spans="13:14" ht="20.1" customHeight="1">
      <c r="M194" s="6"/>
      <c r="N194" s="6"/>
    </row>
    <row r="195" spans="13:14" ht="20.1" customHeight="1">
      <c r="M195" s="6"/>
      <c r="N195" s="6"/>
    </row>
    <row r="196" spans="13:14" ht="20.1" customHeight="1">
      <c r="M196" s="6"/>
      <c r="N196" s="6"/>
    </row>
    <row r="197" spans="13:14" ht="20.1" customHeight="1">
      <c r="M197" s="6"/>
      <c r="N197" s="6"/>
    </row>
    <row r="198" spans="13:14" ht="20.1" customHeight="1">
      <c r="M198" s="6"/>
      <c r="N198" s="6"/>
    </row>
    <row r="199" spans="13:14" ht="20.1" customHeight="1">
      <c r="M199" s="6"/>
      <c r="N199" s="6"/>
    </row>
    <row r="200" spans="13:14" ht="20.1" customHeight="1">
      <c r="M200" s="6"/>
      <c r="N200" s="6"/>
    </row>
    <row r="201" spans="13:14" ht="13.5">
      <c r="M201" s="6"/>
      <c r="N201" s="6"/>
    </row>
    <row r="202" spans="13:14" ht="13.5">
      <c r="M202" s="6"/>
      <c r="N202" s="6"/>
    </row>
    <row r="203" spans="13:14" ht="13.5">
      <c r="M203" s="6"/>
      <c r="N203" s="6"/>
    </row>
    <row r="204" spans="13:14" ht="13.5">
      <c r="M204" s="6"/>
      <c r="N204" s="6"/>
    </row>
    <row r="205" spans="13:14" ht="13.5">
      <c r="M205" s="6"/>
      <c r="N205" s="6"/>
    </row>
    <row r="206" spans="13:14" ht="13.5">
      <c r="M206" s="6"/>
      <c r="N206" s="6"/>
    </row>
    <row r="207" spans="13:14" ht="13.5">
      <c r="M207" s="6"/>
      <c r="N207" s="6"/>
    </row>
    <row r="208" spans="13:14" ht="13.5">
      <c r="M208" s="6"/>
      <c r="N208" s="6"/>
    </row>
    <row r="209" spans="13:14" ht="13.5">
      <c r="M209" s="6"/>
      <c r="N209" s="6"/>
    </row>
    <row r="210" spans="13:14" ht="13.5">
      <c r="M210" s="6"/>
      <c r="N210" s="6"/>
    </row>
    <row r="211" spans="13:14" ht="13.5">
      <c r="M211" s="6"/>
      <c r="N211" s="6"/>
    </row>
    <row r="212" spans="13:14" ht="13.5">
      <c r="M212" s="6"/>
      <c r="N212" s="6"/>
    </row>
    <row r="213" spans="13:14" ht="13.5">
      <c r="M213" s="6"/>
      <c r="N213" s="6"/>
    </row>
    <row r="214" spans="13:14" ht="13.5">
      <c r="M214" s="6"/>
      <c r="N214" s="6"/>
    </row>
    <row r="215" spans="13:14" ht="13.5">
      <c r="M215" s="6"/>
      <c r="N215" s="6"/>
    </row>
    <row r="216" spans="13:14" ht="13.5">
      <c r="M216" s="6"/>
      <c r="N216" s="6"/>
    </row>
    <row r="217" spans="13:14" ht="13.5">
      <c r="M217" s="6"/>
      <c r="N217" s="6"/>
    </row>
    <row r="218" spans="13:14" ht="13.5">
      <c r="M218" s="6"/>
      <c r="N218" s="6"/>
    </row>
    <row r="219" spans="13:14" ht="13.5">
      <c r="M219" s="6"/>
      <c r="N219" s="6"/>
    </row>
    <row r="220" spans="13:14" ht="13.5">
      <c r="M220" s="6"/>
      <c r="N220" s="6"/>
    </row>
    <row r="221" spans="13:14" ht="13.5">
      <c r="M221" s="6"/>
      <c r="N221" s="6"/>
    </row>
    <row r="222" spans="13:14" ht="13.5">
      <c r="M222" s="6"/>
      <c r="N222" s="6"/>
    </row>
    <row r="223" spans="13:14" ht="13.5">
      <c r="M223" s="6"/>
      <c r="N223" s="6"/>
    </row>
    <row r="224" spans="13:14" ht="13.5">
      <c r="M224" s="6"/>
      <c r="N224" s="6"/>
    </row>
    <row r="225" spans="13:14" ht="13.5">
      <c r="M225" s="6"/>
      <c r="N225" s="6"/>
    </row>
    <row r="226" spans="13:14" ht="13.5">
      <c r="M226" s="6"/>
      <c r="N226" s="6"/>
    </row>
    <row r="227" spans="13:14" ht="13.5">
      <c r="M227" s="6"/>
      <c r="N227" s="6"/>
    </row>
    <row r="228" spans="13:14" ht="13.5">
      <c r="M228" s="6"/>
      <c r="N228" s="6"/>
    </row>
    <row r="229" spans="13:14" ht="13.5">
      <c r="M229" s="6"/>
      <c r="N229" s="6"/>
    </row>
    <row r="230" spans="13:14" ht="13.5">
      <c r="M230" s="6"/>
      <c r="N230" s="6"/>
    </row>
    <row r="231" spans="13:14" ht="13.5">
      <c r="M231" s="6"/>
      <c r="N231" s="6"/>
    </row>
    <row r="232" spans="13:14" ht="13.5">
      <c r="M232" s="6"/>
      <c r="N232" s="6"/>
    </row>
    <row r="233" spans="13:14" ht="13.5">
      <c r="M233" s="6"/>
      <c r="N233" s="6"/>
    </row>
    <row r="234" spans="13:14" ht="13.5">
      <c r="M234" s="6"/>
      <c r="N234" s="6"/>
    </row>
    <row r="235" spans="13:14" ht="13.5">
      <c r="M235" s="6"/>
      <c r="N235" s="6"/>
    </row>
    <row r="236" spans="13:14" ht="13.5">
      <c r="M236" s="6"/>
      <c r="N236" s="6"/>
    </row>
    <row r="237" spans="13:14" ht="13.5">
      <c r="M237" s="6"/>
      <c r="N237" s="6"/>
    </row>
    <row r="238" spans="13:14" ht="13.5">
      <c r="M238" s="6"/>
      <c r="N238" s="6"/>
    </row>
    <row r="239" spans="13:14" ht="13.5">
      <c r="M239" s="6"/>
      <c r="N239" s="6"/>
    </row>
    <row r="240" spans="13:14" ht="13.5">
      <c r="M240" s="6"/>
      <c r="N240" s="6"/>
    </row>
    <row r="241" spans="13:14" ht="13.5">
      <c r="M241" s="6"/>
      <c r="N241" s="6"/>
    </row>
    <row r="242" spans="13:14" ht="13.5">
      <c r="M242" s="6"/>
      <c r="N242" s="6"/>
    </row>
    <row r="243" spans="13:14" ht="13.5">
      <c r="M243" s="6"/>
      <c r="N243" s="6"/>
    </row>
    <row r="244" spans="13:14" ht="13.5">
      <c r="M244" s="6"/>
      <c r="N244" s="6"/>
    </row>
    <row r="245" spans="13:14" ht="13.5">
      <c r="M245" s="6"/>
      <c r="N245" s="6"/>
    </row>
    <row r="246" spans="13:14" ht="13.5">
      <c r="M246" s="6"/>
      <c r="N246" s="6"/>
    </row>
    <row r="247" spans="13:14" ht="13.5">
      <c r="M247" s="6"/>
      <c r="N247" s="6"/>
    </row>
    <row r="248" spans="13:14" ht="13.5">
      <c r="M248" s="6"/>
      <c r="N248" s="6"/>
    </row>
    <row r="249" spans="13:14" ht="13.5">
      <c r="M249" s="6"/>
      <c r="N249" s="6"/>
    </row>
    <row r="250" spans="13:14" ht="13.5">
      <c r="M250" s="6"/>
      <c r="N250" s="6"/>
    </row>
    <row r="251" spans="13:14" ht="13.5">
      <c r="M251" s="6"/>
      <c r="N251" s="6"/>
    </row>
    <row r="252" spans="13:14" ht="13.5">
      <c r="M252" s="6"/>
      <c r="N252" s="6"/>
    </row>
    <row r="253" spans="13:14" ht="13.5">
      <c r="M253" s="6"/>
      <c r="N253" s="6"/>
    </row>
    <row r="254" spans="13:14" ht="13.5">
      <c r="M254" s="6"/>
      <c r="N254" s="6"/>
    </row>
    <row r="255" spans="13:14" ht="13.5">
      <c r="M255" s="6"/>
      <c r="N255" s="6"/>
    </row>
    <row r="256" spans="13:14" ht="13.5">
      <c r="M256" s="6"/>
      <c r="N256" s="6"/>
    </row>
    <row r="257" spans="13:14" ht="13.5">
      <c r="M257" s="6"/>
      <c r="N257" s="6"/>
    </row>
    <row r="258" spans="13:14" ht="13.5">
      <c r="M258" s="6"/>
      <c r="N258" s="6"/>
    </row>
    <row r="259" spans="13:14" ht="13.5">
      <c r="M259" s="6"/>
      <c r="N259" s="6"/>
    </row>
    <row r="260" spans="13:14" ht="13.5">
      <c r="M260" s="6"/>
      <c r="N260" s="6"/>
    </row>
    <row r="261" spans="13:14" ht="13.5">
      <c r="M261" s="6"/>
      <c r="N261" s="6"/>
    </row>
    <row r="262" spans="13:14" ht="13.5">
      <c r="M262" s="6"/>
      <c r="N262" s="6"/>
    </row>
    <row r="263" spans="13:14" ht="13.5">
      <c r="M263" s="6"/>
      <c r="N263" s="6"/>
    </row>
    <row r="264" spans="13:14" ht="13.5">
      <c r="M264" s="6"/>
      <c r="N264" s="6"/>
    </row>
    <row r="265" spans="13:14" ht="13.5">
      <c r="M265" s="6"/>
      <c r="N265" s="6"/>
    </row>
    <row r="266" spans="13:14" ht="13.5">
      <c r="M266" s="6"/>
      <c r="N266" s="6"/>
    </row>
    <row r="267" spans="13:14" ht="13.5">
      <c r="M267" s="6"/>
      <c r="N267" s="6"/>
    </row>
    <row r="268" spans="13:14" ht="13.5">
      <c r="M268" s="6"/>
      <c r="N268" s="6"/>
    </row>
    <row r="269" spans="13:14" ht="13.5">
      <c r="M269" s="6"/>
      <c r="N269" s="6"/>
    </row>
    <row r="270" spans="13:14" ht="13.5">
      <c r="M270" s="6"/>
      <c r="N270" s="6"/>
    </row>
    <row r="271" spans="13:14" ht="13.5">
      <c r="M271" s="6"/>
      <c r="N271" s="6"/>
    </row>
    <row r="272" spans="13:14" ht="13.5">
      <c r="M272" s="6"/>
      <c r="N272" s="6"/>
    </row>
    <row r="273" spans="13:14" ht="13.5">
      <c r="M273" s="6"/>
      <c r="N273" s="6"/>
    </row>
    <row r="274" spans="13:14" ht="13.5">
      <c r="M274" s="6"/>
      <c r="N274" s="6"/>
    </row>
    <row r="275" spans="13:14" ht="13.5">
      <c r="M275" s="6"/>
      <c r="N275" s="6"/>
    </row>
    <row r="276" spans="13:14" ht="13.5">
      <c r="M276" s="6"/>
      <c r="N276" s="6"/>
    </row>
    <row r="277" spans="13:14" ht="13.5">
      <c r="M277" s="6"/>
      <c r="N277" s="6"/>
    </row>
    <row r="278" spans="13:14" ht="13.5">
      <c r="M278" s="6"/>
      <c r="N278" s="6"/>
    </row>
    <row r="279" spans="13:14" ht="13.5">
      <c r="M279" s="6"/>
      <c r="N279" s="6"/>
    </row>
    <row r="280" spans="13:14" ht="13.5">
      <c r="M280" s="6"/>
      <c r="N280" s="6"/>
    </row>
    <row r="281" spans="13:14" ht="13.5">
      <c r="M281" s="6"/>
      <c r="N281" s="6"/>
    </row>
    <row r="282" spans="13:14" ht="13.5">
      <c r="M282" s="6"/>
      <c r="N282" s="6"/>
    </row>
    <row r="283" spans="13:14" ht="13.5">
      <c r="M283" s="6"/>
      <c r="N283" s="6"/>
    </row>
    <row r="284" spans="13:14" ht="13.5">
      <c r="M284" s="6"/>
      <c r="N284" s="6"/>
    </row>
    <row r="285" spans="13:14" ht="13.5">
      <c r="M285" s="6"/>
      <c r="N285" s="6"/>
    </row>
    <row r="286" spans="13:14" ht="13.5">
      <c r="M286" s="6"/>
      <c r="N286" s="6"/>
    </row>
    <row r="287" spans="13:14" ht="13.5">
      <c r="M287" s="6"/>
      <c r="N287" s="6"/>
    </row>
    <row r="288" spans="13:14" ht="13.5">
      <c r="M288" s="6"/>
      <c r="N288" s="6"/>
    </row>
    <row r="289" spans="13:14" ht="13.5">
      <c r="M289" s="6"/>
      <c r="N289" s="6"/>
    </row>
    <row r="290" spans="13:14" ht="13.5">
      <c r="M290" s="6"/>
      <c r="N290" s="6"/>
    </row>
    <row r="291" spans="13:14" ht="13.5">
      <c r="M291" s="6"/>
      <c r="N291" s="6"/>
    </row>
    <row r="292" spans="13:14" ht="13.5">
      <c r="M292" s="6"/>
      <c r="N292" s="6"/>
    </row>
    <row r="293" spans="13:14" ht="13.5">
      <c r="M293" s="6"/>
      <c r="N293" s="6"/>
    </row>
    <row r="294" spans="13:14" ht="13.5">
      <c r="M294" s="6"/>
      <c r="N294" s="6"/>
    </row>
    <row r="295" spans="13:14" ht="13.5">
      <c r="M295" s="6"/>
      <c r="N295" s="6"/>
    </row>
    <row r="296" spans="13:14" ht="13.5">
      <c r="M296" s="6"/>
      <c r="N296" s="6"/>
    </row>
    <row r="297" spans="13:14" ht="13.5">
      <c r="M297" s="6"/>
      <c r="N297" s="6"/>
    </row>
    <row r="298" spans="13:14" ht="13.5">
      <c r="M298" s="6"/>
      <c r="N298" s="6"/>
    </row>
    <row r="299" spans="13:14" ht="13.5">
      <c r="M299" s="6"/>
      <c r="N299" s="6"/>
    </row>
    <row r="300" spans="13:14" ht="13.5">
      <c r="M300" s="6"/>
      <c r="N300" s="6"/>
    </row>
    <row r="301" spans="13:14" ht="13.5">
      <c r="M301" s="6"/>
      <c r="N301" s="6"/>
    </row>
    <row r="302" spans="13:14" ht="13.5">
      <c r="M302" s="6"/>
      <c r="N302" s="6"/>
    </row>
    <row r="303" spans="13:14" ht="13.5">
      <c r="M303" s="6"/>
      <c r="N303" s="6"/>
    </row>
    <row r="304" spans="13:14" ht="13.5">
      <c r="M304" s="6"/>
      <c r="N304" s="6"/>
    </row>
    <row r="305" spans="13:14" ht="13.5">
      <c r="M305" s="6"/>
      <c r="N305" s="6"/>
    </row>
    <row r="306" spans="13:14" ht="13.5">
      <c r="M306" s="6"/>
      <c r="N306" s="6"/>
    </row>
    <row r="307" spans="13:14" ht="13.5">
      <c r="M307" s="6"/>
      <c r="N307" s="6"/>
    </row>
    <row r="308" spans="13:14" ht="13.5">
      <c r="M308" s="6"/>
      <c r="N308" s="6"/>
    </row>
    <row r="309" spans="13:14" ht="13.5">
      <c r="M309" s="6"/>
      <c r="N309" s="6"/>
    </row>
    <row r="310" spans="13:14" ht="13.5">
      <c r="M310" s="6"/>
      <c r="N310" s="6"/>
    </row>
    <row r="311" spans="13:14" ht="13.5">
      <c r="M311" s="6"/>
      <c r="N311" s="6"/>
    </row>
    <row r="312" spans="13:14" ht="13.5">
      <c r="M312" s="6"/>
      <c r="N312" s="6"/>
    </row>
    <row r="313" spans="13:14" ht="13.5">
      <c r="M313" s="6"/>
      <c r="N313" s="6"/>
    </row>
    <row r="314" spans="13:14" ht="13.5">
      <c r="M314" s="6"/>
      <c r="N314" s="6"/>
    </row>
    <row r="315" spans="13:14" ht="13.5">
      <c r="M315" s="6"/>
      <c r="N315" s="6"/>
    </row>
    <row r="316" spans="13:14" ht="13.5">
      <c r="M316" s="6"/>
      <c r="N316" s="6"/>
    </row>
    <row r="317" spans="13:14" ht="13.5">
      <c r="M317" s="6"/>
      <c r="N317" s="6"/>
    </row>
    <row r="318" spans="13:14" ht="13.5">
      <c r="M318" s="6"/>
      <c r="N318" s="6"/>
    </row>
    <row r="319" spans="13:14" ht="13.5">
      <c r="M319" s="6"/>
      <c r="N319" s="6"/>
    </row>
    <row r="320" spans="13:14" ht="13.5">
      <c r="M320" s="6"/>
      <c r="N320" s="6"/>
    </row>
    <row r="321" spans="13:14" ht="13.5">
      <c r="M321" s="6"/>
      <c r="N321" s="6"/>
    </row>
    <row r="322" spans="13:14" ht="13.5">
      <c r="M322" s="6"/>
      <c r="N322" s="6"/>
    </row>
    <row r="323" spans="13:14" ht="13.5">
      <c r="M323" s="6"/>
      <c r="N323" s="6"/>
    </row>
    <row r="324" spans="13:14" ht="13.5">
      <c r="M324" s="6"/>
      <c r="N324" s="6"/>
    </row>
    <row r="325" spans="13:14" ht="13.5">
      <c r="M325" s="6"/>
      <c r="N325" s="6"/>
    </row>
    <row r="326" spans="13:14" ht="13.5">
      <c r="M326" s="6"/>
      <c r="N326" s="6"/>
    </row>
    <row r="327" spans="13:14" ht="13.5">
      <c r="M327" s="6"/>
      <c r="N327" s="6"/>
    </row>
    <row r="328" spans="13:14" ht="13.5">
      <c r="M328" s="6"/>
      <c r="N328" s="6"/>
    </row>
    <row r="329" spans="13:14" ht="13.5">
      <c r="M329" s="6"/>
      <c r="N329" s="6"/>
    </row>
    <row r="330" spans="13:14" ht="13.5">
      <c r="M330" s="6"/>
      <c r="N330" s="6"/>
    </row>
    <row r="331" spans="13:14" ht="13.5">
      <c r="M331" s="6"/>
      <c r="N331" s="6"/>
    </row>
    <row r="332" spans="13:14" ht="13.5">
      <c r="M332" s="6"/>
      <c r="N332" s="6"/>
    </row>
    <row r="333" spans="13:14" ht="13.5">
      <c r="M333" s="6"/>
      <c r="N333" s="6"/>
    </row>
    <row r="334" spans="13:14" ht="13.5">
      <c r="M334" s="6"/>
      <c r="N334" s="6"/>
    </row>
    <row r="335" spans="13:14" ht="13.5">
      <c r="M335" s="6"/>
      <c r="N335" s="6"/>
    </row>
    <row r="336" spans="13:14" ht="13.5">
      <c r="M336" s="6"/>
      <c r="N336" s="6"/>
    </row>
    <row r="337" spans="13:14" ht="13.5">
      <c r="M337" s="6"/>
      <c r="N337" s="6"/>
    </row>
    <row r="338" spans="13:14" ht="13.5">
      <c r="M338" s="6"/>
      <c r="N338" s="6"/>
    </row>
    <row r="339" spans="13:14" ht="13.5">
      <c r="M339" s="6"/>
      <c r="N339" s="6"/>
    </row>
    <row r="340" spans="13:14" ht="13.5">
      <c r="M340" s="6"/>
      <c r="N340" s="6"/>
    </row>
    <row r="341" spans="13:14" ht="13.5">
      <c r="M341" s="6"/>
      <c r="N341" s="6"/>
    </row>
    <row r="342" spans="13:14" ht="13.5">
      <c r="M342" s="6"/>
      <c r="N342" s="6"/>
    </row>
    <row r="343" spans="13:14" ht="13.5">
      <c r="M343" s="6"/>
      <c r="N343" s="6"/>
    </row>
    <row r="344" spans="13:14" ht="13.5">
      <c r="M344" s="6"/>
      <c r="N344" s="6"/>
    </row>
    <row r="345" spans="13:14" ht="13.5">
      <c r="M345" s="6"/>
      <c r="N345" s="6"/>
    </row>
    <row r="346" spans="13:14" ht="13.5">
      <c r="M346" s="6"/>
      <c r="N346" s="6"/>
    </row>
    <row r="347" spans="13:14" ht="13.5">
      <c r="M347" s="6"/>
      <c r="N347" s="6"/>
    </row>
    <row r="348" spans="13:14" ht="13.5">
      <c r="M348" s="6"/>
      <c r="N348" s="6"/>
    </row>
    <row r="349" spans="13:14" ht="13.5">
      <c r="M349" s="6"/>
      <c r="N349" s="6"/>
    </row>
    <row r="350" spans="13:14" ht="13.5">
      <c r="M350" s="6"/>
      <c r="N350" s="6"/>
    </row>
    <row r="351" spans="13:14" ht="13.5">
      <c r="M351" s="6"/>
      <c r="N351" s="6"/>
    </row>
    <row r="352" spans="13:14" ht="13.5">
      <c r="M352" s="6"/>
      <c r="N352" s="6"/>
    </row>
    <row r="353" spans="13:14" ht="13.5">
      <c r="M353" s="6"/>
      <c r="N353" s="6"/>
    </row>
    <row r="354" spans="13:14" ht="13.5">
      <c r="M354" s="6"/>
      <c r="N354" s="6"/>
    </row>
    <row r="355" spans="13:14" ht="13.5">
      <c r="M355" s="6"/>
      <c r="N355" s="6"/>
    </row>
    <row r="356" spans="13:14" ht="13.5">
      <c r="M356" s="6"/>
      <c r="N356" s="6"/>
    </row>
    <row r="357" spans="13:14" ht="13.5">
      <c r="M357" s="6"/>
      <c r="N357" s="6"/>
    </row>
    <row r="358" spans="13:14" ht="13.5">
      <c r="M358" s="6"/>
      <c r="N358" s="6"/>
    </row>
    <row r="359" spans="13:14" ht="13.5">
      <c r="M359" s="6"/>
      <c r="N359" s="6"/>
    </row>
    <row r="360" spans="13:14" ht="13.5">
      <c r="M360" s="6"/>
      <c r="N360" s="6"/>
    </row>
    <row r="361" spans="13:14" ht="13.5">
      <c r="M361" s="6"/>
      <c r="N361" s="6"/>
    </row>
    <row r="362" spans="13:14" ht="13.5">
      <c r="M362" s="6"/>
      <c r="N362" s="6"/>
    </row>
    <row r="363" spans="13:14" ht="13.5">
      <c r="M363" s="6"/>
      <c r="N363" s="6"/>
    </row>
    <row r="364" spans="13:14" ht="13.5">
      <c r="M364" s="6"/>
      <c r="N364" s="6"/>
    </row>
    <row r="365" spans="13:14" ht="13.5">
      <c r="M365" s="6"/>
      <c r="N365" s="6"/>
    </row>
    <row r="366" spans="13:14" ht="13.5">
      <c r="M366" s="6"/>
      <c r="N366" s="6"/>
    </row>
    <row r="367" spans="13:14" ht="13.5">
      <c r="M367" s="6"/>
      <c r="N367" s="6"/>
    </row>
    <row r="368" spans="13:14" ht="13.5">
      <c r="M368" s="6"/>
      <c r="N368" s="6"/>
    </row>
    <row r="369" spans="13:14" ht="13.5">
      <c r="M369" s="6"/>
      <c r="N369" s="6"/>
    </row>
    <row r="370" spans="13:14" ht="13.5">
      <c r="M370" s="6"/>
      <c r="N370" s="6"/>
    </row>
    <row r="371" spans="13:14" ht="13.5">
      <c r="M371" s="6"/>
      <c r="N371" s="6"/>
    </row>
    <row r="372" spans="13:14" ht="13.5">
      <c r="M372" s="6"/>
      <c r="N372" s="6"/>
    </row>
    <row r="373" spans="13:14" ht="13.5">
      <c r="M373" s="6"/>
      <c r="N373" s="6"/>
    </row>
    <row r="374" spans="13:14" ht="13.5">
      <c r="M374" s="6"/>
      <c r="N374" s="6"/>
    </row>
    <row r="375" spans="13:14" ht="13.5">
      <c r="M375" s="6"/>
      <c r="N375" s="6"/>
    </row>
    <row r="376" spans="13:14" ht="13.5">
      <c r="M376" s="6"/>
      <c r="N376" s="6"/>
    </row>
    <row r="377" spans="13:14" ht="13.5">
      <c r="M377" s="6"/>
      <c r="N377" s="6"/>
    </row>
    <row r="378" spans="13:14" ht="13.5">
      <c r="M378" s="6"/>
      <c r="N378" s="6"/>
    </row>
    <row r="379" spans="13:14" ht="13.5">
      <c r="M379" s="6"/>
      <c r="N379" s="6"/>
    </row>
    <row r="380" spans="13:14" ht="13.5">
      <c r="M380" s="6"/>
      <c r="N380" s="6"/>
    </row>
    <row r="381" spans="13:14" ht="13.5">
      <c r="M381" s="6"/>
      <c r="N381" s="6"/>
    </row>
    <row r="382" spans="13:14" ht="13.5">
      <c r="M382" s="6"/>
      <c r="N382" s="6"/>
    </row>
    <row r="383" spans="13:14" ht="13.5">
      <c r="M383" s="6"/>
      <c r="N383" s="6"/>
    </row>
    <row r="384" spans="13:14" ht="13.5">
      <c r="M384" s="6"/>
      <c r="N384" s="6"/>
    </row>
    <row r="385" spans="13:14" ht="13.5">
      <c r="M385" s="6"/>
      <c r="N385" s="6"/>
    </row>
    <row r="386" spans="13:14" ht="13.5">
      <c r="M386" s="6"/>
      <c r="N386" s="6"/>
    </row>
    <row r="387" spans="13:14" ht="13.5">
      <c r="M387" s="6"/>
      <c r="N387" s="6"/>
    </row>
    <row r="388" spans="13:14" ht="13.5">
      <c r="M388" s="6"/>
      <c r="N388" s="6"/>
    </row>
    <row r="389" spans="13:14" ht="13.5">
      <c r="M389" s="6"/>
      <c r="N389" s="6"/>
    </row>
    <row r="390" spans="13:14" ht="13.5">
      <c r="M390" s="6"/>
      <c r="N390" s="6"/>
    </row>
    <row r="391" spans="13:14" ht="13.5">
      <c r="M391" s="6"/>
      <c r="N391" s="6"/>
    </row>
    <row r="392" spans="13:14" ht="13.5">
      <c r="M392" s="6"/>
      <c r="N392" s="6"/>
    </row>
    <row r="393" spans="13:14" ht="13.5">
      <c r="M393" s="6"/>
      <c r="N393" s="6"/>
    </row>
    <row r="394" spans="13:14" ht="13.5">
      <c r="M394" s="6"/>
      <c r="N394" s="6"/>
    </row>
    <row r="395" spans="13:14" ht="13.5">
      <c r="M395" s="6"/>
      <c r="N395" s="6"/>
    </row>
    <row r="396" spans="13:14" ht="13.5">
      <c r="M396" s="6"/>
      <c r="N396" s="6"/>
    </row>
    <row r="397" spans="13:14" ht="13.5">
      <c r="M397" s="6"/>
      <c r="N397" s="6"/>
    </row>
    <row r="398" spans="13:14" ht="13.5">
      <c r="M398" s="6"/>
      <c r="N398" s="6"/>
    </row>
    <row r="399" spans="13:14" ht="13.5">
      <c r="M399" s="6"/>
      <c r="N399" s="6"/>
    </row>
    <row r="400" spans="13:14" ht="13.5">
      <c r="M400" s="6"/>
      <c r="N400" s="6"/>
    </row>
    <row r="401" spans="13:14" ht="13.5">
      <c r="M401" s="6"/>
      <c r="N401" s="6"/>
    </row>
    <row r="402" spans="13:14" ht="13.5">
      <c r="M402" s="6"/>
      <c r="N402" s="6"/>
    </row>
    <row r="403" spans="13:14" ht="13.5">
      <c r="M403" s="6"/>
      <c r="N403" s="6"/>
    </row>
    <row r="404" spans="13:14" ht="13.5">
      <c r="M404" s="6"/>
      <c r="N404" s="6"/>
    </row>
    <row r="405" spans="13:14" ht="13.5">
      <c r="M405" s="6"/>
      <c r="N405" s="6"/>
    </row>
    <row r="406" spans="13:14" ht="13.5">
      <c r="M406" s="6"/>
      <c r="N406" s="6"/>
    </row>
    <row r="407" spans="13:14" ht="13.5">
      <c r="M407" s="6"/>
      <c r="N407" s="6"/>
    </row>
    <row r="408" spans="13:14" ht="13.5">
      <c r="M408" s="6"/>
      <c r="N408" s="6"/>
    </row>
    <row r="409" spans="13:14" ht="13.5">
      <c r="M409" s="6"/>
      <c r="N409" s="6"/>
    </row>
    <row r="410" spans="13:14" ht="13.5">
      <c r="M410" s="6"/>
      <c r="N410" s="6"/>
    </row>
    <row r="411" spans="13:14" ht="13.5">
      <c r="M411" s="6"/>
      <c r="N411" s="6"/>
    </row>
    <row r="412" spans="13:14" ht="13.5">
      <c r="M412" s="6"/>
      <c r="N412" s="6"/>
    </row>
    <row r="413" spans="13:14" ht="13.5">
      <c r="M413" s="6"/>
      <c r="N413" s="6"/>
    </row>
    <row r="414" spans="13:14" ht="13.5">
      <c r="M414" s="6"/>
      <c r="N414" s="6"/>
    </row>
    <row r="415" spans="13:14" ht="13.5">
      <c r="M415" s="6"/>
      <c r="N415" s="6"/>
    </row>
    <row r="416" spans="13:14" ht="13.5">
      <c r="M416" s="6"/>
      <c r="N416" s="6"/>
    </row>
    <row r="417" spans="13:14" ht="13.5">
      <c r="M417" s="6"/>
      <c r="N417" s="6"/>
    </row>
    <row r="418" spans="13:14" ht="13.5">
      <c r="M418" s="6"/>
      <c r="N418" s="6"/>
    </row>
    <row r="419" spans="13:14" ht="13.5">
      <c r="M419" s="6"/>
      <c r="N419" s="6"/>
    </row>
    <row r="420" spans="13:14" ht="13.5">
      <c r="M420" s="6"/>
      <c r="N420" s="6"/>
    </row>
    <row r="421" spans="13:14" ht="13.5">
      <c r="M421" s="6"/>
      <c r="N421" s="6"/>
    </row>
    <row r="422" spans="13:14" ht="13.5">
      <c r="M422" s="6"/>
      <c r="N422" s="6"/>
    </row>
    <row r="423" spans="13:14" ht="13.5">
      <c r="M423" s="6"/>
      <c r="N423" s="6"/>
    </row>
    <row r="424" spans="13:14" ht="13.5">
      <c r="M424" s="6"/>
      <c r="N424" s="6"/>
    </row>
    <row r="425" spans="13:14" ht="13.5">
      <c r="M425" s="6"/>
      <c r="N425" s="6"/>
    </row>
    <row r="426" spans="13:14" ht="13.5">
      <c r="M426" s="6"/>
      <c r="N426" s="6"/>
    </row>
    <row r="427" spans="13:14" ht="13.5">
      <c r="M427" s="6"/>
      <c r="N427" s="6"/>
    </row>
    <row r="428" spans="13:14" ht="13.5">
      <c r="M428" s="6"/>
      <c r="N428" s="6"/>
    </row>
    <row r="429" spans="13:14" ht="13.5">
      <c r="M429" s="6"/>
      <c r="N429" s="6"/>
    </row>
    <row r="430" spans="13:14" ht="13.5">
      <c r="M430" s="6"/>
      <c r="N430" s="6"/>
    </row>
    <row r="431" spans="13:14" ht="13.5">
      <c r="M431" s="6"/>
      <c r="N431" s="6"/>
    </row>
    <row r="432" spans="13:14" ht="13.5">
      <c r="M432" s="6"/>
      <c r="N432" s="6"/>
    </row>
    <row r="433" spans="13:14" ht="13.5">
      <c r="M433" s="6"/>
      <c r="N433" s="6"/>
    </row>
    <row r="434" spans="13:14" ht="13.5">
      <c r="M434" s="6"/>
      <c r="N434" s="6"/>
    </row>
    <row r="435" spans="13:14" ht="13.5">
      <c r="M435" s="6"/>
      <c r="N435" s="6"/>
    </row>
    <row r="436" spans="13:14" ht="13.5">
      <c r="M436" s="6"/>
      <c r="N436" s="6"/>
    </row>
    <row r="437" spans="13:14" ht="13.5">
      <c r="M437" s="6"/>
      <c r="N437" s="6"/>
    </row>
    <row r="438" spans="13:14" ht="13.5">
      <c r="M438" s="6"/>
      <c r="N438" s="6"/>
    </row>
    <row r="439" spans="13:14" ht="13.5">
      <c r="M439" s="6"/>
      <c r="N439" s="6"/>
    </row>
    <row r="440" spans="13:14" ht="13.5">
      <c r="M440" s="6"/>
      <c r="N440" s="6"/>
    </row>
    <row r="441" spans="13:14" ht="13.5">
      <c r="M441" s="6"/>
      <c r="N441" s="6"/>
    </row>
    <row r="442" spans="13:14" ht="13.5">
      <c r="M442" s="6"/>
      <c r="N442" s="6"/>
    </row>
    <row r="443" spans="13:14" ht="13.5">
      <c r="M443" s="6"/>
      <c r="N443" s="6"/>
    </row>
    <row r="444" spans="13:14" ht="13.5">
      <c r="M444" s="6"/>
      <c r="N444" s="6"/>
    </row>
    <row r="445" spans="13:14" ht="13.5">
      <c r="M445" s="6"/>
      <c r="N445" s="6"/>
    </row>
    <row r="446" spans="13:14" ht="13.5">
      <c r="M446" s="6"/>
      <c r="N446" s="6"/>
    </row>
    <row r="447" spans="13:14" ht="13.5">
      <c r="M447" s="6"/>
      <c r="N447" s="6"/>
    </row>
    <row r="448" spans="13:14" ht="13.5">
      <c r="M448" s="6"/>
      <c r="N448" s="6"/>
    </row>
    <row r="449" spans="13:14" ht="13.5">
      <c r="M449" s="6"/>
      <c r="N449" s="6"/>
    </row>
    <row r="450" spans="13:14" ht="13.5">
      <c r="M450" s="6"/>
      <c r="N450" s="6"/>
    </row>
    <row r="451" spans="13:14" ht="13.5">
      <c r="M451" s="6"/>
      <c r="N451" s="6"/>
    </row>
    <row r="452" spans="13:14" ht="13.5">
      <c r="M452" s="6"/>
      <c r="N452" s="6"/>
    </row>
    <row r="453" spans="13:14" ht="13.5">
      <c r="M453" s="6"/>
      <c r="N453" s="6"/>
    </row>
    <row r="454" spans="13:14" ht="13.5">
      <c r="M454" s="6"/>
      <c r="N454" s="6"/>
    </row>
    <row r="455" spans="13:14" ht="13.5">
      <c r="M455" s="6"/>
      <c r="N455" s="6"/>
    </row>
    <row r="456" spans="13:14" ht="13.5">
      <c r="M456" s="6"/>
      <c r="N456" s="6"/>
    </row>
    <row r="457" spans="13:14" ht="13.5">
      <c r="M457" s="6"/>
      <c r="N457" s="6"/>
    </row>
    <row r="458" spans="13:14" ht="13.5">
      <c r="M458" s="6"/>
      <c r="N458" s="6"/>
    </row>
    <row r="459" spans="13:14" ht="13.5">
      <c r="M459" s="6"/>
      <c r="N459" s="6"/>
    </row>
    <row r="460" spans="13:14" ht="13.5">
      <c r="M460" s="6"/>
      <c r="N460" s="6"/>
    </row>
    <row r="461" spans="13:14" ht="13.5">
      <c r="M461" s="6"/>
      <c r="N461" s="6"/>
    </row>
    <row r="462" spans="13:14" ht="13.5">
      <c r="M462" s="6"/>
      <c r="N462" s="6"/>
    </row>
    <row r="463" spans="13:14" ht="13.5">
      <c r="M463" s="6"/>
      <c r="N463" s="6"/>
    </row>
    <row r="464" spans="13:14" ht="13.5">
      <c r="M464" s="6"/>
      <c r="N464" s="6"/>
    </row>
    <row r="465" spans="13:14" ht="13.5">
      <c r="M465" s="6"/>
      <c r="N465" s="6"/>
    </row>
    <row r="466" spans="13:14" ht="13.5">
      <c r="M466" s="6"/>
      <c r="N466" s="6"/>
    </row>
    <row r="467" spans="13:14" ht="13.5">
      <c r="M467" s="6"/>
      <c r="N467" s="6"/>
    </row>
    <row r="468" spans="13:14" ht="13.5">
      <c r="M468" s="6"/>
      <c r="N468" s="6"/>
    </row>
    <row r="469" spans="13:14" ht="13.5">
      <c r="M469" s="6"/>
      <c r="N469" s="6"/>
    </row>
    <row r="470" spans="13:14" ht="13.5">
      <c r="M470" s="6"/>
      <c r="N470" s="6"/>
    </row>
    <row r="471" spans="13:14" ht="13.5">
      <c r="M471" s="6"/>
      <c r="N471" s="6"/>
    </row>
    <row r="472" spans="13:14" ht="13.5">
      <c r="M472" s="6"/>
      <c r="N472" s="6"/>
    </row>
    <row r="473" spans="13:14" ht="13.5">
      <c r="M473" s="6"/>
      <c r="N473" s="6"/>
    </row>
    <row r="474" spans="13:14" ht="13.5">
      <c r="M474" s="6"/>
      <c r="N474" s="6"/>
    </row>
    <row r="475" spans="13:14" ht="13.5">
      <c r="M475" s="6"/>
      <c r="N475" s="6"/>
    </row>
    <row r="476" spans="13:14" ht="13.5">
      <c r="M476" s="6"/>
      <c r="N476" s="6"/>
    </row>
    <row r="477" spans="13:14" ht="13.5">
      <c r="M477" s="6"/>
      <c r="N477" s="6"/>
    </row>
    <row r="478" spans="13:14" ht="13.5">
      <c r="M478" s="6"/>
      <c r="N478" s="6"/>
    </row>
    <row r="479" spans="13:14" ht="13.5">
      <c r="M479" s="6"/>
      <c r="N479" s="6"/>
    </row>
    <row r="480" spans="13:14" ht="13.5">
      <c r="M480" s="6"/>
      <c r="N480" s="6"/>
    </row>
    <row r="481" spans="13:14" ht="13.5">
      <c r="M481" s="6"/>
      <c r="N481" s="6"/>
    </row>
    <row r="482" spans="13:14" ht="13.5">
      <c r="M482" s="6"/>
      <c r="N482" s="6"/>
    </row>
    <row r="483" spans="13:14" ht="13.5">
      <c r="M483" s="6"/>
      <c r="N483" s="6"/>
    </row>
    <row r="484" spans="13:14" ht="13.5">
      <c r="M484" s="6"/>
      <c r="N484" s="6"/>
    </row>
    <row r="485" spans="13:14" ht="13.5">
      <c r="M485" s="6"/>
      <c r="N485" s="6"/>
    </row>
    <row r="486" spans="13:14" ht="13.5">
      <c r="M486" s="6"/>
      <c r="N486" s="6"/>
    </row>
    <row r="487" spans="13:14" ht="13.5">
      <c r="M487" s="6"/>
      <c r="N487" s="6"/>
    </row>
    <row r="488" spans="13:14" ht="13.5">
      <c r="M488" s="6"/>
      <c r="N488" s="6"/>
    </row>
    <row r="489" spans="13:14" ht="13.5">
      <c r="M489" s="6"/>
      <c r="N489" s="6"/>
    </row>
    <row r="490" spans="13:14" ht="13.5">
      <c r="M490" s="6"/>
      <c r="N490" s="6"/>
    </row>
    <row r="491" spans="13:14" ht="13.5">
      <c r="M491" s="6"/>
      <c r="N491" s="6"/>
    </row>
    <row r="492" spans="13:14" ht="13.5">
      <c r="M492" s="6"/>
      <c r="N492" s="6"/>
    </row>
    <row r="493" spans="13:14" ht="13.5">
      <c r="M493" s="6"/>
      <c r="N493" s="6"/>
    </row>
    <row r="494" spans="13:14" ht="13.5">
      <c r="M494" s="6"/>
      <c r="N494" s="6"/>
    </row>
    <row r="495" spans="13:14" ht="13.5">
      <c r="M495" s="6"/>
      <c r="N495" s="6"/>
    </row>
  </sheetData>
  <mergeCells count="172">
    <mergeCell ref="J27:J30"/>
    <mergeCell ref="J49:J51"/>
    <mergeCell ref="K113:L113"/>
    <mergeCell ref="K57:L57"/>
    <mergeCell ref="K96:K97"/>
    <mergeCell ref="K81:L81"/>
    <mergeCell ref="K105:K108"/>
    <mergeCell ref="K65:L65"/>
    <mergeCell ref="K70:L70"/>
    <mergeCell ref="J62:J63"/>
    <mergeCell ref="K52:L52"/>
    <mergeCell ref="J61:L61"/>
    <mergeCell ref="K53:K56"/>
    <mergeCell ref="K92:L92"/>
    <mergeCell ref="K99:L99"/>
    <mergeCell ref="K100:K103"/>
    <mergeCell ref="K35:K36"/>
    <mergeCell ref="J32:J36"/>
    <mergeCell ref="K104:L104"/>
    <mergeCell ref="K110:K112"/>
    <mergeCell ref="J37:J44"/>
    <mergeCell ref="J45:J48"/>
    <mergeCell ref="N4:N5"/>
    <mergeCell ref="O4:P4"/>
    <mergeCell ref="D4:D5"/>
    <mergeCell ref="L4:L5"/>
    <mergeCell ref="I61:I63"/>
    <mergeCell ref="I7:I25"/>
    <mergeCell ref="J8:J14"/>
    <mergeCell ref="J15:J18"/>
    <mergeCell ref="K45:L45"/>
    <mergeCell ref="J19:J25"/>
    <mergeCell ref="K62:L62"/>
    <mergeCell ref="K8:L8"/>
    <mergeCell ref="K19:L19"/>
    <mergeCell ref="I26:I30"/>
    <mergeCell ref="C49:D49"/>
    <mergeCell ref="C31:C32"/>
    <mergeCell ref="C61:D61"/>
    <mergeCell ref="C63:D63"/>
    <mergeCell ref="C21:C23"/>
    <mergeCell ref="C24:C30"/>
    <mergeCell ref="C9:C10"/>
    <mergeCell ref="C15:C16"/>
    <mergeCell ref="C35:C37"/>
    <mergeCell ref="A82:A96"/>
    <mergeCell ref="M4:M5"/>
    <mergeCell ref="K67:K69"/>
    <mergeCell ref="K71:K80"/>
    <mergeCell ref="J31:L31"/>
    <mergeCell ref="C82:C94"/>
    <mergeCell ref="B82:B96"/>
    <mergeCell ref="C38:D38"/>
    <mergeCell ref="K15:L15"/>
    <mergeCell ref="C34:D34"/>
    <mergeCell ref="K83:L83"/>
    <mergeCell ref="C8:D8"/>
    <mergeCell ref="C11:D11"/>
    <mergeCell ref="C14:D14"/>
    <mergeCell ref="C20:D20"/>
    <mergeCell ref="C12:C13"/>
    <mergeCell ref="B19:D19"/>
    <mergeCell ref="C17:D17"/>
    <mergeCell ref="B31:B32"/>
    <mergeCell ref="B20:B30"/>
    <mergeCell ref="J26:L26"/>
    <mergeCell ref="K27:L27"/>
    <mergeCell ref="J4:J5"/>
    <mergeCell ref="I6:L6"/>
    <mergeCell ref="A97:A101"/>
    <mergeCell ref="B98:B101"/>
    <mergeCell ref="B63:B64"/>
    <mergeCell ref="C47:D47"/>
    <mergeCell ref="K58:K59"/>
    <mergeCell ref="K38:K41"/>
    <mergeCell ref="K37:L37"/>
    <mergeCell ref="K49:L49"/>
    <mergeCell ref="K43:K44"/>
    <mergeCell ref="K98:L98"/>
    <mergeCell ref="C98:D98"/>
    <mergeCell ref="J64:L64"/>
    <mergeCell ref="K66:L66"/>
    <mergeCell ref="B97:D97"/>
    <mergeCell ref="K95:L95"/>
    <mergeCell ref="C95:D95"/>
    <mergeCell ref="B58:B62"/>
    <mergeCell ref="A58:A64"/>
    <mergeCell ref="C71:C81"/>
    <mergeCell ref="B70:B81"/>
    <mergeCell ref="A69:A81"/>
    <mergeCell ref="K93:K94"/>
    <mergeCell ref="A1:P1"/>
    <mergeCell ref="C50:C57"/>
    <mergeCell ref="B66:B68"/>
    <mergeCell ref="A65:A68"/>
    <mergeCell ref="C59:C60"/>
    <mergeCell ref="K4:K5"/>
    <mergeCell ref="K32:L32"/>
    <mergeCell ref="B8:B18"/>
    <mergeCell ref="A6:D6"/>
    <mergeCell ref="A7:A18"/>
    <mergeCell ref="A31:A32"/>
    <mergeCell ref="A19:A30"/>
    <mergeCell ref="B7:D7"/>
    <mergeCell ref="O2:P2"/>
    <mergeCell ref="A3:H3"/>
    <mergeCell ref="I3:P3"/>
    <mergeCell ref="A4:A5"/>
    <mergeCell ref="B4:B5"/>
    <mergeCell ref="C4:C5"/>
    <mergeCell ref="E4:E5"/>
    <mergeCell ref="F4:F5"/>
    <mergeCell ref="G4:H4"/>
    <mergeCell ref="I4:I5"/>
    <mergeCell ref="B33:D33"/>
    <mergeCell ref="J7:L7"/>
    <mergeCell ref="C66:D66"/>
    <mergeCell ref="C70:D70"/>
    <mergeCell ref="J57:J60"/>
    <mergeCell ref="C58:D58"/>
    <mergeCell ref="B65:D65"/>
    <mergeCell ref="B69:D69"/>
    <mergeCell ref="K166:K175"/>
    <mergeCell ref="J164:J175"/>
    <mergeCell ref="I163:I175"/>
    <mergeCell ref="K118:L118"/>
    <mergeCell ref="K145:L145"/>
    <mergeCell ref="K152:L152"/>
    <mergeCell ref="K141:L141"/>
    <mergeCell ref="K137:K138"/>
    <mergeCell ref="K127:K128"/>
    <mergeCell ref="J104:J125"/>
    <mergeCell ref="I104:I125"/>
    <mergeCell ref="K119:K120"/>
    <mergeCell ref="J160:L160"/>
    <mergeCell ref="K161:L161"/>
    <mergeCell ref="J163:L163"/>
    <mergeCell ref="K121:L121"/>
    <mergeCell ref="K122:K125"/>
    <mergeCell ref="K142:K144"/>
    <mergeCell ref="J161:J162"/>
    <mergeCell ref="K129:L129"/>
    <mergeCell ref="K132:L132"/>
    <mergeCell ref="K134:L134"/>
    <mergeCell ref="K136:L136"/>
    <mergeCell ref="K153:K157"/>
    <mergeCell ref="I176:P177"/>
    <mergeCell ref="A102:H104"/>
    <mergeCell ref="A105:H126"/>
    <mergeCell ref="A127:H152"/>
    <mergeCell ref="A153:H178"/>
    <mergeCell ref="K158:L158"/>
    <mergeCell ref="K126:L126"/>
    <mergeCell ref="K139:L139"/>
    <mergeCell ref="K164:L164"/>
    <mergeCell ref="I160:I162"/>
    <mergeCell ref="K146:K149"/>
    <mergeCell ref="K150:K151"/>
    <mergeCell ref="J150:J159"/>
    <mergeCell ref="I150:I159"/>
    <mergeCell ref="K109:L109"/>
    <mergeCell ref="K116:K117"/>
    <mergeCell ref="K115:L115"/>
    <mergeCell ref="I31:I56"/>
    <mergeCell ref="I57:I60"/>
    <mergeCell ref="J65:J80"/>
    <mergeCell ref="I64:I80"/>
    <mergeCell ref="J81:J97"/>
    <mergeCell ref="K84:K91"/>
    <mergeCell ref="I81:I103"/>
    <mergeCell ref="J98:J103"/>
    <mergeCell ref="J52:J56"/>
  </mergeCells>
  <printOptions/>
  <pageMargins left="0.6692913385826772" right="0.1968503937007874" top="0.5905511811023623" bottom="0.35433070866141736" header="0.3937007874015748" footer="0.3937007874015748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79"/>
  <sheetViews>
    <sheetView zoomScaleSheetLayoutView="85" workbookViewId="0" topLeftCell="A1">
      <selection activeCell="E44" sqref="E44"/>
    </sheetView>
  </sheetViews>
  <sheetFormatPr defaultColWidth="8.88671875" defaultRowHeight="13.5"/>
  <cols>
    <col min="1" max="1" width="4.3359375" style="12" customWidth="1"/>
    <col min="2" max="2" width="4.6640625" style="12" customWidth="1"/>
    <col min="3" max="3" width="12.6640625" style="12" customWidth="1"/>
    <col min="4" max="4" width="12.21484375" style="12" customWidth="1"/>
    <col min="5" max="5" width="8.6640625" style="12" customWidth="1"/>
    <col min="6" max="7" width="8.88671875" style="12" customWidth="1"/>
    <col min="8" max="8" width="6.77734375" style="12" customWidth="1"/>
    <col min="9" max="9" width="15.10546875" style="9" customWidth="1"/>
    <col min="10" max="11" width="5.21484375" style="9" customWidth="1"/>
    <col min="12" max="12" width="6.5546875" style="9" customWidth="1"/>
    <col min="13" max="15" width="5.21484375" style="9" customWidth="1"/>
    <col min="16" max="16" width="10.5546875" style="67" customWidth="1"/>
    <col min="17" max="17" width="5.99609375" style="24" customWidth="1"/>
    <col min="18" max="18" width="6.5546875" style="29" bestFit="1" customWidth="1"/>
    <col min="19" max="16384" width="8.88671875" style="12" customWidth="1"/>
  </cols>
  <sheetData>
    <row r="1" spans="1:18" ht="24.95" customHeight="1">
      <c r="A1" s="11" t="s">
        <v>261</v>
      </c>
      <c r="B1" s="11"/>
      <c r="C1" s="11"/>
      <c r="D1" s="11"/>
      <c r="I1" s="21"/>
      <c r="J1" s="21"/>
      <c r="K1" s="21"/>
      <c r="L1" s="21"/>
      <c r="M1" s="21"/>
      <c r="N1" s="21"/>
      <c r="O1" s="21"/>
      <c r="P1" s="136"/>
      <c r="Q1" s="22"/>
      <c r="R1" s="28"/>
    </row>
    <row r="2" spans="1:18" ht="24.75" customHeight="1">
      <c r="A2" s="13" t="s">
        <v>207</v>
      </c>
      <c r="I2" s="23"/>
      <c r="J2" s="23"/>
      <c r="K2" s="23"/>
      <c r="L2" s="23"/>
      <c r="M2" s="23"/>
      <c r="N2" s="23"/>
      <c r="O2" s="23"/>
      <c r="P2" s="137"/>
      <c r="Q2" s="22"/>
      <c r="R2" s="28"/>
    </row>
    <row r="3" spans="1:18" ht="18" customHeight="1">
      <c r="A3" s="13"/>
      <c r="I3" s="23"/>
      <c r="J3" s="23"/>
      <c r="K3" s="23"/>
      <c r="L3" s="23"/>
      <c r="M3" s="23"/>
      <c r="N3" s="23"/>
      <c r="O3" s="23"/>
      <c r="P3" s="137"/>
      <c r="Q3" s="22"/>
      <c r="R3" s="28"/>
    </row>
    <row r="4" spans="1:22" s="14" customFormat="1" ht="21" customHeight="1">
      <c r="A4" s="598" t="s">
        <v>206</v>
      </c>
      <c r="B4" s="598" t="s">
        <v>208</v>
      </c>
      <c r="C4" s="598" t="s">
        <v>209</v>
      </c>
      <c r="D4" s="598" t="s">
        <v>210</v>
      </c>
      <c r="E4" s="605" t="s">
        <v>399</v>
      </c>
      <c r="F4" s="605" t="s">
        <v>400</v>
      </c>
      <c r="G4" s="598" t="s">
        <v>211</v>
      </c>
      <c r="H4" s="598"/>
      <c r="I4" s="636" t="s">
        <v>354</v>
      </c>
      <c r="J4" s="636"/>
      <c r="K4" s="636"/>
      <c r="L4" s="636"/>
      <c r="M4" s="636"/>
      <c r="N4" s="636"/>
      <c r="O4" s="636"/>
      <c r="P4" s="636"/>
      <c r="Q4" s="636"/>
      <c r="R4" s="636"/>
      <c r="T4" s="187"/>
      <c r="U4" s="187"/>
      <c r="V4" s="187"/>
    </row>
    <row r="5" spans="1:18" s="14" customFormat="1" ht="21" customHeight="1">
      <c r="A5" s="598"/>
      <c r="B5" s="598"/>
      <c r="C5" s="598"/>
      <c r="D5" s="598"/>
      <c r="E5" s="605"/>
      <c r="F5" s="605"/>
      <c r="G5" s="134" t="s">
        <v>212</v>
      </c>
      <c r="H5" s="134" t="s">
        <v>213</v>
      </c>
      <c r="I5" s="636"/>
      <c r="J5" s="636"/>
      <c r="K5" s="636"/>
      <c r="L5" s="636"/>
      <c r="M5" s="636"/>
      <c r="N5" s="636"/>
      <c r="O5" s="636"/>
      <c r="P5" s="636"/>
      <c r="Q5" s="636"/>
      <c r="R5" s="636"/>
    </row>
    <row r="6" spans="1:18" s="14" customFormat="1" ht="17.1" customHeight="1">
      <c r="A6" s="664" t="s">
        <v>22</v>
      </c>
      <c r="B6" s="665"/>
      <c r="C6" s="665"/>
      <c r="D6" s="666"/>
      <c r="E6" s="145">
        <f>SUM(E7,E19,E33,E65,E69,E97)</f>
        <v>1420425</v>
      </c>
      <c r="F6" s="145">
        <f>SUM(F7,F19,F33,F65,F69,F97)</f>
        <v>1216232</v>
      </c>
      <c r="G6" s="146">
        <f>F6-E6</f>
        <v>-204193</v>
      </c>
      <c r="H6" s="146">
        <f>G6/E6*100</f>
        <v>-14.37548621011317</v>
      </c>
      <c r="I6" s="156"/>
      <c r="J6" s="156"/>
      <c r="K6" s="156"/>
      <c r="L6" s="156"/>
      <c r="M6" s="156"/>
      <c r="N6" s="156"/>
      <c r="O6" s="156"/>
      <c r="P6" s="157"/>
      <c r="Q6" s="147"/>
      <c r="R6" s="148"/>
    </row>
    <row r="7" spans="1:18" s="15" customFormat="1" ht="17.1" customHeight="1">
      <c r="A7" s="635" t="s">
        <v>21</v>
      </c>
      <c r="B7" s="637" t="s">
        <v>214</v>
      </c>
      <c r="C7" s="637"/>
      <c r="D7" s="637"/>
      <c r="E7" s="158">
        <f>SUM(E8,E11,E14,E17)</f>
        <v>81603</v>
      </c>
      <c r="F7" s="158">
        <f>SUM(F8,F11,F14,F17)</f>
        <v>67270</v>
      </c>
      <c r="G7" s="159">
        <f>F7-E7</f>
        <v>-14333</v>
      </c>
      <c r="H7" s="159">
        <f>G7/E7*100</f>
        <v>-17.56430523387621</v>
      </c>
      <c r="I7" s="166"/>
      <c r="J7" s="167"/>
      <c r="K7" s="167"/>
      <c r="L7" s="167"/>
      <c r="M7" s="167"/>
      <c r="N7" s="167"/>
      <c r="O7" s="167"/>
      <c r="P7" s="168"/>
      <c r="Q7" s="219"/>
      <c r="R7" s="189"/>
    </row>
    <row r="8" spans="1:18" s="15" customFormat="1" ht="17.1" customHeight="1">
      <c r="A8" s="635"/>
      <c r="B8" s="635" t="s">
        <v>21</v>
      </c>
      <c r="C8" s="638" t="s">
        <v>215</v>
      </c>
      <c r="D8" s="638"/>
      <c r="E8" s="160">
        <f>SUM(E9:E10)</f>
        <v>11273</v>
      </c>
      <c r="F8" s="160">
        <f>SUM(F9:F10)</f>
        <v>11720</v>
      </c>
      <c r="G8" s="161">
        <f>F8-E8</f>
        <v>447</v>
      </c>
      <c r="H8" s="161">
        <f>G8/E8*100</f>
        <v>3.9652266477423934</v>
      </c>
      <c r="I8" s="183"/>
      <c r="J8" s="184"/>
      <c r="K8" s="184"/>
      <c r="L8" s="184"/>
      <c r="M8" s="184"/>
      <c r="N8" s="184"/>
      <c r="O8" s="184"/>
      <c r="P8" s="185"/>
      <c r="Q8" s="218"/>
      <c r="R8" s="203"/>
    </row>
    <row r="9" spans="1:18" s="16" customFormat="1" ht="17.1" customHeight="1">
      <c r="A9" s="635"/>
      <c r="B9" s="635"/>
      <c r="C9" s="659" t="s">
        <v>23</v>
      </c>
      <c r="D9" s="149" t="s">
        <v>216</v>
      </c>
      <c r="E9" s="162">
        <v>3060</v>
      </c>
      <c r="F9" s="162">
        <v>3200</v>
      </c>
      <c r="G9" s="163">
        <f aca="true" t="shared" si="0" ref="G9:G84">F9-E9</f>
        <v>140</v>
      </c>
      <c r="H9" s="182">
        <f aca="true" t="shared" si="1" ref="H9:H87">G9/E9*100</f>
        <v>4.57516339869281</v>
      </c>
      <c r="I9" s="176" t="s">
        <v>216</v>
      </c>
      <c r="J9" s="177"/>
      <c r="K9" s="177"/>
      <c r="L9" s="177">
        <v>266.6</v>
      </c>
      <c r="M9" s="177" t="s">
        <v>440</v>
      </c>
      <c r="N9" s="178">
        <v>12</v>
      </c>
      <c r="O9" s="177" t="s">
        <v>438</v>
      </c>
      <c r="P9" s="179">
        <v>3200</v>
      </c>
      <c r="Q9" s="180" t="s">
        <v>463</v>
      </c>
      <c r="R9" s="181">
        <v>140</v>
      </c>
    </row>
    <row r="10" spans="1:18" s="16" customFormat="1" ht="17.1" customHeight="1">
      <c r="A10" s="635"/>
      <c r="B10" s="635"/>
      <c r="C10" s="659"/>
      <c r="D10" s="150" t="s">
        <v>217</v>
      </c>
      <c r="E10" s="164">
        <v>8213</v>
      </c>
      <c r="F10" s="164">
        <v>8520</v>
      </c>
      <c r="G10" s="163">
        <f t="shared" si="0"/>
        <v>307</v>
      </c>
      <c r="H10" s="163">
        <f t="shared" si="1"/>
        <v>3.737976378911482</v>
      </c>
      <c r="I10" s="176" t="s">
        <v>262</v>
      </c>
      <c r="J10" s="177"/>
      <c r="K10" s="177"/>
      <c r="L10" s="177">
        <v>710</v>
      </c>
      <c r="M10" s="177" t="s">
        <v>440</v>
      </c>
      <c r="N10" s="178">
        <v>12</v>
      </c>
      <c r="O10" s="177" t="s">
        <v>438</v>
      </c>
      <c r="P10" s="179">
        <f>L10*N10</f>
        <v>8520</v>
      </c>
      <c r="Q10" s="193" t="s">
        <v>464</v>
      </c>
      <c r="R10" s="181">
        <v>307</v>
      </c>
    </row>
    <row r="11" spans="1:18" s="16" customFormat="1" ht="17.1" customHeight="1">
      <c r="A11" s="635"/>
      <c r="B11" s="635"/>
      <c r="C11" s="638" t="s">
        <v>215</v>
      </c>
      <c r="D11" s="638"/>
      <c r="E11" s="160">
        <f>SUM(E12:E13)</f>
        <v>1860</v>
      </c>
      <c r="F11" s="160">
        <f>SUM(F12:F13)</f>
        <v>1500</v>
      </c>
      <c r="G11" s="161">
        <f>F11-E11</f>
        <v>-360</v>
      </c>
      <c r="H11" s="161">
        <f t="shared" si="1"/>
        <v>-19.35483870967742</v>
      </c>
      <c r="I11" s="171"/>
      <c r="J11" s="172"/>
      <c r="K11" s="172"/>
      <c r="L11" s="172"/>
      <c r="M11" s="172"/>
      <c r="N11" s="172"/>
      <c r="O11" s="172"/>
      <c r="P11" s="173"/>
      <c r="Q11" s="218"/>
      <c r="R11" s="203"/>
    </row>
    <row r="12" spans="1:18" s="15" customFormat="1" ht="17.1" customHeight="1">
      <c r="A12" s="635"/>
      <c r="B12" s="635"/>
      <c r="C12" s="660" t="s">
        <v>25</v>
      </c>
      <c r="D12" s="149" t="s">
        <v>218</v>
      </c>
      <c r="E12" s="162">
        <v>1300</v>
      </c>
      <c r="F12" s="162">
        <v>1500</v>
      </c>
      <c r="G12" s="163">
        <f t="shared" si="0"/>
        <v>200</v>
      </c>
      <c r="H12" s="163">
        <f t="shared" si="1"/>
        <v>15.384615384615385</v>
      </c>
      <c r="I12" s="176" t="s">
        <v>218</v>
      </c>
      <c r="J12" s="177"/>
      <c r="K12" s="177"/>
      <c r="L12" s="177">
        <v>150</v>
      </c>
      <c r="M12" s="177" t="s">
        <v>440</v>
      </c>
      <c r="N12" s="186">
        <v>10</v>
      </c>
      <c r="O12" s="177" t="s">
        <v>438</v>
      </c>
      <c r="P12" s="179">
        <f>L12*N12</f>
        <v>1500</v>
      </c>
      <c r="Q12" s="180" t="s">
        <v>464</v>
      </c>
      <c r="R12" s="181">
        <v>200</v>
      </c>
    </row>
    <row r="13" spans="1:18" s="15" customFormat="1" ht="17.1" customHeight="1">
      <c r="A13" s="635"/>
      <c r="B13" s="635"/>
      <c r="C13" s="660"/>
      <c r="D13" s="149" t="s">
        <v>312</v>
      </c>
      <c r="E13" s="162">
        <v>560</v>
      </c>
      <c r="F13" s="162">
        <v>0</v>
      </c>
      <c r="G13" s="163">
        <f t="shared" si="0"/>
        <v>-560</v>
      </c>
      <c r="H13" s="163">
        <v>0</v>
      </c>
      <c r="I13" s="176"/>
      <c r="J13" s="177"/>
      <c r="K13" s="177"/>
      <c r="L13" s="177"/>
      <c r="M13" s="177"/>
      <c r="N13" s="177"/>
      <c r="O13" s="177"/>
      <c r="P13" s="179"/>
      <c r="Q13" s="180" t="s">
        <v>465</v>
      </c>
      <c r="R13" s="181">
        <v>-560</v>
      </c>
    </row>
    <row r="14" spans="1:18" s="16" customFormat="1" ht="17.1" customHeight="1">
      <c r="A14" s="635"/>
      <c r="B14" s="635"/>
      <c r="C14" s="638" t="s">
        <v>215</v>
      </c>
      <c r="D14" s="638"/>
      <c r="E14" s="160">
        <f>SUM(E15:E16)</f>
        <v>62220</v>
      </c>
      <c r="F14" s="160">
        <f>SUM(F15:F16)</f>
        <v>54050</v>
      </c>
      <c r="G14" s="161">
        <f t="shared" si="0"/>
        <v>-8170</v>
      </c>
      <c r="H14" s="161">
        <f t="shared" si="1"/>
        <v>-13.130826100932177</v>
      </c>
      <c r="I14" s="171"/>
      <c r="J14" s="172"/>
      <c r="K14" s="172"/>
      <c r="L14" s="172"/>
      <c r="M14" s="172"/>
      <c r="N14" s="172"/>
      <c r="O14" s="172"/>
      <c r="P14" s="173"/>
      <c r="Q14" s="218"/>
      <c r="R14" s="203"/>
    </row>
    <row r="15" spans="1:18" s="15" customFormat="1" ht="17.1" customHeight="1">
      <c r="A15" s="635"/>
      <c r="B15" s="635"/>
      <c r="C15" s="655" t="s">
        <v>30</v>
      </c>
      <c r="D15" s="151" t="s">
        <v>219</v>
      </c>
      <c r="E15" s="165">
        <v>18900</v>
      </c>
      <c r="F15" s="165">
        <v>36000</v>
      </c>
      <c r="G15" s="163">
        <f t="shared" si="0"/>
        <v>17100</v>
      </c>
      <c r="H15" s="163">
        <f t="shared" si="1"/>
        <v>90.47619047619048</v>
      </c>
      <c r="I15" s="176" t="s">
        <v>219</v>
      </c>
      <c r="J15" s="177">
        <v>100</v>
      </c>
      <c r="K15" s="177" t="s">
        <v>440</v>
      </c>
      <c r="L15" s="186">
        <v>40</v>
      </c>
      <c r="M15" s="177" t="s">
        <v>440</v>
      </c>
      <c r="N15" s="178">
        <v>9</v>
      </c>
      <c r="O15" s="177" t="s">
        <v>438</v>
      </c>
      <c r="P15" s="179">
        <f>J15*L15*N15</f>
        <v>36000</v>
      </c>
      <c r="Q15" s="180" t="s">
        <v>464</v>
      </c>
      <c r="R15" s="181">
        <v>17100</v>
      </c>
    </row>
    <row r="16" spans="1:18" s="15" customFormat="1" ht="27" customHeight="1">
      <c r="A16" s="635"/>
      <c r="B16" s="635"/>
      <c r="C16" s="655"/>
      <c r="D16" s="152" t="s">
        <v>220</v>
      </c>
      <c r="E16" s="162">
        <v>43320</v>
      </c>
      <c r="F16" s="162">
        <v>18050</v>
      </c>
      <c r="G16" s="163">
        <f t="shared" si="0"/>
        <v>-25270</v>
      </c>
      <c r="H16" s="163">
        <f t="shared" si="1"/>
        <v>-58.333333333333336</v>
      </c>
      <c r="I16" s="176" t="s">
        <v>263</v>
      </c>
      <c r="J16" s="177">
        <v>190</v>
      </c>
      <c r="K16" s="177" t="s">
        <v>440</v>
      </c>
      <c r="L16" s="186">
        <v>19</v>
      </c>
      <c r="M16" s="177" t="s">
        <v>440</v>
      </c>
      <c r="N16" s="178">
        <v>5</v>
      </c>
      <c r="O16" s="177" t="s">
        <v>438</v>
      </c>
      <c r="P16" s="179">
        <f>J16*L16*N16</f>
        <v>18050</v>
      </c>
      <c r="Q16" s="180" t="s">
        <v>466</v>
      </c>
      <c r="R16" s="181">
        <v>-25270</v>
      </c>
    </row>
    <row r="17" spans="1:18" s="15" customFormat="1" ht="17.1" customHeight="1">
      <c r="A17" s="635"/>
      <c r="B17" s="635"/>
      <c r="C17" s="638" t="s">
        <v>215</v>
      </c>
      <c r="D17" s="638"/>
      <c r="E17" s="160">
        <f>SUM(E18)</f>
        <v>6250</v>
      </c>
      <c r="F17" s="160">
        <f>SUM(F18)</f>
        <v>0</v>
      </c>
      <c r="G17" s="161">
        <f>F17-E17</f>
        <v>-6250</v>
      </c>
      <c r="H17" s="161">
        <v>0</v>
      </c>
      <c r="I17" s="171"/>
      <c r="J17" s="172"/>
      <c r="K17" s="172"/>
      <c r="L17" s="172"/>
      <c r="M17" s="172"/>
      <c r="N17" s="172"/>
      <c r="O17" s="172"/>
      <c r="P17" s="173"/>
      <c r="Q17" s="218"/>
      <c r="R17" s="203"/>
    </row>
    <row r="18" spans="1:18" s="15" customFormat="1" ht="17.1" customHeight="1">
      <c r="A18" s="635"/>
      <c r="B18" s="635"/>
      <c r="C18" s="153" t="s">
        <v>271</v>
      </c>
      <c r="D18" s="149" t="s">
        <v>274</v>
      </c>
      <c r="E18" s="162">
        <v>6250</v>
      </c>
      <c r="F18" s="162">
        <v>0</v>
      </c>
      <c r="G18" s="163">
        <f aca="true" t="shared" si="2" ref="G18">F18-E18</f>
        <v>-6250</v>
      </c>
      <c r="H18" s="163">
        <v>0</v>
      </c>
      <c r="I18" s="176"/>
      <c r="J18" s="177"/>
      <c r="K18" s="177"/>
      <c r="L18" s="177"/>
      <c r="M18" s="177"/>
      <c r="N18" s="177"/>
      <c r="O18" s="177"/>
      <c r="P18" s="179"/>
      <c r="Q18" s="180"/>
      <c r="R18" s="181">
        <v>0</v>
      </c>
    </row>
    <row r="19" spans="1:18" s="15" customFormat="1" ht="17.1" customHeight="1">
      <c r="A19" s="632" t="s">
        <v>371</v>
      </c>
      <c r="B19" s="639" t="s">
        <v>214</v>
      </c>
      <c r="C19" s="639"/>
      <c r="D19" s="639"/>
      <c r="E19" s="158">
        <f>SUM(E20)</f>
        <v>675707</v>
      </c>
      <c r="F19" s="158">
        <f>SUM(F20)</f>
        <v>634840</v>
      </c>
      <c r="G19" s="159">
        <f t="shared" si="0"/>
        <v>-40867</v>
      </c>
      <c r="H19" s="159">
        <f t="shared" si="1"/>
        <v>-6.048035613068978</v>
      </c>
      <c r="I19" s="641"/>
      <c r="J19" s="642"/>
      <c r="K19" s="642"/>
      <c r="L19" s="642"/>
      <c r="M19" s="642"/>
      <c r="N19" s="642"/>
      <c r="O19" s="642"/>
      <c r="P19" s="642"/>
      <c r="Q19" s="642"/>
      <c r="R19" s="643"/>
    </row>
    <row r="20" spans="1:18" s="15" customFormat="1" ht="17.1" customHeight="1">
      <c r="A20" s="633"/>
      <c r="B20" s="654" t="s">
        <v>272</v>
      </c>
      <c r="C20" s="656" t="s">
        <v>215</v>
      </c>
      <c r="D20" s="656"/>
      <c r="E20" s="160">
        <f>SUM(E21:E32)</f>
        <v>675707</v>
      </c>
      <c r="F20" s="160">
        <f>SUM(F21:F32)</f>
        <v>634840</v>
      </c>
      <c r="G20" s="161">
        <f t="shared" si="0"/>
        <v>-40867</v>
      </c>
      <c r="H20" s="161">
        <f t="shared" si="1"/>
        <v>-6.048035613068978</v>
      </c>
      <c r="I20" s="644"/>
      <c r="J20" s="645"/>
      <c r="K20" s="645"/>
      <c r="L20" s="645"/>
      <c r="M20" s="645"/>
      <c r="N20" s="645"/>
      <c r="O20" s="645"/>
      <c r="P20" s="645"/>
      <c r="Q20" s="645"/>
      <c r="R20" s="646"/>
    </row>
    <row r="21" spans="1:18" s="15" customFormat="1" ht="26.25" customHeight="1">
      <c r="A21" s="633"/>
      <c r="B21" s="654"/>
      <c r="C21" s="657" t="s">
        <v>372</v>
      </c>
      <c r="D21" s="152" t="s">
        <v>221</v>
      </c>
      <c r="E21" s="165">
        <v>58800</v>
      </c>
      <c r="F21" s="165">
        <v>58800</v>
      </c>
      <c r="G21" s="163">
        <f t="shared" si="0"/>
        <v>0</v>
      </c>
      <c r="H21" s="163">
        <f t="shared" si="1"/>
        <v>0</v>
      </c>
      <c r="I21" s="176" t="s">
        <v>221</v>
      </c>
      <c r="J21" s="640" t="s">
        <v>453</v>
      </c>
      <c r="K21" s="640"/>
      <c r="L21" s="640"/>
      <c r="M21" s="640"/>
      <c r="N21" s="640"/>
      <c r="O21" s="177" t="s">
        <v>454</v>
      </c>
      <c r="P21" s="179">
        <v>58800</v>
      </c>
      <c r="Q21" s="180"/>
      <c r="R21" s="181"/>
    </row>
    <row r="22" spans="1:18" s="15" customFormat="1" ht="17.1" customHeight="1">
      <c r="A22" s="633"/>
      <c r="B22" s="654"/>
      <c r="C22" s="657"/>
      <c r="D22" s="152" t="s">
        <v>222</v>
      </c>
      <c r="E22" s="165">
        <v>59800</v>
      </c>
      <c r="F22" s="165">
        <v>0</v>
      </c>
      <c r="G22" s="163">
        <f t="shared" si="0"/>
        <v>-59800</v>
      </c>
      <c r="H22" s="163">
        <f t="shared" si="1"/>
        <v>-100</v>
      </c>
      <c r="I22" s="176"/>
      <c r="J22" s="177"/>
      <c r="K22" s="177"/>
      <c r="L22" s="177"/>
      <c r="M22" s="177"/>
      <c r="N22" s="177"/>
      <c r="O22" s="177"/>
      <c r="P22" s="179"/>
      <c r="Q22" s="180" t="s">
        <v>466</v>
      </c>
      <c r="R22" s="181">
        <v>-59800</v>
      </c>
    </row>
    <row r="23" spans="1:18" s="15" customFormat="1" ht="17.1" customHeight="1">
      <c r="A23" s="633"/>
      <c r="B23" s="654"/>
      <c r="C23" s="657"/>
      <c r="D23" s="152" t="s">
        <v>38</v>
      </c>
      <c r="E23" s="165">
        <v>5000</v>
      </c>
      <c r="F23" s="165">
        <v>5000</v>
      </c>
      <c r="G23" s="163">
        <f t="shared" si="0"/>
        <v>0</v>
      </c>
      <c r="H23" s="163">
        <f t="shared" si="1"/>
        <v>0</v>
      </c>
      <c r="I23" s="176" t="s">
        <v>223</v>
      </c>
      <c r="J23" s="177"/>
      <c r="K23" s="177"/>
      <c r="L23" s="179">
        <v>5000</v>
      </c>
      <c r="M23" s="177" t="s">
        <v>440</v>
      </c>
      <c r="N23" s="195">
        <v>1</v>
      </c>
      <c r="O23" s="177" t="s">
        <v>438</v>
      </c>
      <c r="P23" s="179">
        <f>L23*N23</f>
        <v>5000</v>
      </c>
      <c r="Q23" s="180"/>
      <c r="R23" s="181"/>
    </row>
    <row r="24" spans="1:18" s="14" customFormat="1" ht="17.1" customHeight="1">
      <c r="A24" s="633"/>
      <c r="B24" s="654" t="s">
        <v>371</v>
      </c>
      <c r="C24" s="655" t="s">
        <v>224</v>
      </c>
      <c r="D24" s="151" t="s">
        <v>226</v>
      </c>
      <c r="E24" s="165">
        <v>18000</v>
      </c>
      <c r="F24" s="165">
        <v>18000</v>
      </c>
      <c r="G24" s="163">
        <f t="shared" si="0"/>
        <v>0</v>
      </c>
      <c r="H24" s="163">
        <f t="shared" si="1"/>
        <v>0</v>
      </c>
      <c r="I24" s="176" t="s">
        <v>264</v>
      </c>
      <c r="J24" s="177"/>
      <c r="K24" s="177"/>
      <c r="L24" s="179">
        <v>18000</v>
      </c>
      <c r="M24" s="177" t="s">
        <v>440</v>
      </c>
      <c r="N24" s="195">
        <v>1</v>
      </c>
      <c r="O24" s="177" t="s">
        <v>438</v>
      </c>
      <c r="P24" s="179">
        <f>L24*N24</f>
        <v>18000</v>
      </c>
      <c r="Q24" s="180"/>
      <c r="R24" s="181"/>
    </row>
    <row r="25" spans="1:18" s="14" customFormat="1" ht="17.1" customHeight="1">
      <c r="A25" s="633"/>
      <c r="B25" s="654"/>
      <c r="C25" s="655"/>
      <c r="D25" s="151" t="s">
        <v>41</v>
      </c>
      <c r="E25" s="165">
        <v>22460</v>
      </c>
      <c r="F25" s="165">
        <v>21360</v>
      </c>
      <c r="G25" s="163">
        <f t="shared" si="0"/>
        <v>-1100</v>
      </c>
      <c r="H25" s="163">
        <f t="shared" si="1"/>
        <v>-4.897595725734639</v>
      </c>
      <c r="I25" s="176" t="s">
        <v>41</v>
      </c>
      <c r="J25" s="640" t="s">
        <v>455</v>
      </c>
      <c r="K25" s="640"/>
      <c r="L25" s="640"/>
      <c r="M25" s="640"/>
      <c r="N25" s="640"/>
      <c r="O25" s="177" t="s">
        <v>454</v>
      </c>
      <c r="P25" s="179">
        <v>21360</v>
      </c>
      <c r="Q25" s="180" t="s">
        <v>466</v>
      </c>
      <c r="R25" s="181">
        <v>-1100</v>
      </c>
    </row>
    <row r="26" spans="1:18" s="14" customFormat="1" ht="17.1" customHeight="1">
      <c r="A26" s="633"/>
      <c r="B26" s="654"/>
      <c r="C26" s="655"/>
      <c r="D26" s="151" t="s">
        <v>217</v>
      </c>
      <c r="E26" s="165">
        <v>99008</v>
      </c>
      <c r="F26" s="165">
        <v>99008</v>
      </c>
      <c r="G26" s="163">
        <f t="shared" si="0"/>
        <v>0</v>
      </c>
      <c r="H26" s="163">
        <f t="shared" si="1"/>
        <v>0</v>
      </c>
      <c r="I26" s="176" t="s">
        <v>265</v>
      </c>
      <c r="J26" s="640" t="s">
        <v>456</v>
      </c>
      <c r="K26" s="640"/>
      <c r="L26" s="640"/>
      <c r="M26" s="640"/>
      <c r="N26" s="640"/>
      <c r="O26" s="177" t="s">
        <v>438</v>
      </c>
      <c r="P26" s="179">
        <v>99008</v>
      </c>
      <c r="Q26" s="180"/>
      <c r="R26" s="181"/>
    </row>
    <row r="27" spans="1:18" s="14" customFormat="1" ht="17.1" customHeight="1">
      <c r="A27" s="633"/>
      <c r="B27" s="654"/>
      <c r="C27" s="655"/>
      <c r="D27" s="192" t="s">
        <v>227</v>
      </c>
      <c r="E27" s="165">
        <v>25932</v>
      </c>
      <c r="F27" s="165">
        <v>26280</v>
      </c>
      <c r="G27" s="163">
        <f t="shared" si="0"/>
        <v>348</v>
      </c>
      <c r="H27" s="163">
        <f t="shared" si="1"/>
        <v>1.3419713095788985</v>
      </c>
      <c r="I27" s="196" t="s">
        <v>227</v>
      </c>
      <c r="J27" s="197">
        <v>365</v>
      </c>
      <c r="K27" s="198" t="s">
        <v>457</v>
      </c>
      <c r="L27" s="199">
        <v>3</v>
      </c>
      <c r="M27" s="198" t="s">
        <v>457</v>
      </c>
      <c r="N27" s="200">
        <v>24</v>
      </c>
      <c r="O27" s="198" t="s">
        <v>454</v>
      </c>
      <c r="P27" s="201">
        <f>J27*L27*N27</f>
        <v>26280</v>
      </c>
      <c r="Q27" s="193" t="s">
        <v>463</v>
      </c>
      <c r="R27" s="181">
        <v>348</v>
      </c>
    </row>
    <row r="28" spans="1:18" s="14" customFormat="1" ht="17.1" customHeight="1">
      <c r="A28" s="633"/>
      <c r="B28" s="654"/>
      <c r="C28" s="655" t="s">
        <v>48</v>
      </c>
      <c r="D28" s="151" t="s">
        <v>228</v>
      </c>
      <c r="E28" s="165">
        <v>32378</v>
      </c>
      <c r="F28" s="165">
        <v>38325</v>
      </c>
      <c r="G28" s="163">
        <f t="shared" si="0"/>
        <v>5947</v>
      </c>
      <c r="H28" s="163">
        <f t="shared" si="1"/>
        <v>18.367409969732535</v>
      </c>
      <c r="I28" s="176" t="s">
        <v>228</v>
      </c>
      <c r="J28" s="197">
        <v>365</v>
      </c>
      <c r="K28" s="198" t="s">
        <v>457</v>
      </c>
      <c r="L28" s="199">
        <v>3.5</v>
      </c>
      <c r="M28" s="198" t="s">
        <v>457</v>
      </c>
      <c r="N28" s="200">
        <v>30</v>
      </c>
      <c r="O28" s="198" t="s">
        <v>454</v>
      </c>
      <c r="P28" s="201">
        <f>J28*L28*N28</f>
        <v>38325</v>
      </c>
      <c r="Q28" s="180" t="s">
        <v>463</v>
      </c>
      <c r="R28" s="181">
        <v>5947</v>
      </c>
    </row>
    <row r="29" spans="1:18" s="14" customFormat="1" ht="17.1" customHeight="1">
      <c r="A29" s="633"/>
      <c r="B29" s="654"/>
      <c r="C29" s="655"/>
      <c r="D29" s="151" t="s">
        <v>229</v>
      </c>
      <c r="E29" s="165">
        <v>8460</v>
      </c>
      <c r="F29" s="165">
        <v>0</v>
      </c>
      <c r="G29" s="163">
        <f t="shared" si="0"/>
        <v>-8460</v>
      </c>
      <c r="H29" s="163">
        <v>0</v>
      </c>
      <c r="I29" s="176"/>
      <c r="J29" s="177"/>
      <c r="K29" s="177"/>
      <c r="L29" s="177"/>
      <c r="M29" s="177"/>
      <c r="N29" s="177"/>
      <c r="O29" s="177"/>
      <c r="P29" s="179"/>
      <c r="Q29" s="180" t="s">
        <v>466</v>
      </c>
      <c r="R29" s="181">
        <v>-8460</v>
      </c>
    </row>
    <row r="30" spans="1:18" s="14" customFormat="1" ht="17.1" customHeight="1">
      <c r="A30" s="633"/>
      <c r="B30" s="654"/>
      <c r="C30" s="658" t="s">
        <v>230</v>
      </c>
      <c r="D30" s="194" t="s">
        <v>231</v>
      </c>
      <c r="E30" s="162">
        <v>329969</v>
      </c>
      <c r="F30" s="162">
        <v>353067</v>
      </c>
      <c r="G30" s="163">
        <f t="shared" si="0"/>
        <v>23098</v>
      </c>
      <c r="H30" s="163">
        <f t="shared" si="1"/>
        <v>7.000051519991272</v>
      </c>
      <c r="I30" s="176" t="s">
        <v>231</v>
      </c>
      <c r="J30" s="177"/>
      <c r="K30" s="177"/>
      <c r="L30" s="177"/>
      <c r="M30" s="177"/>
      <c r="N30" s="177"/>
      <c r="O30" s="177"/>
      <c r="P30" s="179">
        <v>353067</v>
      </c>
      <c r="Q30" s="180" t="s">
        <v>463</v>
      </c>
      <c r="R30" s="181">
        <v>23098</v>
      </c>
    </row>
    <row r="31" spans="1:18" s="14" customFormat="1" ht="17.1" customHeight="1">
      <c r="A31" s="633"/>
      <c r="B31" s="654"/>
      <c r="C31" s="658"/>
      <c r="D31" s="194" t="s">
        <v>232</v>
      </c>
      <c r="E31" s="162">
        <v>900</v>
      </c>
      <c r="F31" s="162">
        <v>0</v>
      </c>
      <c r="G31" s="163">
        <f t="shared" si="0"/>
        <v>-900</v>
      </c>
      <c r="H31" s="163">
        <f t="shared" si="1"/>
        <v>-100</v>
      </c>
      <c r="I31" s="176"/>
      <c r="J31" s="177"/>
      <c r="K31" s="177"/>
      <c r="L31" s="177"/>
      <c r="M31" s="177"/>
      <c r="N31" s="177"/>
      <c r="O31" s="177"/>
      <c r="P31" s="179"/>
      <c r="Q31" s="180" t="s">
        <v>466</v>
      </c>
      <c r="R31" s="181">
        <v>-900</v>
      </c>
    </row>
    <row r="32" spans="1:18" s="14" customFormat="1" ht="17.1" customHeight="1">
      <c r="A32" s="633"/>
      <c r="B32" s="654"/>
      <c r="C32" s="658"/>
      <c r="D32" s="194" t="s">
        <v>233</v>
      </c>
      <c r="E32" s="162">
        <v>15000</v>
      </c>
      <c r="F32" s="162">
        <v>15000</v>
      </c>
      <c r="G32" s="163">
        <f t="shared" si="0"/>
        <v>0</v>
      </c>
      <c r="H32" s="163">
        <f t="shared" si="1"/>
        <v>0</v>
      </c>
      <c r="I32" s="176" t="s">
        <v>266</v>
      </c>
      <c r="J32" s="177"/>
      <c r="K32" s="177"/>
      <c r="L32" s="179">
        <v>3750</v>
      </c>
      <c r="M32" s="177" t="s">
        <v>440</v>
      </c>
      <c r="N32" s="195">
        <v>4</v>
      </c>
      <c r="O32" s="177" t="s">
        <v>454</v>
      </c>
      <c r="P32" s="179">
        <f>L32*N32</f>
        <v>15000</v>
      </c>
      <c r="Q32" s="180"/>
      <c r="R32" s="181"/>
    </row>
    <row r="33" spans="1:18" s="14" customFormat="1" ht="17.1" customHeight="1">
      <c r="A33" s="634"/>
      <c r="B33" s="639" t="s">
        <v>214</v>
      </c>
      <c r="C33" s="639"/>
      <c r="D33" s="639"/>
      <c r="E33" s="158">
        <f>SUM(E34,E38,E47,E49,E58,E61,E63)</f>
        <v>570152</v>
      </c>
      <c r="F33" s="158">
        <f>SUM(F34,F38,F47,F49,F58,F61,F63)</f>
        <v>445692</v>
      </c>
      <c r="G33" s="159">
        <f t="shared" si="0"/>
        <v>-124460</v>
      </c>
      <c r="H33" s="159">
        <f t="shared" si="1"/>
        <v>-21.829266581543166</v>
      </c>
      <c r="I33" s="220"/>
      <c r="J33" s="221"/>
      <c r="K33" s="221"/>
      <c r="L33" s="221"/>
      <c r="M33" s="221"/>
      <c r="N33" s="221"/>
      <c r="O33" s="221"/>
      <c r="P33" s="222"/>
      <c r="Q33" s="223"/>
      <c r="R33" s="170"/>
    </row>
    <row r="34" spans="1:18" s="14" customFormat="1" ht="17.1" customHeight="1">
      <c r="A34" s="629" t="s">
        <v>374</v>
      </c>
      <c r="B34" s="629" t="s">
        <v>373</v>
      </c>
      <c r="C34" s="638" t="s">
        <v>215</v>
      </c>
      <c r="D34" s="638"/>
      <c r="E34" s="160">
        <f>SUM(E35:E37)</f>
        <v>40370</v>
      </c>
      <c r="F34" s="160">
        <f>SUM(F35:F37)</f>
        <v>50000</v>
      </c>
      <c r="G34" s="161">
        <f t="shared" si="0"/>
        <v>9630</v>
      </c>
      <c r="H34" s="161">
        <f t="shared" si="1"/>
        <v>23.854347287589796</v>
      </c>
      <c r="I34" s="224"/>
      <c r="J34" s="225"/>
      <c r="K34" s="225"/>
      <c r="L34" s="225"/>
      <c r="M34" s="225"/>
      <c r="N34" s="225"/>
      <c r="O34" s="225"/>
      <c r="P34" s="226"/>
      <c r="Q34" s="227"/>
      <c r="R34" s="175"/>
    </row>
    <row r="35" spans="1:18" s="14" customFormat="1" ht="17.1" customHeight="1">
      <c r="A35" s="630"/>
      <c r="B35" s="630"/>
      <c r="C35" s="648" t="s">
        <v>205</v>
      </c>
      <c r="D35" s="409" t="s">
        <v>234</v>
      </c>
      <c r="E35" s="206">
        <v>30</v>
      </c>
      <c r="F35" s="206">
        <v>0</v>
      </c>
      <c r="G35" s="163">
        <f t="shared" si="0"/>
        <v>-30</v>
      </c>
      <c r="H35" s="163">
        <f t="shared" si="1"/>
        <v>-100</v>
      </c>
      <c r="I35" s="196"/>
      <c r="J35" s="198"/>
      <c r="K35" s="198"/>
      <c r="L35" s="198"/>
      <c r="M35" s="198"/>
      <c r="N35" s="198"/>
      <c r="O35" s="198"/>
      <c r="P35" s="201"/>
      <c r="Q35" s="193" t="s">
        <v>466</v>
      </c>
      <c r="R35" s="181">
        <v>-30</v>
      </c>
    </row>
    <row r="36" spans="1:18" s="14" customFormat="1" ht="17.1" customHeight="1">
      <c r="A36" s="630"/>
      <c r="B36" s="630"/>
      <c r="C36" s="649"/>
      <c r="D36" s="207" t="s">
        <v>235</v>
      </c>
      <c r="E36" s="206">
        <v>5000</v>
      </c>
      <c r="F36" s="206">
        <v>0</v>
      </c>
      <c r="G36" s="163">
        <f t="shared" si="0"/>
        <v>-5000</v>
      </c>
      <c r="H36" s="163">
        <f t="shared" si="1"/>
        <v>-100</v>
      </c>
      <c r="I36" s="228"/>
      <c r="J36" s="229"/>
      <c r="K36" s="229"/>
      <c r="L36" s="229"/>
      <c r="M36" s="229"/>
      <c r="N36" s="229"/>
      <c r="O36" s="229"/>
      <c r="P36" s="230"/>
      <c r="Q36" s="180" t="s">
        <v>466</v>
      </c>
      <c r="R36" s="181">
        <v>-5000</v>
      </c>
    </row>
    <row r="37" spans="1:90" s="17" customFormat="1" ht="17.1" customHeight="1">
      <c r="A37" s="630"/>
      <c r="B37" s="630"/>
      <c r="C37" s="650"/>
      <c r="D37" s="208" t="s">
        <v>53</v>
      </c>
      <c r="E37" s="162">
        <v>35340</v>
      </c>
      <c r="F37" s="162">
        <v>50000</v>
      </c>
      <c r="G37" s="163">
        <f t="shared" si="0"/>
        <v>14660</v>
      </c>
      <c r="H37" s="163">
        <f t="shared" si="1"/>
        <v>41.48273910582908</v>
      </c>
      <c r="I37" s="176" t="s">
        <v>267</v>
      </c>
      <c r="J37" s="177"/>
      <c r="K37" s="177"/>
      <c r="L37" s="177"/>
      <c r="M37" s="177"/>
      <c r="N37" s="177"/>
      <c r="O37" s="177"/>
      <c r="P37" s="179">
        <v>50000</v>
      </c>
      <c r="Q37" s="180" t="s">
        <v>463</v>
      </c>
      <c r="R37" s="181">
        <v>14660</v>
      </c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</row>
    <row r="38" spans="1:18" s="16" customFormat="1" ht="17.1" customHeight="1">
      <c r="A38" s="630"/>
      <c r="B38" s="630"/>
      <c r="C38" s="638" t="s">
        <v>215</v>
      </c>
      <c r="D38" s="638"/>
      <c r="E38" s="209">
        <f>SUM(E39:E46)</f>
        <v>10562</v>
      </c>
      <c r="F38" s="209">
        <f>SUM(F39:F46)</f>
        <v>23380</v>
      </c>
      <c r="G38" s="161">
        <f t="shared" si="0"/>
        <v>12818</v>
      </c>
      <c r="H38" s="161">
        <v>0</v>
      </c>
      <c r="I38" s="224"/>
      <c r="J38" s="225"/>
      <c r="K38" s="225"/>
      <c r="L38" s="225"/>
      <c r="M38" s="225"/>
      <c r="N38" s="225"/>
      <c r="O38" s="225"/>
      <c r="P38" s="226"/>
      <c r="Q38" s="227"/>
      <c r="R38" s="175"/>
    </row>
    <row r="39" spans="1:18" s="16" customFormat="1" ht="17.1" customHeight="1">
      <c r="A39" s="630"/>
      <c r="B39" s="630"/>
      <c r="C39" s="651" t="s">
        <v>236</v>
      </c>
      <c r="D39" s="151" t="s">
        <v>319</v>
      </c>
      <c r="E39" s="210">
        <v>720</v>
      </c>
      <c r="F39" s="210">
        <v>0</v>
      </c>
      <c r="G39" s="163">
        <f t="shared" si="0"/>
        <v>-720</v>
      </c>
      <c r="H39" s="163">
        <v>0</v>
      </c>
      <c r="I39" s="176"/>
      <c r="J39" s="177"/>
      <c r="K39" s="177"/>
      <c r="L39" s="177"/>
      <c r="M39" s="177"/>
      <c r="N39" s="177"/>
      <c r="O39" s="177"/>
      <c r="P39" s="179"/>
      <c r="Q39" s="180" t="s">
        <v>466</v>
      </c>
      <c r="R39" s="181">
        <v>-720</v>
      </c>
    </row>
    <row r="40" spans="1:18" s="15" customFormat="1" ht="17.1" customHeight="1">
      <c r="A40" s="630"/>
      <c r="B40" s="630"/>
      <c r="C40" s="652"/>
      <c r="D40" s="151" t="s">
        <v>339</v>
      </c>
      <c r="E40" s="210">
        <v>100</v>
      </c>
      <c r="F40" s="210">
        <v>0</v>
      </c>
      <c r="G40" s="163">
        <f t="shared" si="0"/>
        <v>-100</v>
      </c>
      <c r="H40" s="163">
        <v>0</v>
      </c>
      <c r="I40" s="176"/>
      <c r="J40" s="177"/>
      <c r="K40" s="177"/>
      <c r="L40" s="177"/>
      <c r="M40" s="177"/>
      <c r="N40" s="177"/>
      <c r="O40" s="177"/>
      <c r="P40" s="179"/>
      <c r="Q40" s="180" t="s">
        <v>466</v>
      </c>
      <c r="R40" s="181">
        <v>-100</v>
      </c>
    </row>
    <row r="41" spans="1:18" s="15" customFormat="1" ht="17.1" customHeight="1">
      <c r="A41" s="630"/>
      <c r="B41" s="630"/>
      <c r="C41" s="652"/>
      <c r="D41" s="151" t="s">
        <v>333</v>
      </c>
      <c r="E41" s="210">
        <v>1000</v>
      </c>
      <c r="F41" s="210">
        <v>0</v>
      </c>
      <c r="G41" s="163">
        <f t="shared" si="0"/>
        <v>-1000</v>
      </c>
      <c r="H41" s="163">
        <v>0</v>
      </c>
      <c r="I41" s="176"/>
      <c r="J41" s="177"/>
      <c r="K41" s="177"/>
      <c r="L41" s="177"/>
      <c r="M41" s="177"/>
      <c r="N41" s="177"/>
      <c r="O41" s="177"/>
      <c r="P41" s="179"/>
      <c r="Q41" s="180" t="s">
        <v>466</v>
      </c>
      <c r="R41" s="181">
        <v>-1000</v>
      </c>
    </row>
    <row r="42" spans="1:18" s="15" customFormat="1" ht="17.1" customHeight="1">
      <c r="A42" s="630"/>
      <c r="B42" s="630"/>
      <c r="C42" s="652"/>
      <c r="D42" s="192" t="s">
        <v>565</v>
      </c>
      <c r="E42" s="210">
        <v>0</v>
      </c>
      <c r="F42" s="210">
        <v>23380</v>
      </c>
      <c r="G42" s="163">
        <f t="shared" si="0"/>
        <v>23380</v>
      </c>
      <c r="H42" s="163">
        <v>0</v>
      </c>
      <c r="I42" s="228" t="s">
        <v>470</v>
      </c>
      <c r="J42" s="229"/>
      <c r="K42" s="229"/>
      <c r="L42" s="229"/>
      <c r="M42" s="229"/>
      <c r="N42" s="229"/>
      <c r="O42" s="229"/>
      <c r="P42" s="230">
        <v>23380</v>
      </c>
      <c r="Q42" s="300" t="s">
        <v>467</v>
      </c>
      <c r="R42" s="181">
        <v>23380</v>
      </c>
    </row>
    <row r="43" spans="1:18" s="15" customFormat="1" ht="17.1" customHeight="1">
      <c r="A43" s="630"/>
      <c r="B43" s="630"/>
      <c r="C43" s="652"/>
      <c r="D43" s="192" t="s">
        <v>570</v>
      </c>
      <c r="E43" s="210">
        <v>1000</v>
      </c>
      <c r="F43" s="210"/>
      <c r="G43" s="163"/>
      <c r="H43" s="163"/>
      <c r="I43" s="228"/>
      <c r="J43" s="229"/>
      <c r="K43" s="229"/>
      <c r="L43" s="229"/>
      <c r="M43" s="229"/>
      <c r="N43" s="229"/>
      <c r="O43" s="229"/>
      <c r="P43" s="230"/>
      <c r="Q43" s="300"/>
      <c r="R43" s="181"/>
    </row>
    <row r="44" spans="1:18" s="15" customFormat="1" ht="17.1" customHeight="1">
      <c r="A44" s="630"/>
      <c r="B44" s="630"/>
      <c r="C44" s="652"/>
      <c r="D44" s="151" t="s">
        <v>340</v>
      </c>
      <c r="E44" s="210">
        <v>1000</v>
      </c>
      <c r="F44" s="210">
        <v>0</v>
      </c>
      <c r="G44" s="163">
        <f t="shared" si="0"/>
        <v>-1000</v>
      </c>
      <c r="H44" s="163">
        <v>0</v>
      </c>
      <c r="I44" s="176"/>
      <c r="J44" s="177"/>
      <c r="K44" s="177"/>
      <c r="L44" s="177"/>
      <c r="M44" s="177"/>
      <c r="N44" s="177"/>
      <c r="O44" s="177"/>
      <c r="P44" s="179"/>
      <c r="Q44" s="180" t="s">
        <v>466</v>
      </c>
      <c r="R44" s="181">
        <v>-1000</v>
      </c>
    </row>
    <row r="45" spans="1:18" s="15" customFormat="1" ht="17.1" customHeight="1">
      <c r="A45" s="630"/>
      <c r="B45" s="630"/>
      <c r="C45" s="652"/>
      <c r="D45" s="151" t="s">
        <v>338</v>
      </c>
      <c r="E45" s="210">
        <v>3742</v>
      </c>
      <c r="F45" s="210">
        <v>0</v>
      </c>
      <c r="G45" s="163">
        <f t="shared" si="0"/>
        <v>-3742</v>
      </c>
      <c r="H45" s="163">
        <v>0</v>
      </c>
      <c r="I45" s="176"/>
      <c r="J45" s="177"/>
      <c r="K45" s="177"/>
      <c r="L45" s="177"/>
      <c r="M45" s="177"/>
      <c r="N45" s="177"/>
      <c r="O45" s="177"/>
      <c r="P45" s="179"/>
      <c r="Q45" s="180" t="s">
        <v>466</v>
      </c>
      <c r="R45" s="181">
        <v>-3742</v>
      </c>
    </row>
    <row r="46" spans="1:18" s="15" customFormat="1" ht="17.1" customHeight="1">
      <c r="A46" s="630"/>
      <c r="B46" s="630"/>
      <c r="C46" s="653"/>
      <c r="D46" s="194" t="s">
        <v>335</v>
      </c>
      <c r="E46" s="211">
        <v>3000</v>
      </c>
      <c r="F46" s="211">
        <v>0</v>
      </c>
      <c r="G46" s="163">
        <f t="shared" si="0"/>
        <v>-3000</v>
      </c>
      <c r="H46" s="163">
        <v>0</v>
      </c>
      <c r="I46" s="176"/>
      <c r="J46" s="177"/>
      <c r="K46" s="177"/>
      <c r="L46" s="177"/>
      <c r="M46" s="177"/>
      <c r="N46" s="177"/>
      <c r="O46" s="177"/>
      <c r="P46" s="179"/>
      <c r="Q46" s="180" t="s">
        <v>466</v>
      </c>
      <c r="R46" s="181">
        <v>-3000</v>
      </c>
    </row>
    <row r="47" spans="1:18" s="15" customFormat="1" ht="17.1" customHeight="1">
      <c r="A47" s="630"/>
      <c r="B47" s="630"/>
      <c r="C47" s="638" t="s">
        <v>215</v>
      </c>
      <c r="D47" s="638"/>
      <c r="E47" s="209">
        <f>SUM(E48)</f>
        <v>8493</v>
      </c>
      <c r="F47" s="209">
        <f>SUM(F48)</f>
        <v>8000</v>
      </c>
      <c r="G47" s="161">
        <f t="shared" si="0"/>
        <v>-493</v>
      </c>
      <c r="H47" s="161">
        <f t="shared" si="1"/>
        <v>-5.8047804073943245</v>
      </c>
      <c r="I47" s="224"/>
      <c r="J47" s="225"/>
      <c r="K47" s="225"/>
      <c r="L47" s="225"/>
      <c r="M47" s="225"/>
      <c r="N47" s="225"/>
      <c r="O47" s="225"/>
      <c r="P47" s="226"/>
      <c r="Q47" s="227"/>
      <c r="R47" s="175"/>
    </row>
    <row r="48" spans="1:18" s="15" customFormat="1" ht="17.1" customHeight="1">
      <c r="A48" s="630"/>
      <c r="B48" s="630"/>
      <c r="C48" s="150" t="s">
        <v>165</v>
      </c>
      <c r="D48" s="152" t="s">
        <v>239</v>
      </c>
      <c r="E48" s="210">
        <v>8493</v>
      </c>
      <c r="F48" s="210">
        <v>8000</v>
      </c>
      <c r="G48" s="163">
        <f t="shared" si="0"/>
        <v>-493</v>
      </c>
      <c r="H48" s="163">
        <f t="shared" si="1"/>
        <v>-5.8047804073943245</v>
      </c>
      <c r="I48" s="176" t="s">
        <v>239</v>
      </c>
      <c r="J48" s="177"/>
      <c r="K48" s="177"/>
      <c r="L48" s="177"/>
      <c r="M48" s="177"/>
      <c r="N48" s="177"/>
      <c r="O48" s="177"/>
      <c r="P48" s="179">
        <v>8000</v>
      </c>
      <c r="Q48" s="180" t="s">
        <v>466</v>
      </c>
      <c r="R48" s="181">
        <v>-493</v>
      </c>
    </row>
    <row r="49" spans="1:18" s="16" customFormat="1" ht="17.1" customHeight="1">
      <c r="A49" s="630"/>
      <c r="B49" s="630"/>
      <c r="C49" s="638" t="s">
        <v>215</v>
      </c>
      <c r="D49" s="638"/>
      <c r="E49" s="209">
        <f>SUM(E50:E57)</f>
        <v>419079</v>
      </c>
      <c r="F49" s="209">
        <f>SUM(F50:F57)</f>
        <v>289869</v>
      </c>
      <c r="G49" s="161">
        <f t="shared" si="0"/>
        <v>-129210</v>
      </c>
      <c r="H49" s="161">
        <f t="shared" si="1"/>
        <v>-30.831895656904784</v>
      </c>
      <c r="I49" s="224"/>
      <c r="J49" s="225"/>
      <c r="K49" s="225"/>
      <c r="L49" s="225"/>
      <c r="M49" s="225"/>
      <c r="N49" s="225"/>
      <c r="O49" s="225"/>
      <c r="P49" s="226"/>
      <c r="Q49" s="227"/>
      <c r="R49" s="175"/>
    </row>
    <row r="50" spans="1:18" s="15" customFormat="1" ht="17.1" customHeight="1">
      <c r="A50" s="630"/>
      <c r="B50" s="630"/>
      <c r="C50" s="647" t="s">
        <v>148</v>
      </c>
      <c r="D50" s="150" t="s">
        <v>240</v>
      </c>
      <c r="E50" s="212">
        <v>37343</v>
      </c>
      <c r="F50" s="212">
        <v>37369</v>
      </c>
      <c r="G50" s="163">
        <f t="shared" si="0"/>
        <v>26</v>
      </c>
      <c r="H50" s="163">
        <f t="shared" si="1"/>
        <v>0.06962482928527435</v>
      </c>
      <c r="I50" s="176" t="s">
        <v>60</v>
      </c>
      <c r="J50" s="177"/>
      <c r="K50" s="177"/>
      <c r="L50" s="177"/>
      <c r="M50" s="177"/>
      <c r="N50" s="177"/>
      <c r="O50" s="177"/>
      <c r="P50" s="179">
        <v>37369</v>
      </c>
      <c r="Q50" s="180" t="s">
        <v>463</v>
      </c>
      <c r="R50" s="181">
        <v>26</v>
      </c>
    </row>
    <row r="51" spans="1:18" s="15" customFormat="1" ht="17.1" customHeight="1">
      <c r="A51" s="630"/>
      <c r="B51" s="630"/>
      <c r="C51" s="647"/>
      <c r="D51" s="150" t="s">
        <v>241</v>
      </c>
      <c r="E51" s="212">
        <v>338097</v>
      </c>
      <c r="F51" s="212">
        <v>252500</v>
      </c>
      <c r="G51" s="163">
        <f t="shared" si="0"/>
        <v>-85597</v>
      </c>
      <c r="H51" s="163">
        <f t="shared" si="1"/>
        <v>-25.3172906000349</v>
      </c>
      <c r="I51" s="176" t="s">
        <v>268</v>
      </c>
      <c r="J51" s="177"/>
      <c r="K51" s="177"/>
      <c r="L51" s="177"/>
      <c r="M51" s="177"/>
      <c r="N51" s="177"/>
      <c r="O51" s="177"/>
      <c r="P51" s="179">
        <v>252500</v>
      </c>
      <c r="Q51" s="180" t="s">
        <v>466</v>
      </c>
      <c r="R51" s="181">
        <v>-85597</v>
      </c>
    </row>
    <row r="52" spans="1:18" s="15" customFormat="1" ht="17.1" customHeight="1">
      <c r="A52" s="630"/>
      <c r="B52" s="630"/>
      <c r="C52" s="647"/>
      <c r="D52" s="150" t="s">
        <v>313</v>
      </c>
      <c r="E52" s="212">
        <v>19000</v>
      </c>
      <c r="F52" s="212">
        <v>0</v>
      </c>
      <c r="G52" s="163">
        <f aca="true" t="shared" si="3" ref="G52:G57">F52-E52</f>
        <v>-19000</v>
      </c>
      <c r="H52" s="163">
        <v>0</v>
      </c>
      <c r="I52" s="176"/>
      <c r="J52" s="177"/>
      <c r="K52" s="177"/>
      <c r="L52" s="177"/>
      <c r="M52" s="177"/>
      <c r="N52" s="177"/>
      <c r="O52" s="177"/>
      <c r="P52" s="179"/>
      <c r="Q52" s="180" t="s">
        <v>466</v>
      </c>
      <c r="R52" s="181">
        <v>-19000</v>
      </c>
    </row>
    <row r="53" spans="1:18" s="15" customFormat="1" ht="17.1" customHeight="1">
      <c r="A53" s="630"/>
      <c r="B53" s="630"/>
      <c r="C53" s="647"/>
      <c r="D53" s="150" t="s">
        <v>336</v>
      </c>
      <c r="E53" s="212">
        <v>2000</v>
      </c>
      <c r="F53" s="212">
        <v>0</v>
      </c>
      <c r="G53" s="163">
        <f t="shared" si="3"/>
        <v>-2000</v>
      </c>
      <c r="H53" s="163"/>
      <c r="I53" s="176"/>
      <c r="J53" s="177"/>
      <c r="K53" s="177"/>
      <c r="L53" s="177"/>
      <c r="M53" s="177"/>
      <c r="N53" s="177"/>
      <c r="O53" s="177"/>
      <c r="P53" s="179"/>
      <c r="Q53" s="180" t="s">
        <v>466</v>
      </c>
      <c r="R53" s="181">
        <v>-2000</v>
      </c>
    </row>
    <row r="54" spans="1:18" s="15" customFormat="1" ht="17.1" customHeight="1">
      <c r="A54" s="630"/>
      <c r="B54" s="630"/>
      <c r="C54" s="647"/>
      <c r="D54" s="150" t="s">
        <v>337</v>
      </c>
      <c r="E54" s="212">
        <v>12000</v>
      </c>
      <c r="F54" s="212">
        <v>0</v>
      </c>
      <c r="G54" s="163">
        <f t="shared" si="3"/>
        <v>-12000</v>
      </c>
      <c r="H54" s="163"/>
      <c r="I54" s="176"/>
      <c r="J54" s="177"/>
      <c r="K54" s="177"/>
      <c r="L54" s="177"/>
      <c r="M54" s="177"/>
      <c r="N54" s="177"/>
      <c r="O54" s="177"/>
      <c r="P54" s="179"/>
      <c r="Q54" s="180" t="s">
        <v>466</v>
      </c>
      <c r="R54" s="181">
        <v>-12000</v>
      </c>
    </row>
    <row r="55" spans="1:18" s="15" customFormat="1" ht="17.1" customHeight="1">
      <c r="A55" s="630"/>
      <c r="B55" s="630"/>
      <c r="C55" s="647"/>
      <c r="D55" s="150" t="s">
        <v>349</v>
      </c>
      <c r="E55" s="212">
        <v>4500</v>
      </c>
      <c r="F55" s="212">
        <v>0</v>
      </c>
      <c r="G55" s="163">
        <f t="shared" si="3"/>
        <v>-4500</v>
      </c>
      <c r="H55" s="163"/>
      <c r="I55" s="176"/>
      <c r="J55" s="177"/>
      <c r="K55" s="177"/>
      <c r="L55" s="177"/>
      <c r="M55" s="177"/>
      <c r="N55" s="177"/>
      <c r="O55" s="177"/>
      <c r="P55" s="179"/>
      <c r="Q55" s="180" t="s">
        <v>466</v>
      </c>
      <c r="R55" s="181">
        <v>-4500</v>
      </c>
    </row>
    <row r="56" spans="1:18" s="15" customFormat="1" ht="17.1" customHeight="1">
      <c r="A56" s="630"/>
      <c r="B56" s="630"/>
      <c r="C56" s="647"/>
      <c r="D56" s="150" t="s">
        <v>348</v>
      </c>
      <c r="E56" s="212">
        <v>4299</v>
      </c>
      <c r="F56" s="212">
        <v>0</v>
      </c>
      <c r="G56" s="163">
        <f t="shared" si="3"/>
        <v>-4299</v>
      </c>
      <c r="H56" s="163"/>
      <c r="I56" s="176"/>
      <c r="J56" s="177"/>
      <c r="K56" s="177"/>
      <c r="L56" s="177"/>
      <c r="M56" s="177"/>
      <c r="N56" s="177"/>
      <c r="O56" s="177"/>
      <c r="P56" s="179"/>
      <c r="Q56" s="180" t="s">
        <v>466</v>
      </c>
      <c r="R56" s="181">
        <v>-4299</v>
      </c>
    </row>
    <row r="57" spans="1:18" s="15" customFormat="1" ht="17.1" customHeight="1">
      <c r="A57" s="630"/>
      <c r="B57" s="630"/>
      <c r="C57" s="647"/>
      <c r="D57" s="192" t="s">
        <v>324</v>
      </c>
      <c r="E57" s="213">
        <v>1840</v>
      </c>
      <c r="F57" s="213">
        <v>0</v>
      </c>
      <c r="G57" s="163">
        <f t="shared" si="3"/>
        <v>-1840</v>
      </c>
      <c r="H57" s="163">
        <v>0</v>
      </c>
      <c r="I57" s="176"/>
      <c r="J57" s="177"/>
      <c r="K57" s="177"/>
      <c r="L57" s="177"/>
      <c r="M57" s="177"/>
      <c r="N57" s="177"/>
      <c r="O57" s="177"/>
      <c r="P57" s="179"/>
      <c r="Q57" s="180" t="s">
        <v>466</v>
      </c>
      <c r="R57" s="181">
        <v>-1840</v>
      </c>
    </row>
    <row r="58" spans="1:18" s="15" customFormat="1" ht="17.1" customHeight="1">
      <c r="A58" s="630"/>
      <c r="B58" s="630"/>
      <c r="C58" s="638" t="s">
        <v>215</v>
      </c>
      <c r="D58" s="638"/>
      <c r="E58" s="209">
        <f>SUM(E59:E60)</f>
        <v>37000</v>
      </c>
      <c r="F58" s="209">
        <f>SUM(F59:F60)</f>
        <v>5200</v>
      </c>
      <c r="G58" s="161">
        <f t="shared" si="0"/>
        <v>-31800</v>
      </c>
      <c r="H58" s="161">
        <f t="shared" si="1"/>
        <v>-85.94594594594595</v>
      </c>
      <c r="I58" s="224"/>
      <c r="J58" s="225"/>
      <c r="K58" s="225"/>
      <c r="L58" s="225"/>
      <c r="M58" s="225"/>
      <c r="N58" s="225"/>
      <c r="O58" s="225"/>
      <c r="P58" s="226"/>
      <c r="Q58" s="227"/>
      <c r="R58" s="175"/>
    </row>
    <row r="59" spans="1:18" s="15" customFormat="1" ht="17.1" customHeight="1">
      <c r="A59" s="630"/>
      <c r="B59" s="630"/>
      <c r="C59" s="647" t="s">
        <v>242</v>
      </c>
      <c r="D59" s="214" t="s">
        <v>243</v>
      </c>
      <c r="E59" s="211">
        <v>20000</v>
      </c>
      <c r="F59" s="211">
        <v>0</v>
      </c>
      <c r="G59" s="163">
        <f t="shared" si="0"/>
        <v>-20000</v>
      </c>
      <c r="H59" s="163">
        <f t="shared" si="1"/>
        <v>-100</v>
      </c>
      <c r="I59" s="228"/>
      <c r="J59" s="229"/>
      <c r="K59" s="229"/>
      <c r="L59" s="229"/>
      <c r="M59" s="229"/>
      <c r="N59" s="229"/>
      <c r="O59" s="229"/>
      <c r="P59" s="230"/>
      <c r="Q59" s="193" t="s">
        <v>466</v>
      </c>
      <c r="R59" s="215">
        <v>-20000</v>
      </c>
    </row>
    <row r="60" spans="1:19" ht="17.1" customHeight="1">
      <c r="A60" s="630"/>
      <c r="B60" s="630"/>
      <c r="C60" s="647"/>
      <c r="D60" s="216" t="s">
        <v>353</v>
      </c>
      <c r="E60" s="211">
        <v>17000</v>
      </c>
      <c r="F60" s="211">
        <v>5200</v>
      </c>
      <c r="G60" s="163">
        <f t="shared" si="0"/>
        <v>-11800</v>
      </c>
      <c r="H60" s="163">
        <v>0</v>
      </c>
      <c r="I60" s="228" t="s">
        <v>351</v>
      </c>
      <c r="J60" s="229"/>
      <c r="K60" s="229"/>
      <c r="L60" s="229"/>
      <c r="M60" s="229"/>
      <c r="N60" s="229"/>
      <c r="O60" s="229"/>
      <c r="P60" s="230">
        <v>5200</v>
      </c>
      <c r="Q60" s="193" t="s">
        <v>466</v>
      </c>
      <c r="R60" s="215">
        <v>-11800</v>
      </c>
      <c r="S60" s="18"/>
    </row>
    <row r="61" spans="1:18" s="15" customFormat="1" ht="17.1" customHeight="1">
      <c r="A61" s="630"/>
      <c r="B61" s="630"/>
      <c r="C61" s="638" t="s">
        <v>215</v>
      </c>
      <c r="D61" s="638"/>
      <c r="E61" s="209">
        <f>SUM(E62)</f>
        <v>0</v>
      </c>
      <c r="F61" s="209">
        <f>SUM(F62)</f>
        <v>0</v>
      </c>
      <c r="G61" s="161">
        <f t="shared" si="0"/>
        <v>0</v>
      </c>
      <c r="H61" s="161">
        <v>0</v>
      </c>
      <c r="I61" s="171"/>
      <c r="J61" s="172"/>
      <c r="K61" s="172"/>
      <c r="L61" s="172"/>
      <c r="M61" s="172"/>
      <c r="N61" s="172"/>
      <c r="O61" s="172"/>
      <c r="P61" s="173"/>
      <c r="Q61" s="174"/>
      <c r="R61" s="175"/>
    </row>
    <row r="62" spans="1:18" s="15" customFormat="1" ht="17.1" customHeight="1">
      <c r="A62" s="630"/>
      <c r="B62" s="631"/>
      <c r="C62" s="150" t="s">
        <v>244</v>
      </c>
      <c r="D62" s="150" t="s">
        <v>245</v>
      </c>
      <c r="E62" s="212">
        <v>0</v>
      </c>
      <c r="F62" s="212">
        <v>0</v>
      </c>
      <c r="G62" s="163">
        <f t="shared" si="0"/>
        <v>0</v>
      </c>
      <c r="H62" s="163">
        <v>0</v>
      </c>
      <c r="I62" s="196"/>
      <c r="J62" s="198"/>
      <c r="K62" s="198"/>
      <c r="L62" s="198"/>
      <c r="M62" s="198"/>
      <c r="N62" s="198"/>
      <c r="O62" s="198"/>
      <c r="P62" s="201"/>
      <c r="Q62" s="193"/>
      <c r="R62" s="215"/>
    </row>
    <row r="63" spans="1:18" s="15" customFormat="1" ht="17.1" customHeight="1">
      <c r="A63" s="630"/>
      <c r="B63" s="635" t="s">
        <v>151</v>
      </c>
      <c r="C63" s="638" t="s">
        <v>215</v>
      </c>
      <c r="D63" s="638"/>
      <c r="E63" s="209">
        <f>SUM(E64)</f>
        <v>54648</v>
      </c>
      <c r="F63" s="209">
        <f>SUM(F64)</f>
        <v>69243</v>
      </c>
      <c r="G63" s="161">
        <f t="shared" si="0"/>
        <v>14595</v>
      </c>
      <c r="H63" s="161">
        <f t="shared" si="1"/>
        <v>26.707290294246818</v>
      </c>
      <c r="I63" s="171"/>
      <c r="J63" s="172"/>
      <c r="K63" s="172"/>
      <c r="L63" s="172"/>
      <c r="M63" s="172"/>
      <c r="N63" s="172"/>
      <c r="O63" s="172"/>
      <c r="P63" s="173"/>
      <c r="Q63" s="174"/>
      <c r="R63" s="175"/>
    </row>
    <row r="64" spans="1:18" s="15" customFormat="1" ht="17.1" customHeight="1">
      <c r="A64" s="631"/>
      <c r="B64" s="636"/>
      <c r="C64" s="150" t="s">
        <v>246</v>
      </c>
      <c r="D64" s="150" t="s">
        <v>246</v>
      </c>
      <c r="E64" s="211">
        <v>54648</v>
      </c>
      <c r="F64" s="211">
        <v>69243</v>
      </c>
      <c r="G64" s="163">
        <f t="shared" si="0"/>
        <v>14595</v>
      </c>
      <c r="H64" s="163">
        <f t="shared" si="1"/>
        <v>26.707290294246818</v>
      </c>
      <c r="I64" s="176" t="s">
        <v>7</v>
      </c>
      <c r="J64" s="177"/>
      <c r="K64" s="177"/>
      <c r="L64" s="177"/>
      <c r="M64" s="177"/>
      <c r="N64" s="177"/>
      <c r="O64" s="177"/>
      <c r="P64" s="179">
        <v>69243</v>
      </c>
      <c r="Q64" s="180" t="s">
        <v>463</v>
      </c>
      <c r="R64" s="215">
        <v>14595</v>
      </c>
    </row>
    <row r="65" spans="1:18" s="15" customFormat="1" ht="17.1" customHeight="1">
      <c r="A65" s="629" t="s">
        <v>66</v>
      </c>
      <c r="B65" s="637" t="s">
        <v>214</v>
      </c>
      <c r="C65" s="637"/>
      <c r="D65" s="637"/>
      <c r="E65" s="158">
        <f>SUM(E66)</f>
        <v>20100</v>
      </c>
      <c r="F65" s="158">
        <f>SUM(F66)</f>
        <v>20000</v>
      </c>
      <c r="G65" s="159">
        <f t="shared" si="0"/>
        <v>-100</v>
      </c>
      <c r="H65" s="159">
        <f t="shared" si="1"/>
        <v>-0.4975124378109453</v>
      </c>
      <c r="I65" s="220"/>
      <c r="J65" s="221"/>
      <c r="K65" s="221"/>
      <c r="L65" s="221"/>
      <c r="M65" s="221"/>
      <c r="N65" s="221"/>
      <c r="O65" s="221"/>
      <c r="P65" s="222"/>
      <c r="Q65" s="223"/>
      <c r="R65" s="170"/>
    </row>
    <row r="66" spans="1:18" s="14" customFormat="1" ht="17.1" customHeight="1">
      <c r="A66" s="630"/>
      <c r="B66" s="629" t="s">
        <v>275</v>
      </c>
      <c r="C66" s="638" t="s">
        <v>215</v>
      </c>
      <c r="D66" s="638"/>
      <c r="E66" s="160">
        <f>SUM(E67:E68)</f>
        <v>20100</v>
      </c>
      <c r="F66" s="160">
        <f>SUM(F67:F68)</f>
        <v>20000</v>
      </c>
      <c r="G66" s="161">
        <f t="shared" si="0"/>
        <v>-100</v>
      </c>
      <c r="H66" s="161">
        <f t="shared" si="1"/>
        <v>-0.4975124378109453</v>
      </c>
      <c r="I66" s="224"/>
      <c r="J66" s="225"/>
      <c r="K66" s="225"/>
      <c r="L66" s="225"/>
      <c r="M66" s="225"/>
      <c r="N66" s="225"/>
      <c r="O66" s="225"/>
      <c r="P66" s="226"/>
      <c r="Q66" s="227"/>
      <c r="R66" s="175"/>
    </row>
    <row r="67" spans="1:18" s="15" customFormat="1" ht="17.1" customHeight="1">
      <c r="A67" s="631"/>
      <c r="B67" s="631"/>
      <c r="C67" s="557" t="s">
        <v>66</v>
      </c>
      <c r="D67" s="411" t="s">
        <v>113</v>
      </c>
      <c r="E67" s="162">
        <v>10100</v>
      </c>
      <c r="F67" s="162">
        <v>0</v>
      </c>
      <c r="G67" s="163">
        <f t="shared" si="0"/>
        <v>-10100</v>
      </c>
      <c r="H67" s="163">
        <f t="shared" si="1"/>
        <v>-100</v>
      </c>
      <c r="I67" s="176"/>
      <c r="J67" s="177"/>
      <c r="K67" s="177"/>
      <c r="L67" s="177"/>
      <c r="M67" s="177"/>
      <c r="N67" s="177"/>
      <c r="O67" s="177"/>
      <c r="P67" s="179"/>
      <c r="Q67" s="180" t="s">
        <v>466</v>
      </c>
      <c r="R67" s="181">
        <v>-10100</v>
      </c>
    </row>
    <row r="68" spans="1:18" s="15" customFormat="1" ht="17.1" customHeight="1">
      <c r="A68" s="438" t="s">
        <v>563</v>
      </c>
      <c r="B68" s="438" t="s">
        <v>563</v>
      </c>
      <c r="C68" s="548"/>
      <c r="D68" s="556" t="s">
        <v>247</v>
      </c>
      <c r="E68" s="164">
        <v>10000</v>
      </c>
      <c r="F68" s="164">
        <v>20000</v>
      </c>
      <c r="G68" s="163">
        <f t="shared" si="0"/>
        <v>10000</v>
      </c>
      <c r="H68" s="163">
        <f t="shared" si="1"/>
        <v>100</v>
      </c>
      <c r="I68" s="176" t="s">
        <v>458</v>
      </c>
      <c r="J68" s="177"/>
      <c r="K68" s="177"/>
      <c r="L68" s="177"/>
      <c r="M68" s="177"/>
      <c r="N68" s="177"/>
      <c r="O68" s="177"/>
      <c r="P68" s="179">
        <v>20000</v>
      </c>
      <c r="Q68" s="180" t="s">
        <v>463</v>
      </c>
      <c r="R68" s="181">
        <v>10000</v>
      </c>
    </row>
    <row r="69" spans="1:18" s="19" customFormat="1" ht="17.1" customHeight="1">
      <c r="A69" s="629" t="s">
        <v>270</v>
      </c>
      <c r="B69" s="639" t="s">
        <v>214</v>
      </c>
      <c r="C69" s="639"/>
      <c r="D69" s="639"/>
      <c r="E69" s="158">
        <f>SUM(E70,E95)</f>
        <v>70493</v>
      </c>
      <c r="F69" s="158">
        <f>SUM(F70,F95)</f>
        <v>46260</v>
      </c>
      <c r="G69" s="159">
        <f t="shared" si="0"/>
        <v>-24233</v>
      </c>
      <c r="H69" s="159">
        <f t="shared" si="1"/>
        <v>-34.37646291121104</v>
      </c>
      <c r="I69" s="220"/>
      <c r="J69" s="221"/>
      <c r="K69" s="221"/>
      <c r="L69" s="221"/>
      <c r="M69" s="221"/>
      <c r="N69" s="221"/>
      <c r="O69" s="221"/>
      <c r="P69" s="222"/>
      <c r="Q69" s="223"/>
      <c r="R69" s="170"/>
    </row>
    <row r="70" spans="1:18" s="19" customFormat="1" ht="17.1" customHeight="1">
      <c r="A70" s="630"/>
      <c r="B70" s="629" t="s">
        <v>270</v>
      </c>
      <c r="C70" s="638" t="s">
        <v>215</v>
      </c>
      <c r="D70" s="638"/>
      <c r="E70" s="160">
        <f>SUM(E71:E94)</f>
        <v>70493</v>
      </c>
      <c r="F70" s="160">
        <f>SUM(F71:F94)</f>
        <v>46260</v>
      </c>
      <c r="G70" s="161">
        <f t="shared" si="0"/>
        <v>-24233</v>
      </c>
      <c r="H70" s="161">
        <f t="shared" si="1"/>
        <v>-34.37646291121104</v>
      </c>
      <c r="I70" s="224"/>
      <c r="J70" s="225"/>
      <c r="K70" s="225"/>
      <c r="L70" s="225"/>
      <c r="M70" s="225"/>
      <c r="N70" s="225"/>
      <c r="O70" s="225"/>
      <c r="P70" s="226"/>
      <c r="Q70" s="227"/>
      <c r="R70" s="175"/>
    </row>
    <row r="71" spans="1:18" s="14" customFormat="1" ht="17.1" customHeight="1">
      <c r="A71" s="630"/>
      <c r="B71" s="630"/>
      <c r="C71" s="661" t="s">
        <v>248</v>
      </c>
      <c r="D71" s="205" t="s">
        <v>216</v>
      </c>
      <c r="E71" s="206">
        <v>2060</v>
      </c>
      <c r="F71" s="206">
        <v>400</v>
      </c>
      <c r="G71" s="163">
        <f t="shared" si="0"/>
        <v>-1660</v>
      </c>
      <c r="H71" s="163">
        <f t="shared" si="1"/>
        <v>-80.58252427184466</v>
      </c>
      <c r="I71" s="176" t="s">
        <v>19</v>
      </c>
      <c r="J71" s="177"/>
      <c r="K71" s="177"/>
      <c r="L71" s="177"/>
      <c r="M71" s="177"/>
      <c r="N71" s="177"/>
      <c r="O71" s="177"/>
      <c r="P71" s="179">
        <v>400</v>
      </c>
      <c r="Q71" s="180" t="s">
        <v>466</v>
      </c>
      <c r="R71" s="181">
        <v>-1660</v>
      </c>
    </row>
    <row r="72" spans="1:18" s="19" customFormat="1" ht="17.1" customHeight="1">
      <c r="A72" s="630"/>
      <c r="B72" s="630"/>
      <c r="C72" s="662"/>
      <c r="D72" s="205" t="s">
        <v>248</v>
      </c>
      <c r="E72" s="206">
        <v>323</v>
      </c>
      <c r="F72" s="206">
        <v>0</v>
      </c>
      <c r="G72" s="163">
        <f t="shared" si="0"/>
        <v>-323</v>
      </c>
      <c r="H72" s="163">
        <f t="shared" si="1"/>
        <v>-100</v>
      </c>
      <c r="I72" s="176"/>
      <c r="J72" s="177"/>
      <c r="K72" s="177"/>
      <c r="L72" s="177"/>
      <c r="M72" s="177"/>
      <c r="N72" s="177"/>
      <c r="O72" s="177"/>
      <c r="P72" s="179"/>
      <c r="Q72" s="180" t="s">
        <v>466</v>
      </c>
      <c r="R72" s="181">
        <v>-323</v>
      </c>
    </row>
    <row r="73" spans="1:18" s="19" customFormat="1" ht="17.1" customHeight="1">
      <c r="A73" s="630"/>
      <c r="B73" s="630"/>
      <c r="C73" s="662"/>
      <c r="D73" s="205" t="s">
        <v>249</v>
      </c>
      <c r="E73" s="206">
        <v>8919</v>
      </c>
      <c r="F73" s="206">
        <v>2665</v>
      </c>
      <c r="G73" s="163">
        <f t="shared" si="0"/>
        <v>-6254</v>
      </c>
      <c r="H73" s="163">
        <f t="shared" si="1"/>
        <v>-70.119968606346</v>
      </c>
      <c r="I73" s="176" t="s">
        <v>70</v>
      </c>
      <c r="J73" s="177"/>
      <c r="K73" s="177"/>
      <c r="L73" s="177"/>
      <c r="M73" s="177"/>
      <c r="N73" s="177"/>
      <c r="O73" s="177"/>
      <c r="P73" s="179">
        <v>2665</v>
      </c>
      <c r="Q73" s="180" t="s">
        <v>466</v>
      </c>
      <c r="R73" s="181">
        <v>-6254</v>
      </c>
    </row>
    <row r="74" spans="1:18" s="19" customFormat="1" ht="17.1" customHeight="1">
      <c r="A74" s="630"/>
      <c r="B74" s="630"/>
      <c r="C74" s="662"/>
      <c r="D74" s="205" t="s">
        <v>401</v>
      </c>
      <c r="E74" s="206">
        <v>0</v>
      </c>
      <c r="F74" s="206">
        <v>5363</v>
      </c>
      <c r="G74" s="163">
        <f t="shared" si="0"/>
        <v>5363</v>
      </c>
      <c r="H74" s="163">
        <v>0</v>
      </c>
      <c r="I74" s="176" t="s">
        <v>401</v>
      </c>
      <c r="J74" s="177"/>
      <c r="K74" s="177"/>
      <c r="L74" s="177"/>
      <c r="M74" s="177"/>
      <c r="N74" s="177"/>
      <c r="O74" s="177"/>
      <c r="P74" s="179">
        <v>5363</v>
      </c>
      <c r="Q74" s="180" t="s">
        <v>463</v>
      </c>
      <c r="R74" s="181">
        <v>5363</v>
      </c>
    </row>
    <row r="75" spans="1:18" s="19" customFormat="1" ht="17.1" customHeight="1">
      <c r="A75" s="630"/>
      <c r="B75" s="630"/>
      <c r="C75" s="662"/>
      <c r="D75" s="205" t="s">
        <v>217</v>
      </c>
      <c r="E75" s="206">
        <v>1468</v>
      </c>
      <c r="F75" s="206">
        <v>1200</v>
      </c>
      <c r="G75" s="163">
        <f t="shared" si="0"/>
        <v>-268</v>
      </c>
      <c r="H75" s="163">
        <f t="shared" si="1"/>
        <v>-18.256130790190735</v>
      </c>
      <c r="I75" s="176" t="s">
        <v>20</v>
      </c>
      <c r="J75" s="177"/>
      <c r="K75" s="177"/>
      <c r="L75" s="177"/>
      <c r="M75" s="177"/>
      <c r="N75" s="177"/>
      <c r="O75" s="177"/>
      <c r="P75" s="179">
        <v>1200</v>
      </c>
      <c r="Q75" s="180" t="s">
        <v>466</v>
      </c>
      <c r="R75" s="181">
        <v>-268</v>
      </c>
    </row>
    <row r="76" spans="1:18" s="19" customFormat="1" ht="17.1" customHeight="1">
      <c r="A76" s="630"/>
      <c r="B76" s="630"/>
      <c r="C76" s="662"/>
      <c r="D76" s="205" t="s">
        <v>66</v>
      </c>
      <c r="E76" s="206">
        <v>3159</v>
      </c>
      <c r="F76" s="206">
        <v>1300</v>
      </c>
      <c r="G76" s="163">
        <f t="shared" si="0"/>
        <v>-1859</v>
      </c>
      <c r="H76" s="163">
        <f t="shared" si="1"/>
        <v>-58.8477366255144</v>
      </c>
      <c r="I76" s="176" t="s">
        <v>68</v>
      </c>
      <c r="J76" s="177"/>
      <c r="K76" s="177"/>
      <c r="L76" s="177"/>
      <c r="M76" s="177"/>
      <c r="N76" s="177"/>
      <c r="O76" s="177"/>
      <c r="P76" s="179">
        <v>1300</v>
      </c>
      <c r="Q76" s="180" t="s">
        <v>466</v>
      </c>
      <c r="R76" s="181">
        <v>-1859</v>
      </c>
    </row>
    <row r="77" spans="1:18" s="19" customFormat="1" ht="17.1" customHeight="1">
      <c r="A77" s="630"/>
      <c r="B77" s="630"/>
      <c r="C77" s="662"/>
      <c r="D77" s="205" t="s">
        <v>144</v>
      </c>
      <c r="E77" s="206">
        <v>7369</v>
      </c>
      <c r="F77" s="206">
        <v>6500</v>
      </c>
      <c r="G77" s="163">
        <f t="shared" si="0"/>
        <v>-869</v>
      </c>
      <c r="H77" s="163">
        <f t="shared" si="1"/>
        <v>-11.79264486361786</v>
      </c>
      <c r="I77" s="176" t="s">
        <v>60</v>
      </c>
      <c r="J77" s="177"/>
      <c r="K77" s="177"/>
      <c r="L77" s="177"/>
      <c r="M77" s="177"/>
      <c r="N77" s="177"/>
      <c r="O77" s="177"/>
      <c r="P77" s="179">
        <v>6500</v>
      </c>
      <c r="Q77" s="180" t="s">
        <v>466</v>
      </c>
      <c r="R77" s="181">
        <v>-839</v>
      </c>
    </row>
    <row r="78" spans="1:18" s="19" customFormat="1" ht="17.1" customHeight="1">
      <c r="A78" s="630"/>
      <c r="B78" s="630"/>
      <c r="C78" s="662"/>
      <c r="D78" s="205" t="s">
        <v>225</v>
      </c>
      <c r="E78" s="206">
        <v>12817</v>
      </c>
      <c r="F78" s="206">
        <v>0</v>
      </c>
      <c r="G78" s="163">
        <f t="shared" si="0"/>
        <v>-12817</v>
      </c>
      <c r="H78" s="163">
        <f t="shared" si="1"/>
        <v>-100</v>
      </c>
      <c r="I78" s="176"/>
      <c r="J78" s="177"/>
      <c r="K78" s="177"/>
      <c r="L78" s="177"/>
      <c r="M78" s="177"/>
      <c r="N78" s="177"/>
      <c r="O78" s="177"/>
      <c r="P78" s="179"/>
      <c r="Q78" s="180" t="s">
        <v>466</v>
      </c>
      <c r="R78" s="181">
        <v>-12817</v>
      </c>
    </row>
    <row r="79" spans="1:18" s="19" customFormat="1" ht="17.1" customHeight="1">
      <c r="A79" s="630"/>
      <c r="B79" s="630"/>
      <c r="C79" s="662"/>
      <c r="D79" s="205" t="s">
        <v>250</v>
      </c>
      <c r="E79" s="206">
        <v>2</v>
      </c>
      <c r="F79" s="206">
        <v>0</v>
      </c>
      <c r="G79" s="163">
        <f t="shared" si="0"/>
        <v>-2</v>
      </c>
      <c r="H79" s="163">
        <f t="shared" si="1"/>
        <v>-100</v>
      </c>
      <c r="I79" s="196"/>
      <c r="J79" s="198"/>
      <c r="K79" s="198"/>
      <c r="L79" s="198"/>
      <c r="M79" s="198"/>
      <c r="N79" s="198"/>
      <c r="O79" s="198"/>
      <c r="P79" s="201"/>
      <c r="Q79" s="180" t="s">
        <v>466</v>
      </c>
      <c r="R79" s="181">
        <v>-2</v>
      </c>
    </row>
    <row r="80" spans="1:18" s="19" customFormat="1" ht="17.1" customHeight="1">
      <c r="A80" s="630"/>
      <c r="B80" s="630"/>
      <c r="C80" s="662"/>
      <c r="D80" s="205" t="s">
        <v>238</v>
      </c>
      <c r="E80" s="206">
        <v>8802</v>
      </c>
      <c r="F80" s="206">
        <v>0</v>
      </c>
      <c r="G80" s="163">
        <f t="shared" si="0"/>
        <v>-8802</v>
      </c>
      <c r="H80" s="163">
        <f t="shared" si="1"/>
        <v>-100</v>
      </c>
      <c r="I80" s="176"/>
      <c r="J80" s="177"/>
      <c r="K80" s="177"/>
      <c r="L80" s="177"/>
      <c r="M80" s="177"/>
      <c r="N80" s="177"/>
      <c r="O80" s="177"/>
      <c r="P80" s="179"/>
      <c r="Q80" s="180" t="s">
        <v>466</v>
      </c>
      <c r="R80" s="181">
        <v>-8802</v>
      </c>
    </row>
    <row r="81" spans="1:18" s="19" customFormat="1" ht="17.1" customHeight="1">
      <c r="A81" s="630"/>
      <c r="B81" s="630"/>
      <c r="C81" s="662"/>
      <c r="D81" s="205" t="s">
        <v>237</v>
      </c>
      <c r="E81" s="206">
        <v>5509</v>
      </c>
      <c r="F81" s="206">
        <v>0</v>
      </c>
      <c r="G81" s="163">
        <f t="shared" si="0"/>
        <v>-5509</v>
      </c>
      <c r="H81" s="163">
        <f t="shared" si="1"/>
        <v>-100</v>
      </c>
      <c r="I81" s="176"/>
      <c r="J81" s="177"/>
      <c r="K81" s="177"/>
      <c r="L81" s="177"/>
      <c r="M81" s="177"/>
      <c r="N81" s="177"/>
      <c r="O81" s="177"/>
      <c r="P81" s="179"/>
      <c r="Q81" s="180" t="s">
        <v>466</v>
      </c>
      <c r="R81" s="181">
        <v>-5509</v>
      </c>
    </row>
    <row r="82" spans="1:18" s="19" customFormat="1" ht="17.1" customHeight="1">
      <c r="A82" s="630"/>
      <c r="B82" s="630"/>
      <c r="C82" s="662"/>
      <c r="D82" s="205" t="s">
        <v>246</v>
      </c>
      <c r="E82" s="206">
        <v>13275</v>
      </c>
      <c r="F82" s="206">
        <v>4700</v>
      </c>
      <c r="G82" s="163">
        <f t="shared" si="0"/>
        <v>-8575</v>
      </c>
      <c r="H82" s="163">
        <f t="shared" si="1"/>
        <v>-64.59510357815442</v>
      </c>
      <c r="I82" s="176" t="s">
        <v>7</v>
      </c>
      <c r="J82" s="177"/>
      <c r="K82" s="177"/>
      <c r="L82" s="177"/>
      <c r="M82" s="177"/>
      <c r="N82" s="177"/>
      <c r="O82" s="177"/>
      <c r="P82" s="179">
        <v>4700</v>
      </c>
      <c r="Q82" s="180" t="s">
        <v>466</v>
      </c>
      <c r="R82" s="181">
        <v>-8575</v>
      </c>
    </row>
    <row r="83" spans="1:18" s="19" customFormat="1" ht="17.1" customHeight="1">
      <c r="A83" s="630"/>
      <c r="B83" s="630"/>
      <c r="C83" s="662"/>
      <c r="D83" s="205" t="s">
        <v>147</v>
      </c>
      <c r="E83" s="206">
        <v>3500</v>
      </c>
      <c r="F83" s="206">
        <v>0</v>
      </c>
      <c r="G83" s="163">
        <f t="shared" si="0"/>
        <v>-3500</v>
      </c>
      <c r="H83" s="163">
        <f t="shared" si="1"/>
        <v>-100</v>
      </c>
      <c r="I83" s="176"/>
      <c r="J83" s="177"/>
      <c r="K83" s="177"/>
      <c r="L83" s="177"/>
      <c r="M83" s="177"/>
      <c r="N83" s="177"/>
      <c r="O83" s="177"/>
      <c r="P83" s="179"/>
      <c r="Q83" s="180" t="s">
        <v>466</v>
      </c>
      <c r="R83" s="181">
        <v>-3500</v>
      </c>
    </row>
    <row r="84" spans="1:18" s="19" customFormat="1" ht="17.1" customHeight="1">
      <c r="A84" s="630"/>
      <c r="B84" s="630"/>
      <c r="C84" s="662"/>
      <c r="D84" s="205" t="s">
        <v>251</v>
      </c>
      <c r="E84" s="206">
        <v>3220</v>
      </c>
      <c r="F84" s="206">
        <v>0</v>
      </c>
      <c r="G84" s="163">
        <f t="shared" si="0"/>
        <v>-3220</v>
      </c>
      <c r="H84" s="163">
        <f t="shared" si="1"/>
        <v>-100</v>
      </c>
      <c r="I84" s="176"/>
      <c r="J84" s="177"/>
      <c r="K84" s="177"/>
      <c r="L84" s="177"/>
      <c r="M84" s="177"/>
      <c r="N84" s="177"/>
      <c r="O84" s="177"/>
      <c r="P84" s="179"/>
      <c r="Q84" s="180" t="s">
        <v>466</v>
      </c>
      <c r="R84" s="181">
        <v>-3220</v>
      </c>
    </row>
    <row r="85" spans="1:18" s="19" customFormat="1" ht="17.1" customHeight="1">
      <c r="A85" s="630"/>
      <c r="B85" s="630"/>
      <c r="C85" s="662"/>
      <c r="D85" s="205" t="s">
        <v>252</v>
      </c>
      <c r="E85" s="206">
        <v>10</v>
      </c>
      <c r="F85" s="206">
        <v>0</v>
      </c>
      <c r="G85" s="163">
        <f aca="true" t="shared" si="4" ref="G85:G101">F85-E85</f>
        <v>-10</v>
      </c>
      <c r="H85" s="163">
        <f t="shared" si="1"/>
        <v>-100</v>
      </c>
      <c r="I85" s="196"/>
      <c r="J85" s="198"/>
      <c r="K85" s="198"/>
      <c r="L85" s="198"/>
      <c r="M85" s="198"/>
      <c r="N85" s="198"/>
      <c r="O85" s="198"/>
      <c r="P85" s="201"/>
      <c r="Q85" s="180" t="s">
        <v>466</v>
      </c>
      <c r="R85" s="181">
        <v>-10</v>
      </c>
    </row>
    <row r="86" spans="1:18" s="19" customFormat="1" ht="17.1" customHeight="1">
      <c r="A86" s="630"/>
      <c r="B86" s="630"/>
      <c r="C86" s="662"/>
      <c r="D86" s="207" t="s">
        <v>253</v>
      </c>
      <c r="E86" s="206">
        <v>3</v>
      </c>
      <c r="F86" s="206">
        <v>0</v>
      </c>
      <c r="G86" s="163">
        <f t="shared" si="4"/>
        <v>-3</v>
      </c>
      <c r="H86" s="163">
        <f t="shared" si="1"/>
        <v>-100</v>
      </c>
      <c r="I86" s="228"/>
      <c r="J86" s="229"/>
      <c r="K86" s="229"/>
      <c r="L86" s="229"/>
      <c r="M86" s="229"/>
      <c r="N86" s="229"/>
      <c r="O86" s="229"/>
      <c r="P86" s="230"/>
      <c r="Q86" s="180" t="s">
        <v>466</v>
      </c>
      <c r="R86" s="181">
        <v>-30</v>
      </c>
    </row>
    <row r="87" spans="1:18" s="14" customFormat="1" ht="17.1" customHeight="1">
      <c r="A87" s="630"/>
      <c r="B87" s="630"/>
      <c r="C87" s="662"/>
      <c r="D87" s="205" t="s">
        <v>254</v>
      </c>
      <c r="E87" s="206">
        <v>11</v>
      </c>
      <c r="F87" s="206">
        <v>0</v>
      </c>
      <c r="G87" s="163">
        <f t="shared" si="4"/>
        <v>-11</v>
      </c>
      <c r="H87" s="163">
        <f t="shared" si="1"/>
        <v>-100</v>
      </c>
      <c r="I87" s="196"/>
      <c r="J87" s="198"/>
      <c r="K87" s="198"/>
      <c r="L87" s="198"/>
      <c r="M87" s="198"/>
      <c r="N87" s="198"/>
      <c r="O87" s="198"/>
      <c r="P87" s="201"/>
      <c r="Q87" s="180" t="s">
        <v>466</v>
      </c>
      <c r="R87" s="181">
        <v>-11</v>
      </c>
    </row>
    <row r="88" spans="1:18" s="14" customFormat="1" ht="17.1" customHeight="1">
      <c r="A88" s="630"/>
      <c r="B88" s="630"/>
      <c r="C88" s="662"/>
      <c r="D88" s="205" t="s">
        <v>255</v>
      </c>
      <c r="E88" s="206">
        <v>27</v>
      </c>
      <c r="F88" s="206">
        <v>0</v>
      </c>
      <c r="G88" s="163">
        <f t="shared" si="4"/>
        <v>-27</v>
      </c>
      <c r="H88" s="163">
        <f aca="true" t="shared" si="5" ref="H88:H101">G88/E88*100</f>
        <v>-100</v>
      </c>
      <c r="I88" s="196"/>
      <c r="J88" s="198"/>
      <c r="K88" s="198"/>
      <c r="L88" s="198"/>
      <c r="M88" s="198"/>
      <c r="N88" s="198"/>
      <c r="O88" s="198"/>
      <c r="P88" s="201"/>
      <c r="Q88" s="180" t="s">
        <v>466</v>
      </c>
      <c r="R88" s="181">
        <v>-27</v>
      </c>
    </row>
    <row r="89" spans="1:18" s="14" customFormat="1" ht="17.1" customHeight="1">
      <c r="A89" s="630"/>
      <c r="B89" s="630"/>
      <c r="C89" s="662"/>
      <c r="D89" s="205" t="s">
        <v>256</v>
      </c>
      <c r="E89" s="206">
        <v>11</v>
      </c>
      <c r="F89" s="206">
        <v>0</v>
      </c>
      <c r="G89" s="163">
        <f t="shared" si="4"/>
        <v>-11</v>
      </c>
      <c r="H89" s="163">
        <f t="shared" si="5"/>
        <v>-100</v>
      </c>
      <c r="I89" s="196"/>
      <c r="J89" s="198"/>
      <c r="K89" s="198"/>
      <c r="L89" s="198"/>
      <c r="M89" s="198"/>
      <c r="N89" s="198"/>
      <c r="O89" s="198"/>
      <c r="P89" s="201"/>
      <c r="Q89" s="180" t="s">
        <v>466</v>
      </c>
      <c r="R89" s="181">
        <v>-11</v>
      </c>
    </row>
    <row r="90" spans="1:18" s="14" customFormat="1" ht="17.1" customHeight="1">
      <c r="A90" s="630"/>
      <c r="B90" s="630"/>
      <c r="C90" s="662"/>
      <c r="D90" s="207" t="s">
        <v>78</v>
      </c>
      <c r="E90" s="206">
        <v>6</v>
      </c>
      <c r="F90" s="206">
        <v>0</v>
      </c>
      <c r="G90" s="163">
        <f t="shared" si="4"/>
        <v>-6</v>
      </c>
      <c r="H90" s="163">
        <f t="shared" si="5"/>
        <v>-100</v>
      </c>
      <c r="I90" s="196"/>
      <c r="J90" s="198"/>
      <c r="K90" s="198"/>
      <c r="L90" s="198"/>
      <c r="M90" s="198"/>
      <c r="N90" s="198"/>
      <c r="O90" s="198"/>
      <c r="P90" s="201"/>
      <c r="Q90" s="180" t="s">
        <v>466</v>
      </c>
      <c r="R90" s="181">
        <v>-6</v>
      </c>
    </row>
    <row r="91" spans="1:18" s="14" customFormat="1" ht="17.1" customHeight="1">
      <c r="A91" s="630"/>
      <c r="B91" s="630"/>
      <c r="C91" s="662"/>
      <c r="D91" s="208" t="s">
        <v>257</v>
      </c>
      <c r="E91" s="162">
        <v>2</v>
      </c>
      <c r="F91" s="162">
        <v>0</v>
      </c>
      <c r="G91" s="163">
        <f t="shared" si="4"/>
        <v>-2</v>
      </c>
      <c r="H91" s="163">
        <f t="shared" si="5"/>
        <v>-100</v>
      </c>
      <c r="I91" s="196"/>
      <c r="J91" s="198"/>
      <c r="K91" s="198"/>
      <c r="L91" s="198"/>
      <c r="M91" s="198"/>
      <c r="N91" s="198"/>
      <c r="O91" s="198"/>
      <c r="P91" s="201"/>
      <c r="Q91" s="180" t="s">
        <v>466</v>
      </c>
      <c r="R91" s="181">
        <v>-2</v>
      </c>
    </row>
    <row r="92" spans="1:18" s="14" customFormat="1" ht="17.1" customHeight="1">
      <c r="A92" s="630"/>
      <c r="B92" s="630"/>
      <c r="C92" s="662"/>
      <c r="D92" s="208" t="s">
        <v>313</v>
      </c>
      <c r="E92" s="162"/>
      <c r="F92" s="162">
        <v>16000</v>
      </c>
      <c r="G92" s="163">
        <f t="shared" si="4"/>
        <v>16000</v>
      </c>
      <c r="H92" s="163">
        <v>0</v>
      </c>
      <c r="I92" s="196" t="s">
        <v>405</v>
      </c>
      <c r="J92" s="198"/>
      <c r="K92" s="198"/>
      <c r="L92" s="198"/>
      <c r="M92" s="198"/>
      <c r="N92" s="198"/>
      <c r="O92" s="198"/>
      <c r="P92" s="201">
        <v>16000</v>
      </c>
      <c r="Q92" s="193" t="s">
        <v>467</v>
      </c>
      <c r="R92" s="181">
        <v>16000</v>
      </c>
    </row>
    <row r="93" spans="1:18" s="14" customFormat="1" ht="17.1" customHeight="1">
      <c r="A93" s="630"/>
      <c r="B93" s="630"/>
      <c r="C93" s="662"/>
      <c r="D93" s="406" t="s">
        <v>63</v>
      </c>
      <c r="E93" s="162"/>
      <c r="F93" s="162">
        <v>4390</v>
      </c>
      <c r="G93" s="163">
        <f t="shared" si="4"/>
        <v>4390</v>
      </c>
      <c r="H93" s="163">
        <v>0</v>
      </c>
      <c r="I93" s="196" t="s">
        <v>406</v>
      </c>
      <c r="J93" s="198"/>
      <c r="K93" s="198"/>
      <c r="L93" s="198"/>
      <c r="M93" s="198"/>
      <c r="N93" s="198"/>
      <c r="O93" s="198"/>
      <c r="P93" s="201">
        <v>4390</v>
      </c>
      <c r="Q93" s="193" t="s">
        <v>467</v>
      </c>
      <c r="R93" s="181">
        <v>4390</v>
      </c>
    </row>
    <row r="94" spans="1:18" s="14" customFormat="1" ht="17.1" customHeight="1">
      <c r="A94" s="630"/>
      <c r="B94" s="630"/>
      <c r="C94" s="663"/>
      <c r="D94" s="406" t="s">
        <v>338</v>
      </c>
      <c r="E94" s="162"/>
      <c r="F94" s="162">
        <v>3742</v>
      </c>
      <c r="G94" s="163">
        <f t="shared" si="4"/>
        <v>3742</v>
      </c>
      <c r="H94" s="163">
        <v>0</v>
      </c>
      <c r="I94" s="196" t="s">
        <v>407</v>
      </c>
      <c r="J94" s="198"/>
      <c r="K94" s="198"/>
      <c r="L94" s="198"/>
      <c r="M94" s="198"/>
      <c r="N94" s="198"/>
      <c r="O94" s="198"/>
      <c r="P94" s="201">
        <v>3742</v>
      </c>
      <c r="Q94" s="193" t="s">
        <v>467</v>
      </c>
      <c r="R94" s="181">
        <v>3742</v>
      </c>
    </row>
    <row r="95" spans="1:18" s="14" customFormat="1" ht="17.1" customHeight="1">
      <c r="A95" s="630"/>
      <c r="B95" s="630"/>
      <c r="C95" s="638" t="s">
        <v>215</v>
      </c>
      <c r="D95" s="638"/>
      <c r="E95" s="209">
        <f>SUM(E96)</f>
        <v>0</v>
      </c>
      <c r="F95" s="209">
        <f>SUM(F96)</f>
        <v>0</v>
      </c>
      <c r="G95" s="161">
        <f t="shared" si="4"/>
        <v>0</v>
      </c>
      <c r="H95" s="161">
        <v>0</v>
      </c>
      <c r="I95" s="171"/>
      <c r="J95" s="172"/>
      <c r="K95" s="172"/>
      <c r="L95" s="172"/>
      <c r="M95" s="172"/>
      <c r="N95" s="172"/>
      <c r="O95" s="172"/>
      <c r="P95" s="173"/>
      <c r="Q95" s="174"/>
      <c r="R95" s="175"/>
    </row>
    <row r="96" spans="1:18" s="14" customFormat="1" ht="17.1" customHeight="1">
      <c r="A96" s="631"/>
      <c r="B96" s="631"/>
      <c r="C96" s="150" t="s">
        <v>258</v>
      </c>
      <c r="D96" s="150" t="s">
        <v>258</v>
      </c>
      <c r="E96" s="211">
        <v>0</v>
      </c>
      <c r="F96" s="211">
        <v>0</v>
      </c>
      <c r="G96" s="163">
        <f t="shared" si="4"/>
        <v>0</v>
      </c>
      <c r="H96" s="163">
        <v>0</v>
      </c>
      <c r="I96" s="196"/>
      <c r="J96" s="198"/>
      <c r="K96" s="198"/>
      <c r="L96" s="198"/>
      <c r="M96" s="198"/>
      <c r="N96" s="198"/>
      <c r="O96" s="198"/>
      <c r="P96" s="201"/>
      <c r="Q96" s="193"/>
      <c r="R96" s="181">
        <f>G96</f>
        <v>0</v>
      </c>
    </row>
    <row r="97" spans="1:18" ht="17.1" customHeight="1">
      <c r="A97" s="629" t="s">
        <v>81</v>
      </c>
      <c r="B97" s="639" t="s">
        <v>214</v>
      </c>
      <c r="C97" s="639"/>
      <c r="D97" s="639"/>
      <c r="E97" s="158">
        <f>SUM(E98)</f>
        <v>2370</v>
      </c>
      <c r="F97" s="158">
        <f>SUM(F98)</f>
        <v>2170</v>
      </c>
      <c r="G97" s="159">
        <f t="shared" si="4"/>
        <v>-200</v>
      </c>
      <c r="H97" s="159">
        <f t="shared" si="5"/>
        <v>-8.438818565400844</v>
      </c>
      <c r="I97" s="166"/>
      <c r="J97" s="167"/>
      <c r="K97" s="167"/>
      <c r="L97" s="167"/>
      <c r="M97" s="167"/>
      <c r="N97" s="167"/>
      <c r="O97" s="167"/>
      <c r="P97" s="168"/>
      <c r="Q97" s="169"/>
      <c r="R97" s="170"/>
    </row>
    <row r="98" spans="1:18" ht="17.1" customHeight="1">
      <c r="A98" s="630"/>
      <c r="B98" s="629" t="s">
        <v>81</v>
      </c>
      <c r="C98" s="638" t="s">
        <v>215</v>
      </c>
      <c r="D98" s="638"/>
      <c r="E98" s="160">
        <f>SUM(E99:E101)</f>
        <v>2370</v>
      </c>
      <c r="F98" s="160">
        <f>SUM(F99:F101)</f>
        <v>2170</v>
      </c>
      <c r="G98" s="161">
        <f t="shared" si="4"/>
        <v>-200</v>
      </c>
      <c r="H98" s="161">
        <f t="shared" si="5"/>
        <v>-8.438818565400844</v>
      </c>
      <c r="I98" s="171"/>
      <c r="J98" s="172"/>
      <c r="K98" s="172"/>
      <c r="L98" s="172"/>
      <c r="M98" s="172"/>
      <c r="N98" s="172"/>
      <c r="O98" s="172"/>
      <c r="P98" s="173"/>
      <c r="Q98" s="174"/>
      <c r="R98" s="175"/>
    </row>
    <row r="99" spans="1:18" ht="17.1" customHeight="1">
      <c r="A99" s="630"/>
      <c r="B99" s="630"/>
      <c r="C99" s="204" t="s">
        <v>259</v>
      </c>
      <c r="D99" s="412" t="s">
        <v>259</v>
      </c>
      <c r="E99" s="206">
        <v>0</v>
      </c>
      <c r="F99" s="206"/>
      <c r="G99" s="163">
        <f t="shared" si="4"/>
        <v>0</v>
      </c>
      <c r="H99" s="163">
        <v>0</v>
      </c>
      <c r="I99" s="196"/>
      <c r="J99" s="198"/>
      <c r="K99" s="198"/>
      <c r="L99" s="198"/>
      <c r="M99" s="198"/>
      <c r="N99" s="198"/>
      <c r="O99" s="198"/>
      <c r="P99" s="201"/>
      <c r="Q99" s="193"/>
      <c r="R99" s="181">
        <f>G99</f>
        <v>0</v>
      </c>
    </row>
    <row r="100" spans="1:18" ht="17.1" customHeight="1">
      <c r="A100" s="631"/>
      <c r="B100" s="631"/>
      <c r="C100" s="204" t="s">
        <v>85</v>
      </c>
      <c r="D100" s="207" t="s">
        <v>85</v>
      </c>
      <c r="E100" s="206">
        <v>170</v>
      </c>
      <c r="F100" s="206">
        <v>170</v>
      </c>
      <c r="G100" s="163">
        <f t="shared" si="4"/>
        <v>0</v>
      </c>
      <c r="H100" s="163">
        <f t="shared" si="5"/>
        <v>0</v>
      </c>
      <c r="I100" s="196" t="s">
        <v>83</v>
      </c>
      <c r="J100" s="198"/>
      <c r="K100" s="198"/>
      <c r="L100" s="198"/>
      <c r="M100" s="198"/>
      <c r="N100" s="198"/>
      <c r="O100" s="198"/>
      <c r="P100" s="201">
        <v>170</v>
      </c>
      <c r="Q100" s="193"/>
      <c r="R100" s="181">
        <f aca="true" t="shared" si="6" ref="R100">G100</f>
        <v>0</v>
      </c>
    </row>
    <row r="101" spans="1:18" ht="17.1" customHeight="1">
      <c r="A101" s="438"/>
      <c r="B101" s="438"/>
      <c r="C101" s="549" t="s">
        <v>260</v>
      </c>
      <c r="D101" s="550" t="s">
        <v>260</v>
      </c>
      <c r="E101" s="417">
        <v>2200</v>
      </c>
      <c r="F101" s="417">
        <v>2000</v>
      </c>
      <c r="G101" s="240">
        <f t="shared" si="4"/>
        <v>-200</v>
      </c>
      <c r="H101" s="240">
        <f t="shared" si="5"/>
        <v>-9.090909090909092</v>
      </c>
      <c r="I101" s="551" t="s">
        <v>269</v>
      </c>
      <c r="J101" s="552"/>
      <c r="K101" s="552"/>
      <c r="L101" s="552"/>
      <c r="M101" s="552"/>
      <c r="N101" s="552"/>
      <c r="O101" s="552"/>
      <c r="P101" s="553">
        <v>2000</v>
      </c>
      <c r="Q101" s="554" t="s">
        <v>466</v>
      </c>
      <c r="R101" s="555">
        <v>-200</v>
      </c>
    </row>
    <row r="102" spans="3:4" ht="13.5">
      <c r="C102" s="20"/>
      <c r="D102" s="20"/>
    </row>
    <row r="103" spans="3:4" ht="13.5">
      <c r="C103" s="20"/>
      <c r="D103" s="20"/>
    </row>
    <row r="104" spans="3:4" ht="13.5">
      <c r="C104" s="20"/>
      <c r="D104" s="20"/>
    </row>
    <row r="105" spans="3:4" ht="13.5">
      <c r="C105" s="20"/>
      <c r="D105" s="20"/>
    </row>
    <row r="106" spans="3:4" ht="16.5" customHeight="1">
      <c r="C106" s="20"/>
      <c r="D106" s="20"/>
    </row>
    <row r="107" spans="3:4" ht="16.5" customHeight="1">
      <c r="C107" s="20"/>
      <c r="D107" s="20"/>
    </row>
    <row r="108" spans="3:4" ht="16.5" customHeight="1">
      <c r="C108" s="20"/>
      <c r="D108" s="20"/>
    </row>
    <row r="109" spans="3:4" ht="16.5" customHeight="1">
      <c r="C109" s="20"/>
      <c r="D109" s="20"/>
    </row>
    <row r="110" spans="3:4" ht="16.5" customHeight="1">
      <c r="C110" s="20"/>
      <c r="D110" s="20"/>
    </row>
    <row r="111" spans="3:4" ht="16.5" customHeight="1">
      <c r="C111" s="20"/>
      <c r="D111" s="20"/>
    </row>
    <row r="112" spans="3:4" ht="13.5">
      <c r="C112" s="20"/>
      <c r="D112" s="20"/>
    </row>
    <row r="113" spans="3:4" ht="13.5">
      <c r="C113" s="20"/>
      <c r="D113" s="20"/>
    </row>
    <row r="114" spans="3:4" ht="13.5">
      <c r="C114" s="20"/>
      <c r="D114" s="20"/>
    </row>
    <row r="344" spans="9:16" ht="13.5">
      <c r="I344" s="7"/>
      <c r="J344" s="7"/>
      <c r="K344" s="7"/>
      <c r="L344" s="7"/>
      <c r="M344" s="7"/>
      <c r="N344" s="7"/>
      <c r="O344" s="7"/>
      <c r="P344" s="68"/>
    </row>
    <row r="345" spans="9:16" ht="13.5">
      <c r="I345" s="7"/>
      <c r="J345" s="7"/>
      <c r="K345" s="7"/>
      <c r="L345" s="7"/>
      <c r="M345" s="7"/>
      <c r="N345" s="7"/>
      <c r="O345" s="7"/>
      <c r="P345" s="68"/>
    </row>
    <row r="346" spans="9:16" ht="13.5">
      <c r="I346" s="7"/>
      <c r="J346" s="7"/>
      <c r="K346" s="7"/>
      <c r="L346" s="7"/>
      <c r="M346" s="7"/>
      <c r="N346" s="7"/>
      <c r="O346" s="7"/>
      <c r="P346" s="68"/>
    </row>
    <row r="347" spans="9:16" ht="13.5">
      <c r="I347" s="7"/>
      <c r="J347" s="7"/>
      <c r="K347" s="7"/>
      <c r="L347" s="7"/>
      <c r="M347" s="7"/>
      <c r="N347" s="7"/>
      <c r="O347" s="7"/>
      <c r="P347" s="68"/>
    </row>
    <row r="348" spans="9:16" ht="13.5">
      <c r="I348" s="7"/>
      <c r="J348" s="7"/>
      <c r="K348" s="7"/>
      <c r="L348" s="7"/>
      <c r="M348" s="7"/>
      <c r="N348" s="7"/>
      <c r="O348" s="7"/>
      <c r="P348" s="68"/>
    </row>
    <row r="349" spans="9:16" ht="13.5">
      <c r="I349" s="7"/>
      <c r="J349" s="7"/>
      <c r="K349" s="7"/>
      <c r="L349" s="7"/>
      <c r="M349" s="7"/>
      <c r="N349" s="7"/>
      <c r="O349" s="7"/>
      <c r="P349" s="68"/>
    </row>
    <row r="350" spans="9:16" ht="13.5">
      <c r="I350" s="7"/>
      <c r="J350" s="7"/>
      <c r="K350" s="7"/>
      <c r="L350" s="7"/>
      <c r="M350" s="7"/>
      <c r="N350" s="7"/>
      <c r="O350" s="7"/>
      <c r="P350" s="68"/>
    </row>
    <row r="351" spans="9:16" ht="13.5">
      <c r="I351" s="7"/>
      <c r="J351" s="7"/>
      <c r="K351" s="7"/>
      <c r="L351" s="7"/>
      <c r="M351" s="7"/>
      <c r="N351" s="7"/>
      <c r="O351" s="7"/>
      <c r="P351" s="68"/>
    </row>
    <row r="352" spans="9:16" ht="13.5">
      <c r="I352" s="7"/>
      <c r="J352" s="7"/>
      <c r="K352" s="7"/>
      <c r="L352" s="7"/>
      <c r="M352" s="7"/>
      <c r="N352" s="7"/>
      <c r="O352" s="7"/>
      <c r="P352" s="68"/>
    </row>
    <row r="353" spans="9:16" ht="13.5">
      <c r="I353" s="7"/>
      <c r="J353" s="7"/>
      <c r="K353" s="7"/>
      <c r="L353" s="7"/>
      <c r="M353" s="7"/>
      <c r="N353" s="7"/>
      <c r="O353" s="7"/>
      <c r="P353" s="68"/>
    </row>
    <row r="354" spans="9:16" ht="13.5">
      <c r="I354" s="7"/>
      <c r="J354" s="7"/>
      <c r="K354" s="7"/>
      <c r="L354" s="7"/>
      <c r="M354" s="7"/>
      <c r="N354" s="7"/>
      <c r="O354" s="7"/>
      <c r="P354" s="68"/>
    </row>
    <row r="355" spans="9:16" ht="13.5">
      <c r="I355" s="7"/>
      <c r="J355" s="7"/>
      <c r="K355" s="7"/>
      <c r="L355" s="7"/>
      <c r="M355" s="7"/>
      <c r="N355" s="7"/>
      <c r="O355" s="7"/>
      <c r="P355" s="68"/>
    </row>
    <row r="356" spans="9:16" ht="13.5">
      <c r="I356" s="7"/>
      <c r="J356" s="7"/>
      <c r="K356" s="7"/>
      <c r="L356" s="7"/>
      <c r="M356" s="7"/>
      <c r="N356" s="7"/>
      <c r="O356" s="7"/>
      <c r="P356" s="68"/>
    </row>
    <row r="357" spans="9:16" ht="13.5">
      <c r="I357" s="7"/>
      <c r="J357" s="7"/>
      <c r="K357" s="7"/>
      <c r="L357" s="7"/>
      <c r="M357" s="7"/>
      <c r="N357" s="7"/>
      <c r="O357" s="7"/>
      <c r="P357" s="68"/>
    </row>
    <row r="358" spans="9:16" ht="13.5">
      <c r="I358" s="7"/>
      <c r="J358" s="7"/>
      <c r="K358" s="7"/>
      <c r="L358" s="7"/>
      <c r="M358" s="7"/>
      <c r="N358" s="7"/>
      <c r="O358" s="7"/>
      <c r="P358" s="68"/>
    </row>
    <row r="359" spans="9:16" ht="13.5">
      <c r="I359" s="7"/>
      <c r="J359" s="7"/>
      <c r="K359" s="7"/>
      <c r="L359" s="7"/>
      <c r="M359" s="7"/>
      <c r="N359" s="7"/>
      <c r="O359" s="7"/>
      <c r="P359" s="68"/>
    </row>
    <row r="360" spans="9:16" ht="13.5">
      <c r="I360" s="7"/>
      <c r="J360" s="7"/>
      <c r="K360" s="7"/>
      <c r="L360" s="7"/>
      <c r="M360" s="7"/>
      <c r="N360" s="7"/>
      <c r="O360" s="7"/>
      <c r="P360" s="68"/>
    </row>
    <row r="361" spans="9:16" ht="13.5">
      <c r="I361" s="7"/>
      <c r="J361" s="7"/>
      <c r="K361" s="7"/>
      <c r="L361" s="7"/>
      <c r="M361" s="7"/>
      <c r="N361" s="7"/>
      <c r="O361" s="7"/>
      <c r="P361" s="68"/>
    </row>
    <row r="362" spans="9:16" ht="13.5">
      <c r="I362" s="7"/>
      <c r="J362" s="7"/>
      <c r="K362" s="7"/>
      <c r="L362" s="7"/>
      <c r="M362" s="7"/>
      <c r="N362" s="7"/>
      <c r="O362" s="7"/>
      <c r="P362" s="68"/>
    </row>
    <row r="363" spans="9:16" ht="13.5">
      <c r="I363" s="7"/>
      <c r="J363" s="7"/>
      <c r="K363" s="7"/>
      <c r="L363" s="7"/>
      <c r="M363" s="7"/>
      <c r="N363" s="7"/>
      <c r="O363" s="7"/>
      <c r="P363" s="68"/>
    </row>
    <row r="364" spans="9:16" ht="13.5">
      <c r="I364" s="7"/>
      <c r="J364" s="7"/>
      <c r="K364" s="7"/>
      <c r="L364" s="7"/>
      <c r="M364" s="7"/>
      <c r="N364" s="7"/>
      <c r="O364" s="7"/>
      <c r="P364" s="68"/>
    </row>
    <row r="365" spans="9:16" ht="13.5">
      <c r="I365" s="7"/>
      <c r="J365" s="7"/>
      <c r="K365" s="7"/>
      <c r="L365" s="7"/>
      <c r="M365" s="7"/>
      <c r="N365" s="7"/>
      <c r="O365" s="7"/>
      <c r="P365" s="68"/>
    </row>
    <row r="366" spans="9:16" ht="13.5">
      <c r="I366" s="7"/>
      <c r="J366" s="7"/>
      <c r="K366" s="7"/>
      <c r="L366" s="7"/>
      <c r="M366" s="7"/>
      <c r="N366" s="7"/>
      <c r="O366" s="7"/>
      <c r="P366" s="68"/>
    </row>
    <row r="367" spans="9:16" ht="13.5">
      <c r="I367" s="7"/>
      <c r="J367" s="7"/>
      <c r="K367" s="7"/>
      <c r="L367" s="7"/>
      <c r="M367" s="7"/>
      <c r="N367" s="7"/>
      <c r="O367" s="7"/>
      <c r="P367" s="68"/>
    </row>
    <row r="368" spans="9:16" ht="13.5">
      <c r="I368" s="7"/>
      <c r="J368" s="7"/>
      <c r="K368" s="7"/>
      <c r="L368" s="7"/>
      <c r="M368" s="7"/>
      <c r="N368" s="7"/>
      <c r="O368" s="7"/>
      <c r="P368" s="68"/>
    </row>
    <row r="369" spans="9:16" ht="13.5">
      <c r="I369" s="7"/>
      <c r="J369" s="7"/>
      <c r="K369" s="7"/>
      <c r="L369" s="7"/>
      <c r="M369" s="7"/>
      <c r="N369" s="7"/>
      <c r="O369" s="7"/>
      <c r="P369" s="68"/>
    </row>
    <row r="370" spans="9:16" ht="13.5">
      <c r="I370" s="7"/>
      <c r="J370" s="7"/>
      <c r="K370" s="7"/>
      <c r="L370" s="7"/>
      <c r="M370" s="7"/>
      <c r="N370" s="7"/>
      <c r="O370" s="7"/>
      <c r="P370" s="68"/>
    </row>
    <row r="371" spans="9:16" ht="13.5">
      <c r="I371" s="7"/>
      <c r="J371" s="7"/>
      <c r="K371" s="7"/>
      <c r="L371" s="7"/>
      <c r="M371" s="7"/>
      <c r="N371" s="7"/>
      <c r="O371" s="7"/>
      <c r="P371" s="68"/>
    </row>
    <row r="372" spans="9:16" ht="13.5">
      <c r="I372" s="7"/>
      <c r="J372" s="7"/>
      <c r="K372" s="7"/>
      <c r="L372" s="7"/>
      <c r="M372" s="7"/>
      <c r="N372" s="7"/>
      <c r="O372" s="7"/>
      <c r="P372" s="68"/>
    </row>
    <row r="373" spans="9:16" ht="13.5">
      <c r="I373" s="7"/>
      <c r="J373" s="7"/>
      <c r="K373" s="7"/>
      <c r="L373" s="7"/>
      <c r="M373" s="7"/>
      <c r="N373" s="7"/>
      <c r="O373" s="7"/>
      <c r="P373" s="68"/>
    </row>
    <row r="374" spans="9:16" ht="13.5">
      <c r="I374" s="7"/>
      <c r="J374" s="7"/>
      <c r="K374" s="7"/>
      <c r="L374" s="7"/>
      <c r="M374" s="7"/>
      <c r="N374" s="7"/>
      <c r="O374" s="7"/>
      <c r="P374" s="68"/>
    </row>
    <row r="375" spans="9:16" ht="13.5">
      <c r="I375" s="7"/>
      <c r="J375" s="7"/>
      <c r="K375" s="7"/>
      <c r="L375" s="7"/>
      <c r="M375" s="7"/>
      <c r="N375" s="7"/>
      <c r="O375" s="7"/>
      <c r="P375" s="68"/>
    </row>
    <row r="376" spans="9:16" ht="13.5">
      <c r="I376" s="7"/>
      <c r="J376" s="7"/>
      <c r="K376" s="7"/>
      <c r="L376" s="7"/>
      <c r="M376" s="7"/>
      <c r="N376" s="7"/>
      <c r="O376" s="7"/>
      <c r="P376" s="68"/>
    </row>
    <row r="377" spans="9:16" ht="13.5">
      <c r="I377" s="7"/>
      <c r="J377" s="7"/>
      <c r="K377" s="7"/>
      <c r="L377" s="7"/>
      <c r="M377" s="7"/>
      <c r="N377" s="7"/>
      <c r="O377" s="7"/>
      <c r="P377" s="68"/>
    </row>
    <row r="378" spans="9:16" ht="13.5">
      <c r="I378" s="7"/>
      <c r="J378" s="7"/>
      <c r="K378" s="7"/>
      <c r="L378" s="7"/>
      <c r="M378" s="7"/>
      <c r="N378" s="7"/>
      <c r="O378" s="7"/>
      <c r="P378" s="68"/>
    </row>
    <row r="379" spans="9:16" ht="13.5">
      <c r="I379" s="7"/>
      <c r="J379" s="7"/>
      <c r="K379" s="7"/>
      <c r="L379" s="7"/>
      <c r="M379" s="7"/>
      <c r="N379" s="7"/>
      <c r="O379" s="7"/>
      <c r="P379" s="68"/>
    </row>
    <row r="380" spans="9:16" ht="13.5">
      <c r="I380" s="7"/>
      <c r="J380" s="7"/>
      <c r="K380" s="7"/>
      <c r="L380" s="7"/>
      <c r="M380" s="7"/>
      <c r="N380" s="7"/>
      <c r="O380" s="7"/>
      <c r="P380" s="68"/>
    </row>
    <row r="381" spans="9:16" ht="13.5">
      <c r="I381" s="7"/>
      <c r="J381" s="7"/>
      <c r="K381" s="7"/>
      <c r="L381" s="7"/>
      <c r="M381" s="7"/>
      <c r="N381" s="7"/>
      <c r="O381" s="7"/>
      <c r="P381" s="68"/>
    </row>
    <row r="382" spans="9:16" ht="13.5">
      <c r="I382" s="7"/>
      <c r="J382" s="7"/>
      <c r="K382" s="7"/>
      <c r="L382" s="7"/>
      <c r="M382" s="7"/>
      <c r="N382" s="7"/>
      <c r="O382" s="7"/>
      <c r="P382" s="68"/>
    </row>
    <row r="383" spans="9:16" ht="13.5">
      <c r="I383" s="7"/>
      <c r="J383" s="7"/>
      <c r="K383" s="7"/>
      <c r="L383" s="7"/>
      <c r="M383" s="7"/>
      <c r="N383" s="7"/>
      <c r="O383" s="7"/>
      <c r="P383" s="68"/>
    </row>
    <row r="384" spans="9:16" ht="13.5">
      <c r="I384" s="7"/>
      <c r="J384" s="7"/>
      <c r="K384" s="7"/>
      <c r="L384" s="7"/>
      <c r="M384" s="7"/>
      <c r="N384" s="7"/>
      <c r="O384" s="7"/>
      <c r="P384" s="68"/>
    </row>
    <row r="385" spans="9:16" ht="13.5">
      <c r="I385" s="7"/>
      <c r="J385" s="7"/>
      <c r="K385" s="7"/>
      <c r="L385" s="7"/>
      <c r="M385" s="7"/>
      <c r="N385" s="7"/>
      <c r="O385" s="7"/>
      <c r="P385" s="68"/>
    </row>
    <row r="386" spans="9:16" ht="13.5">
      <c r="I386" s="7"/>
      <c r="J386" s="7"/>
      <c r="K386" s="7"/>
      <c r="L386" s="7"/>
      <c r="M386" s="7"/>
      <c r="N386" s="7"/>
      <c r="O386" s="7"/>
      <c r="P386" s="68"/>
    </row>
    <row r="387" spans="9:16" ht="13.5">
      <c r="I387" s="7"/>
      <c r="J387" s="7"/>
      <c r="K387" s="7"/>
      <c r="L387" s="7"/>
      <c r="M387" s="7"/>
      <c r="N387" s="7"/>
      <c r="O387" s="7"/>
      <c r="P387" s="68"/>
    </row>
    <row r="388" spans="9:16" ht="13.5">
      <c r="I388" s="7"/>
      <c r="J388" s="7"/>
      <c r="K388" s="7"/>
      <c r="L388" s="7"/>
      <c r="M388" s="7"/>
      <c r="N388" s="7"/>
      <c r="O388" s="7"/>
      <c r="P388" s="68"/>
    </row>
    <row r="389" spans="9:16" ht="13.5">
      <c r="I389" s="7"/>
      <c r="J389" s="7"/>
      <c r="K389" s="7"/>
      <c r="L389" s="7"/>
      <c r="M389" s="7"/>
      <c r="N389" s="7"/>
      <c r="O389" s="7"/>
      <c r="P389" s="68"/>
    </row>
    <row r="390" spans="9:16" ht="13.5">
      <c r="I390" s="7"/>
      <c r="J390" s="7"/>
      <c r="K390" s="7"/>
      <c r="L390" s="7"/>
      <c r="M390" s="7"/>
      <c r="N390" s="7"/>
      <c r="O390" s="7"/>
      <c r="P390" s="68"/>
    </row>
    <row r="391" spans="9:16" ht="13.5">
      <c r="I391" s="7"/>
      <c r="J391" s="7"/>
      <c r="K391" s="7"/>
      <c r="L391" s="7"/>
      <c r="M391" s="7"/>
      <c r="N391" s="7"/>
      <c r="O391" s="7"/>
      <c r="P391" s="68"/>
    </row>
    <row r="392" spans="9:16" ht="13.5">
      <c r="I392" s="7"/>
      <c r="J392" s="7"/>
      <c r="K392" s="7"/>
      <c r="L392" s="7"/>
      <c r="M392" s="7"/>
      <c r="N392" s="7"/>
      <c r="O392" s="7"/>
      <c r="P392" s="68"/>
    </row>
    <row r="393" spans="9:16" ht="13.5">
      <c r="I393" s="7"/>
      <c r="J393" s="7"/>
      <c r="K393" s="7"/>
      <c r="L393" s="7"/>
      <c r="M393" s="7"/>
      <c r="N393" s="7"/>
      <c r="O393" s="7"/>
      <c r="P393" s="68"/>
    </row>
    <row r="394" spans="9:16" ht="13.5">
      <c r="I394" s="7"/>
      <c r="J394" s="7"/>
      <c r="K394" s="7"/>
      <c r="L394" s="7"/>
      <c r="M394" s="7"/>
      <c r="N394" s="7"/>
      <c r="O394" s="7"/>
      <c r="P394" s="68"/>
    </row>
    <row r="395" spans="9:16" ht="13.5">
      <c r="I395" s="7"/>
      <c r="J395" s="7"/>
      <c r="K395" s="7"/>
      <c r="L395" s="7"/>
      <c r="M395" s="7"/>
      <c r="N395" s="7"/>
      <c r="O395" s="7"/>
      <c r="P395" s="68"/>
    </row>
    <row r="396" spans="9:16" ht="13.5">
      <c r="I396" s="7"/>
      <c r="J396" s="7"/>
      <c r="K396" s="7"/>
      <c r="L396" s="7"/>
      <c r="M396" s="7"/>
      <c r="N396" s="7"/>
      <c r="O396" s="7"/>
      <c r="P396" s="68"/>
    </row>
    <row r="397" spans="9:16" ht="13.5">
      <c r="I397" s="7"/>
      <c r="J397" s="7"/>
      <c r="K397" s="7"/>
      <c r="L397" s="7"/>
      <c r="M397" s="7"/>
      <c r="N397" s="7"/>
      <c r="O397" s="7"/>
      <c r="P397" s="68"/>
    </row>
    <row r="398" spans="9:16" ht="13.5">
      <c r="I398" s="7"/>
      <c r="J398" s="7"/>
      <c r="K398" s="7"/>
      <c r="L398" s="7"/>
      <c r="M398" s="7"/>
      <c r="N398" s="7"/>
      <c r="O398" s="7"/>
      <c r="P398" s="68"/>
    </row>
    <row r="399" spans="9:16" ht="13.5">
      <c r="I399" s="7"/>
      <c r="J399" s="7"/>
      <c r="K399" s="7"/>
      <c r="L399" s="7"/>
      <c r="M399" s="7"/>
      <c r="N399" s="7"/>
      <c r="O399" s="7"/>
      <c r="P399" s="68"/>
    </row>
    <row r="400" spans="9:16" ht="13.5">
      <c r="I400" s="7"/>
      <c r="J400" s="7"/>
      <c r="K400" s="7"/>
      <c r="L400" s="7"/>
      <c r="M400" s="7"/>
      <c r="N400" s="7"/>
      <c r="O400" s="7"/>
      <c r="P400" s="68"/>
    </row>
    <row r="401" spans="9:16" ht="13.5">
      <c r="I401" s="7"/>
      <c r="J401" s="7"/>
      <c r="K401" s="7"/>
      <c r="L401" s="7"/>
      <c r="M401" s="7"/>
      <c r="N401" s="7"/>
      <c r="O401" s="7"/>
      <c r="P401" s="68"/>
    </row>
    <row r="402" spans="9:16" ht="13.5">
      <c r="I402" s="7"/>
      <c r="J402" s="7"/>
      <c r="K402" s="7"/>
      <c r="L402" s="7"/>
      <c r="M402" s="7"/>
      <c r="N402" s="7"/>
      <c r="O402" s="7"/>
      <c r="P402" s="68"/>
    </row>
    <row r="403" spans="9:16" ht="13.5">
      <c r="I403" s="7"/>
      <c r="J403" s="7"/>
      <c r="K403" s="7"/>
      <c r="L403" s="7"/>
      <c r="M403" s="7"/>
      <c r="N403" s="7"/>
      <c r="O403" s="7"/>
      <c r="P403" s="68"/>
    </row>
    <row r="404" spans="9:16" ht="13.5">
      <c r="I404" s="7"/>
      <c r="J404" s="7"/>
      <c r="K404" s="7"/>
      <c r="L404" s="7"/>
      <c r="M404" s="7"/>
      <c r="N404" s="7"/>
      <c r="O404" s="7"/>
      <c r="P404" s="68"/>
    </row>
    <row r="405" spans="9:16" ht="13.5">
      <c r="I405" s="7"/>
      <c r="J405" s="7"/>
      <c r="K405" s="7"/>
      <c r="L405" s="7"/>
      <c r="M405" s="7"/>
      <c r="N405" s="7"/>
      <c r="O405" s="7"/>
      <c r="P405" s="68"/>
    </row>
    <row r="406" spans="9:16" ht="13.5">
      <c r="I406" s="7"/>
      <c r="J406" s="7"/>
      <c r="K406" s="7"/>
      <c r="L406" s="7"/>
      <c r="M406" s="7"/>
      <c r="N406" s="7"/>
      <c r="O406" s="7"/>
      <c r="P406" s="68"/>
    </row>
    <row r="407" spans="9:16" ht="13.5">
      <c r="I407" s="7"/>
      <c r="J407" s="7"/>
      <c r="K407" s="7"/>
      <c r="L407" s="7"/>
      <c r="M407" s="7"/>
      <c r="N407" s="7"/>
      <c r="O407" s="7"/>
      <c r="P407" s="68"/>
    </row>
    <row r="408" spans="9:16" ht="13.5">
      <c r="I408" s="7"/>
      <c r="J408" s="7"/>
      <c r="K408" s="7"/>
      <c r="L408" s="7"/>
      <c r="M408" s="7"/>
      <c r="N408" s="7"/>
      <c r="O408" s="7"/>
      <c r="P408" s="68"/>
    </row>
    <row r="409" spans="9:16" ht="13.5">
      <c r="I409" s="7"/>
      <c r="J409" s="7"/>
      <c r="K409" s="7"/>
      <c r="L409" s="7"/>
      <c r="M409" s="7"/>
      <c r="N409" s="7"/>
      <c r="O409" s="7"/>
      <c r="P409" s="68"/>
    </row>
    <row r="410" spans="9:16" ht="13.5">
      <c r="I410" s="7"/>
      <c r="J410" s="7"/>
      <c r="K410" s="7"/>
      <c r="L410" s="7"/>
      <c r="M410" s="7"/>
      <c r="N410" s="7"/>
      <c r="O410" s="7"/>
      <c r="P410" s="68"/>
    </row>
    <row r="411" spans="9:16" ht="13.5">
      <c r="I411" s="7"/>
      <c r="J411" s="7"/>
      <c r="K411" s="7"/>
      <c r="L411" s="7"/>
      <c r="M411" s="7"/>
      <c r="N411" s="7"/>
      <c r="O411" s="7"/>
      <c r="P411" s="68"/>
    </row>
    <row r="412" spans="9:16" ht="13.5">
      <c r="I412" s="7"/>
      <c r="J412" s="7"/>
      <c r="K412" s="7"/>
      <c r="L412" s="7"/>
      <c r="M412" s="7"/>
      <c r="N412" s="7"/>
      <c r="O412" s="7"/>
      <c r="P412" s="68"/>
    </row>
    <row r="413" spans="9:16" ht="13.5">
      <c r="I413" s="7"/>
      <c r="J413" s="7"/>
      <c r="K413" s="7"/>
      <c r="L413" s="7"/>
      <c r="M413" s="7"/>
      <c r="N413" s="7"/>
      <c r="O413" s="7"/>
      <c r="P413" s="68"/>
    </row>
    <row r="414" spans="9:16" ht="13.5">
      <c r="I414" s="7"/>
      <c r="J414" s="7"/>
      <c r="K414" s="7"/>
      <c r="L414" s="7"/>
      <c r="M414" s="7"/>
      <c r="N414" s="7"/>
      <c r="O414" s="7"/>
      <c r="P414" s="68"/>
    </row>
    <row r="415" spans="9:16" ht="13.5">
      <c r="I415" s="7"/>
      <c r="J415" s="7"/>
      <c r="K415" s="7"/>
      <c r="L415" s="7"/>
      <c r="M415" s="7"/>
      <c r="N415" s="7"/>
      <c r="O415" s="7"/>
      <c r="P415" s="68"/>
    </row>
    <row r="416" spans="9:16" ht="13.5">
      <c r="I416" s="7"/>
      <c r="J416" s="7"/>
      <c r="K416" s="7"/>
      <c r="L416" s="7"/>
      <c r="M416" s="7"/>
      <c r="N416" s="7"/>
      <c r="O416" s="7"/>
      <c r="P416" s="68"/>
    </row>
    <row r="417" spans="9:16" ht="13.5">
      <c r="I417" s="7"/>
      <c r="J417" s="7"/>
      <c r="K417" s="7"/>
      <c r="L417" s="7"/>
      <c r="M417" s="7"/>
      <c r="N417" s="7"/>
      <c r="O417" s="7"/>
      <c r="P417" s="68"/>
    </row>
    <row r="418" spans="9:16" ht="13.5">
      <c r="I418" s="7"/>
      <c r="J418" s="7"/>
      <c r="K418" s="7"/>
      <c r="L418" s="7"/>
      <c r="M418" s="7"/>
      <c r="N418" s="7"/>
      <c r="O418" s="7"/>
      <c r="P418" s="68"/>
    </row>
    <row r="419" spans="9:16" ht="13.5">
      <c r="I419" s="7"/>
      <c r="J419" s="7"/>
      <c r="K419" s="7"/>
      <c r="L419" s="7"/>
      <c r="M419" s="7"/>
      <c r="N419" s="7"/>
      <c r="O419" s="7"/>
      <c r="P419" s="68"/>
    </row>
    <row r="420" spans="9:16" ht="13.5">
      <c r="I420" s="7"/>
      <c r="J420" s="7"/>
      <c r="K420" s="7"/>
      <c r="L420" s="7"/>
      <c r="M420" s="7"/>
      <c r="N420" s="7"/>
      <c r="O420" s="7"/>
      <c r="P420" s="68"/>
    </row>
    <row r="421" spans="9:16" ht="13.5">
      <c r="I421" s="7"/>
      <c r="J421" s="7"/>
      <c r="K421" s="7"/>
      <c r="L421" s="7"/>
      <c r="M421" s="7"/>
      <c r="N421" s="7"/>
      <c r="O421" s="7"/>
      <c r="P421" s="68"/>
    </row>
    <row r="422" spans="9:16" ht="13.5">
      <c r="I422" s="7"/>
      <c r="J422" s="7"/>
      <c r="K422" s="7"/>
      <c r="L422" s="7"/>
      <c r="M422" s="7"/>
      <c r="N422" s="7"/>
      <c r="O422" s="7"/>
      <c r="P422" s="68"/>
    </row>
    <row r="423" spans="9:16" ht="13.5">
      <c r="I423" s="7"/>
      <c r="J423" s="7"/>
      <c r="K423" s="7"/>
      <c r="L423" s="7"/>
      <c r="M423" s="7"/>
      <c r="N423" s="7"/>
      <c r="O423" s="7"/>
      <c r="P423" s="68"/>
    </row>
    <row r="424" spans="9:16" ht="13.5">
      <c r="I424" s="7"/>
      <c r="J424" s="7"/>
      <c r="K424" s="7"/>
      <c r="L424" s="7"/>
      <c r="M424" s="7"/>
      <c r="N424" s="7"/>
      <c r="O424" s="7"/>
      <c r="P424" s="68"/>
    </row>
    <row r="425" spans="9:16" ht="13.5">
      <c r="I425" s="7"/>
      <c r="J425" s="7"/>
      <c r="K425" s="7"/>
      <c r="L425" s="7"/>
      <c r="M425" s="7"/>
      <c r="N425" s="7"/>
      <c r="O425" s="7"/>
      <c r="P425" s="68"/>
    </row>
    <row r="426" spans="9:16" ht="13.5">
      <c r="I426" s="7"/>
      <c r="J426" s="7"/>
      <c r="K426" s="7"/>
      <c r="L426" s="7"/>
      <c r="M426" s="7"/>
      <c r="N426" s="7"/>
      <c r="O426" s="7"/>
      <c r="P426" s="68"/>
    </row>
    <row r="427" spans="9:16" ht="13.5">
      <c r="I427" s="7"/>
      <c r="J427" s="7"/>
      <c r="K427" s="7"/>
      <c r="L427" s="7"/>
      <c r="M427" s="7"/>
      <c r="N427" s="7"/>
      <c r="O427" s="7"/>
      <c r="P427" s="68"/>
    </row>
    <row r="428" spans="9:16" ht="13.5">
      <c r="I428" s="7"/>
      <c r="J428" s="7"/>
      <c r="K428" s="7"/>
      <c r="L428" s="7"/>
      <c r="M428" s="7"/>
      <c r="N428" s="7"/>
      <c r="O428" s="7"/>
      <c r="P428" s="68"/>
    </row>
    <row r="429" spans="9:16" ht="13.5">
      <c r="I429" s="7"/>
      <c r="J429" s="7"/>
      <c r="K429" s="7"/>
      <c r="L429" s="7"/>
      <c r="M429" s="7"/>
      <c r="N429" s="7"/>
      <c r="O429" s="7"/>
      <c r="P429" s="68"/>
    </row>
    <row r="430" spans="9:16" ht="13.5">
      <c r="I430" s="7"/>
      <c r="J430" s="7"/>
      <c r="K430" s="7"/>
      <c r="L430" s="7"/>
      <c r="M430" s="7"/>
      <c r="N430" s="7"/>
      <c r="O430" s="7"/>
      <c r="P430" s="68"/>
    </row>
    <row r="431" spans="9:16" ht="13.5">
      <c r="I431" s="7"/>
      <c r="J431" s="7"/>
      <c r="K431" s="7"/>
      <c r="L431" s="7"/>
      <c r="M431" s="7"/>
      <c r="N431" s="7"/>
      <c r="O431" s="7"/>
      <c r="P431" s="68"/>
    </row>
    <row r="432" spans="9:16" ht="13.5">
      <c r="I432" s="7"/>
      <c r="J432" s="7"/>
      <c r="K432" s="7"/>
      <c r="L432" s="7"/>
      <c r="M432" s="7"/>
      <c r="N432" s="7"/>
      <c r="O432" s="7"/>
      <c r="P432" s="68"/>
    </row>
    <row r="433" spans="9:16" ht="13.5">
      <c r="I433" s="7"/>
      <c r="J433" s="7"/>
      <c r="K433" s="7"/>
      <c r="L433" s="7"/>
      <c r="M433" s="7"/>
      <c r="N433" s="7"/>
      <c r="O433" s="7"/>
      <c r="P433" s="68"/>
    </row>
    <row r="434" spans="9:16" ht="13.5">
      <c r="I434" s="7"/>
      <c r="J434" s="7"/>
      <c r="K434" s="7"/>
      <c r="L434" s="7"/>
      <c r="M434" s="7"/>
      <c r="N434" s="7"/>
      <c r="O434" s="7"/>
      <c r="P434" s="68"/>
    </row>
    <row r="435" spans="9:16" ht="13.5">
      <c r="I435" s="7"/>
      <c r="J435" s="7"/>
      <c r="K435" s="7"/>
      <c r="L435" s="7"/>
      <c r="M435" s="7"/>
      <c r="N435" s="7"/>
      <c r="O435" s="7"/>
      <c r="P435" s="68"/>
    </row>
    <row r="436" spans="9:16" ht="13.5">
      <c r="I436" s="7"/>
      <c r="J436" s="7"/>
      <c r="K436" s="7"/>
      <c r="L436" s="7"/>
      <c r="M436" s="7"/>
      <c r="N436" s="7"/>
      <c r="O436" s="7"/>
      <c r="P436" s="68"/>
    </row>
    <row r="437" spans="9:16" ht="13.5">
      <c r="I437" s="7"/>
      <c r="J437" s="7"/>
      <c r="K437" s="7"/>
      <c r="L437" s="7"/>
      <c r="M437" s="7"/>
      <c r="N437" s="7"/>
      <c r="O437" s="7"/>
      <c r="P437" s="68"/>
    </row>
    <row r="438" spans="9:16" ht="13.5">
      <c r="I438" s="7"/>
      <c r="J438" s="7"/>
      <c r="K438" s="7"/>
      <c r="L438" s="7"/>
      <c r="M438" s="7"/>
      <c r="N438" s="7"/>
      <c r="O438" s="7"/>
      <c r="P438" s="68"/>
    </row>
    <row r="439" spans="9:16" ht="13.5">
      <c r="I439" s="7"/>
      <c r="J439" s="7"/>
      <c r="K439" s="7"/>
      <c r="L439" s="7"/>
      <c r="M439" s="7"/>
      <c r="N439" s="7"/>
      <c r="O439" s="7"/>
      <c r="P439" s="68"/>
    </row>
    <row r="440" spans="9:16" ht="13.5">
      <c r="I440" s="7"/>
      <c r="J440" s="7"/>
      <c r="K440" s="7"/>
      <c r="L440" s="7"/>
      <c r="M440" s="7"/>
      <c r="N440" s="7"/>
      <c r="O440" s="7"/>
      <c r="P440" s="68"/>
    </row>
    <row r="441" spans="9:16" ht="13.5">
      <c r="I441" s="7"/>
      <c r="J441" s="7"/>
      <c r="K441" s="7"/>
      <c r="L441" s="7"/>
      <c r="M441" s="7"/>
      <c r="N441" s="7"/>
      <c r="O441" s="7"/>
      <c r="P441" s="68"/>
    </row>
    <row r="442" spans="9:16" ht="13.5">
      <c r="I442" s="7"/>
      <c r="J442" s="7"/>
      <c r="K442" s="7"/>
      <c r="L442" s="7"/>
      <c r="M442" s="7"/>
      <c r="N442" s="7"/>
      <c r="O442" s="7"/>
      <c r="P442" s="68"/>
    </row>
    <row r="443" spans="9:16" ht="13.5">
      <c r="I443" s="7"/>
      <c r="J443" s="7"/>
      <c r="K443" s="7"/>
      <c r="L443" s="7"/>
      <c r="M443" s="7"/>
      <c r="N443" s="7"/>
      <c r="O443" s="7"/>
      <c r="P443" s="68"/>
    </row>
    <row r="444" spans="9:16" ht="13.5">
      <c r="I444" s="7"/>
      <c r="J444" s="7"/>
      <c r="K444" s="7"/>
      <c r="L444" s="7"/>
      <c r="M444" s="7"/>
      <c r="N444" s="7"/>
      <c r="O444" s="7"/>
      <c r="P444" s="68"/>
    </row>
    <row r="445" spans="9:16" ht="13.5">
      <c r="I445" s="7"/>
      <c r="J445" s="7"/>
      <c r="K445" s="7"/>
      <c r="L445" s="7"/>
      <c r="M445" s="7"/>
      <c r="N445" s="7"/>
      <c r="O445" s="7"/>
      <c r="P445" s="68"/>
    </row>
    <row r="446" spans="9:16" ht="13.5">
      <c r="I446" s="7"/>
      <c r="J446" s="7"/>
      <c r="K446" s="7"/>
      <c r="L446" s="7"/>
      <c r="M446" s="7"/>
      <c r="N446" s="7"/>
      <c r="O446" s="7"/>
      <c r="P446" s="68"/>
    </row>
    <row r="447" spans="9:16" ht="13.5">
      <c r="I447" s="7"/>
      <c r="J447" s="7"/>
      <c r="K447" s="7"/>
      <c r="L447" s="7"/>
      <c r="M447" s="7"/>
      <c r="N447" s="7"/>
      <c r="O447" s="7"/>
      <c r="P447" s="68"/>
    </row>
    <row r="448" spans="9:16" ht="13.5">
      <c r="I448" s="7"/>
      <c r="J448" s="7"/>
      <c r="K448" s="7"/>
      <c r="L448" s="7"/>
      <c r="M448" s="7"/>
      <c r="N448" s="7"/>
      <c r="O448" s="7"/>
      <c r="P448" s="68"/>
    </row>
    <row r="449" spans="9:16" ht="13.5">
      <c r="I449" s="7"/>
      <c r="J449" s="7"/>
      <c r="K449" s="7"/>
      <c r="L449" s="7"/>
      <c r="M449" s="7"/>
      <c r="N449" s="7"/>
      <c r="O449" s="7"/>
      <c r="P449" s="68"/>
    </row>
    <row r="450" spans="9:16" ht="13.5">
      <c r="I450" s="7"/>
      <c r="J450" s="7"/>
      <c r="K450" s="7"/>
      <c r="L450" s="7"/>
      <c r="M450" s="7"/>
      <c r="N450" s="7"/>
      <c r="O450" s="7"/>
      <c r="P450" s="68"/>
    </row>
    <row r="451" spans="9:16" ht="13.5">
      <c r="I451" s="7"/>
      <c r="J451" s="7"/>
      <c r="K451" s="7"/>
      <c r="L451" s="7"/>
      <c r="M451" s="7"/>
      <c r="N451" s="7"/>
      <c r="O451" s="7"/>
      <c r="P451" s="68"/>
    </row>
    <row r="452" spans="9:16" ht="13.5">
      <c r="I452" s="7"/>
      <c r="J452" s="7"/>
      <c r="K452" s="7"/>
      <c r="L452" s="7"/>
      <c r="M452" s="7"/>
      <c r="N452" s="7"/>
      <c r="O452" s="7"/>
      <c r="P452" s="68"/>
    </row>
    <row r="453" spans="9:16" ht="13.5">
      <c r="I453" s="7"/>
      <c r="J453" s="7"/>
      <c r="K453" s="7"/>
      <c r="L453" s="7"/>
      <c r="M453" s="7"/>
      <c r="N453" s="7"/>
      <c r="O453" s="7"/>
      <c r="P453" s="68"/>
    </row>
    <row r="454" spans="9:16" ht="13.5">
      <c r="I454" s="7"/>
      <c r="J454" s="7"/>
      <c r="K454" s="7"/>
      <c r="L454" s="7"/>
      <c r="M454" s="7"/>
      <c r="N454" s="7"/>
      <c r="O454" s="7"/>
      <c r="P454" s="68"/>
    </row>
    <row r="455" spans="9:16" ht="13.5">
      <c r="I455" s="7"/>
      <c r="J455" s="7"/>
      <c r="K455" s="7"/>
      <c r="L455" s="7"/>
      <c r="M455" s="7"/>
      <c r="N455" s="7"/>
      <c r="O455" s="7"/>
      <c r="P455" s="68"/>
    </row>
    <row r="456" spans="9:16" ht="13.5">
      <c r="I456" s="7"/>
      <c r="J456" s="7"/>
      <c r="K456" s="7"/>
      <c r="L456" s="7"/>
      <c r="M456" s="7"/>
      <c r="N456" s="7"/>
      <c r="O456" s="7"/>
      <c r="P456" s="68"/>
    </row>
    <row r="457" spans="9:16" ht="13.5">
      <c r="I457" s="7"/>
      <c r="J457" s="7"/>
      <c r="K457" s="7"/>
      <c r="L457" s="7"/>
      <c r="M457" s="7"/>
      <c r="N457" s="7"/>
      <c r="O457" s="7"/>
      <c r="P457" s="68"/>
    </row>
    <row r="458" spans="9:16" ht="13.5">
      <c r="I458" s="7"/>
      <c r="J458" s="7"/>
      <c r="K458" s="7"/>
      <c r="L458" s="7"/>
      <c r="M458" s="7"/>
      <c r="N458" s="7"/>
      <c r="O458" s="7"/>
      <c r="P458" s="68"/>
    </row>
    <row r="459" spans="9:16" ht="13.5">
      <c r="I459" s="7"/>
      <c r="J459" s="7"/>
      <c r="K459" s="7"/>
      <c r="L459" s="7"/>
      <c r="M459" s="7"/>
      <c r="N459" s="7"/>
      <c r="O459" s="7"/>
      <c r="P459" s="68"/>
    </row>
    <row r="460" spans="9:16" ht="13.5">
      <c r="I460" s="7"/>
      <c r="J460" s="7"/>
      <c r="K460" s="7"/>
      <c r="L460" s="7"/>
      <c r="M460" s="7"/>
      <c r="N460" s="7"/>
      <c r="O460" s="7"/>
      <c r="P460" s="68"/>
    </row>
    <row r="461" spans="9:16" ht="13.5">
      <c r="I461" s="7"/>
      <c r="J461" s="7"/>
      <c r="K461" s="7"/>
      <c r="L461" s="7"/>
      <c r="M461" s="7"/>
      <c r="N461" s="7"/>
      <c r="O461" s="7"/>
      <c r="P461" s="68"/>
    </row>
    <row r="462" spans="9:16" ht="13.5">
      <c r="I462" s="7"/>
      <c r="J462" s="7"/>
      <c r="K462" s="7"/>
      <c r="L462" s="7"/>
      <c r="M462" s="7"/>
      <c r="N462" s="7"/>
      <c r="O462" s="7"/>
      <c r="P462" s="68"/>
    </row>
    <row r="463" spans="9:16" ht="13.5">
      <c r="I463" s="7"/>
      <c r="J463" s="7"/>
      <c r="K463" s="7"/>
      <c r="L463" s="7"/>
      <c r="M463" s="7"/>
      <c r="N463" s="7"/>
      <c r="O463" s="7"/>
      <c r="P463" s="68"/>
    </row>
    <row r="464" spans="9:16" ht="13.5">
      <c r="I464" s="7"/>
      <c r="J464" s="7"/>
      <c r="K464" s="7"/>
      <c r="L464" s="7"/>
      <c r="M464" s="7"/>
      <c r="N464" s="7"/>
      <c r="O464" s="7"/>
      <c r="P464" s="68"/>
    </row>
    <row r="465" spans="9:16" ht="13.5">
      <c r="I465" s="7"/>
      <c r="J465" s="7"/>
      <c r="K465" s="7"/>
      <c r="L465" s="7"/>
      <c r="M465" s="7"/>
      <c r="N465" s="7"/>
      <c r="O465" s="7"/>
      <c r="P465" s="68"/>
    </row>
    <row r="466" spans="9:16" ht="13.5">
      <c r="I466" s="7"/>
      <c r="J466" s="7"/>
      <c r="K466" s="7"/>
      <c r="L466" s="7"/>
      <c r="M466" s="7"/>
      <c r="N466" s="7"/>
      <c r="O466" s="7"/>
      <c r="P466" s="68"/>
    </row>
    <row r="467" spans="9:16" ht="13.5">
      <c r="I467" s="7"/>
      <c r="J467" s="7"/>
      <c r="K467" s="7"/>
      <c r="L467" s="7"/>
      <c r="M467" s="7"/>
      <c r="N467" s="7"/>
      <c r="O467" s="7"/>
      <c r="P467" s="68"/>
    </row>
    <row r="468" spans="9:16" ht="13.5">
      <c r="I468" s="7"/>
      <c r="J468" s="7"/>
      <c r="K468" s="7"/>
      <c r="L468" s="7"/>
      <c r="M468" s="7"/>
      <c r="N468" s="7"/>
      <c r="O468" s="7"/>
      <c r="P468" s="68"/>
    </row>
    <row r="469" spans="9:16" ht="13.5">
      <c r="I469" s="7"/>
      <c r="J469" s="7"/>
      <c r="K469" s="7"/>
      <c r="L469" s="7"/>
      <c r="M469" s="7"/>
      <c r="N469" s="7"/>
      <c r="O469" s="7"/>
      <c r="P469" s="68"/>
    </row>
    <row r="470" spans="9:16" ht="13.5">
      <c r="I470" s="7"/>
      <c r="J470" s="7"/>
      <c r="K470" s="7"/>
      <c r="L470" s="7"/>
      <c r="M470" s="7"/>
      <c r="N470" s="7"/>
      <c r="O470" s="7"/>
      <c r="P470" s="68"/>
    </row>
    <row r="471" spans="9:16" ht="13.5">
      <c r="I471" s="7"/>
      <c r="J471" s="7"/>
      <c r="K471" s="7"/>
      <c r="L471" s="7"/>
      <c r="M471" s="7"/>
      <c r="N471" s="7"/>
      <c r="O471" s="7"/>
      <c r="P471" s="68"/>
    </row>
    <row r="472" spans="9:16" ht="13.5">
      <c r="I472" s="7"/>
      <c r="J472" s="7"/>
      <c r="K472" s="7"/>
      <c r="L472" s="7"/>
      <c r="M472" s="7"/>
      <c r="N472" s="7"/>
      <c r="O472" s="7"/>
      <c r="P472" s="68"/>
    </row>
    <row r="473" spans="9:16" ht="13.5">
      <c r="I473" s="7"/>
      <c r="J473" s="7"/>
      <c r="K473" s="7"/>
      <c r="L473" s="7"/>
      <c r="M473" s="7"/>
      <c r="N473" s="7"/>
      <c r="O473" s="7"/>
      <c r="P473" s="68"/>
    </row>
    <row r="474" spans="9:16" ht="13.5">
      <c r="I474" s="7"/>
      <c r="J474" s="7"/>
      <c r="K474" s="7"/>
      <c r="L474" s="7"/>
      <c r="M474" s="7"/>
      <c r="N474" s="7"/>
      <c r="O474" s="7"/>
      <c r="P474" s="68"/>
    </row>
    <row r="475" spans="9:16" ht="13.5">
      <c r="I475" s="7"/>
      <c r="J475" s="7"/>
      <c r="K475" s="7"/>
      <c r="L475" s="7"/>
      <c r="M475" s="7"/>
      <c r="N475" s="7"/>
      <c r="O475" s="7"/>
      <c r="P475" s="68"/>
    </row>
    <row r="476" spans="9:16" ht="13.5">
      <c r="I476" s="7"/>
      <c r="J476" s="7"/>
      <c r="K476" s="7"/>
      <c r="L476" s="7"/>
      <c r="M476" s="7"/>
      <c r="N476" s="7"/>
      <c r="O476" s="7"/>
      <c r="P476" s="68"/>
    </row>
    <row r="477" spans="9:16" ht="13.5">
      <c r="I477" s="7"/>
      <c r="J477" s="7"/>
      <c r="K477" s="7"/>
      <c r="L477" s="7"/>
      <c r="M477" s="7"/>
      <c r="N477" s="7"/>
      <c r="O477" s="7"/>
      <c r="P477" s="68"/>
    </row>
    <row r="478" spans="9:16" ht="13.5">
      <c r="I478" s="7"/>
      <c r="J478" s="7"/>
      <c r="K478" s="7"/>
      <c r="L478" s="7"/>
      <c r="M478" s="7"/>
      <c r="N478" s="7"/>
      <c r="O478" s="7"/>
      <c r="P478" s="68"/>
    </row>
    <row r="479" spans="9:16" ht="13.5">
      <c r="I479" s="7"/>
      <c r="J479" s="7"/>
      <c r="K479" s="7"/>
      <c r="L479" s="7"/>
      <c r="M479" s="7"/>
      <c r="N479" s="7"/>
      <c r="O479" s="7"/>
      <c r="P479" s="68"/>
    </row>
    <row r="480" spans="9:16" ht="13.5">
      <c r="I480" s="7"/>
      <c r="J480" s="7"/>
      <c r="K480" s="7"/>
      <c r="L480" s="7"/>
      <c r="M480" s="7"/>
      <c r="N480" s="7"/>
      <c r="O480" s="7"/>
      <c r="P480" s="68"/>
    </row>
    <row r="481" spans="9:16" ht="13.5">
      <c r="I481" s="7"/>
      <c r="J481" s="7"/>
      <c r="K481" s="7"/>
      <c r="L481" s="7"/>
      <c r="M481" s="7"/>
      <c r="N481" s="7"/>
      <c r="O481" s="7"/>
      <c r="P481" s="68"/>
    </row>
    <row r="482" spans="9:16" ht="13.5">
      <c r="I482" s="7"/>
      <c r="J482" s="7"/>
      <c r="K482" s="7"/>
      <c r="L482" s="7"/>
      <c r="M482" s="7"/>
      <c r="N482" s="7"/>
      <c r="O482" s="7"/>
      <c r="P482" s="68"/>
    </row>
    <row r="483" spans="9:16" ht="13.5">
      <c r="I483" s="7"/>
      <c r="J483" s="7"/>
      <c r="K483" s="7"/>
      <c r="L483" s="7"/>
      <c r="M483" s="7"/>
      <c r="N483" s="7"/>
      <c r="O483" s="7"/>
      <c r="P483" s="68"/>
    </row>
    <row r="484" spans="9:16" ht="13.5">
      <c r="I484" s="7"/>
      <c r="J484" s="7"/>
      <c r="K484" s="7"/>
      <c r="L484" s="7"/>
      <c r="M484" s="7"/>
      <c r="N484" s="7"/>
      <c r="O484" s="7"/>
      <c r="P484" s="68"/>
    </row>
    <row r="485" spans="9:16" ht="13.5">
      <c r="I485" s="7"/>
      <c r="J485" s="7"/>
      <c r="K485" s="7"/>
      <c r="L485" s="7"/>
      <c r="M485" s="7"/>
      <c r="N485" s="7"/>
      <c r="O485" s="7"/>
      <c r="P485" s="68"/>
    </row>
    <row r="486" spans="9:16" ht="13.5">
      <c r="I486" s="7"/>
      <c r="J486" s="7"/>
      <c r="K486" s="7"/>
      <c r="L486" s="7"/>
      <c r="M486" s="7"/>
      <c r="N486" s="7"/>
      <c r="O486" s="7"/>
      <c r="P486" s="68"/>
    </row>
    <row r="487" spans="9:16" ht="13.5">
      <c r="I487" s="7"/>
      <c r="J487" s="7"/>
      <c r="K487" s="7"/>
      <c r="L487" s="7"/>
      <c r="M487" s="7"/>
      <c r="N487" s="7"/>
      <c r="O487" s="7"/>
      <c r="P487" s="68"/>
    </row>
    <row r="488" spans="9:16" ht="13.5">
      <c r="I488" s="7"/>
      <c r="J488" s="7"/>
      <c r="K488" s="7"/>
      <c r="L488" s="7"/>
      <c r="M488" s="7"/>
      <c r="N488" s="7"/>
      <c r="O488" s="7"/>
      <c r="P488" s="68"/>
    </row>
    <row r="489" spans="9:16" ht="13.5">
      <c r="I489" s="7"/>
      <c r="J489" s="7"/>
      <c r="K489" s="7"/>
      <c r="L489" s="7"/>
      <c r="M489" s="7"/>
      <c r="N489" s="7"/>
      <c r="O489" s="7"/>
      <c r="P489" s="68"/>
    </row>
    <row r="490" spans="9:16" ht="13.5">
      <c r="I490" s="7"/>
      <c r="J490" s="7"/>
      <c r="K490" s="7"/>
      <c r="L490" s="7"/>
      <c r="M490" s="7"/>
      <c r="N490" s="7"/>
      <c r="O490" s="7"/>
      <c r="P490" s="68"/>
    </row>
    <row r="491" spans="9:16" ht="13.5">
      <c r="I491" s="7"/>
      <c r="J491" s="7"/>
      <c r="K491" s="7"/>
      <c r="L491" s="7"/>
      <c r="M491" s="7"/>
      <c r="N491" s="7"/>
      <c r="O491" s="7"/>
      <c r="P491" s="68"/>
    </row>
    <row r="492" spans="9:16" ht="13.5">
      <c r="I492" s="7"/>
      <c r="J492" s="7"/>
      <c r="K492" s="7"/>
      <c r="L492" s="7"/>
      <c r="M492" s="7"/>
      <c r="N492" s="7"/>
      <c r="O492" s="7"/>
      <c r="P492" s="68"/>
    </row>
    <row r="493" spans="9:16" ht="13.5">
      <c r="I493" s="7"/>
      <c r="J493" s="7"/>
      <c r="K493" s="7"/>
      <c r="L493" s="7"/>
      <c r="M493" s="7"/>
      <c r="N493" s="7"/>
      <c r="O493" s="7"/>
      <c r="P493" s="68"/>
    </row>
    <row r="494" spans="9:16" ht="13.5">
      <c r="I494" s="7"/>
      <c r="J494" s="7"/>
      <c r="K494" s="7"/>
      <c r="L494" s="7"/>
      <c r="M494" s="7"/>
      <c r="N494" s="7"/>
      <c r="O494" s="7"/>
      <c r="P494" s="68"/>
    </row>
    <row r="495" spans="9:16" ht="13.5">
      <c r="I495" s="7"/>
      <c r="J495" s="7"/>
      <c r="K495" s="7"/>
      <c r="L495" s="7"/>
      <c r="M495" s="7"/>
      <c r="N495" s="7"/>
      <c r="O495" s="7"/>
      <c r="P495" s="68"/>
    </row>
    <row r="496" spans="9:16" ht="13.5">
      <c r="I496" s="7"/>
      <c r="J496" s="7"/>
      <c r="K496" s="7"/>
      <c r="L496" s="7"/>
      <c r="M496" s="7"/>
      <c r="N496" s="7"/>
      <c r="O496" s="7"/>
      <c r="P496" s="68"/>
    </row>
    <row r="497" spans="9:16" ht="13.5">
      <c r="I497" s="7"/>
      <c r="J497" s="7"/>
      <c r="K497" s="7"/>
      <c r="L497" s="7"/>
      <c r="M497" s="7"/>
      <c r="N497" s="7"/>
      <c r="O497" s="7"/>
      <c r="P497" s="68"/>
    </row>
    <row r="498" spans="9:16" ht="13.5">
      <c r="I498" s="7"/>
      <c r="J498" s="7"/>
      <c r="K498" s="7"/>
      <c r="L498" s="7"/>
      <c r="M498" s="7"/>
      <c r="N498" s="7"/>
      <c r="O498" s="7"/>
      <c r="P498" s="68"/>
    </row>
    <row r="499" spans="9:16" ht="13.5">
      <c r="I499" s="7"/>
      <c r="J499" s="7"/>
      <c r="K499" s="7"/>
      <c r="L499" s="7"/>
      <c r="M499" s="7"/>
      <c r="N499" s="7"/>
      <c r="O499" s="7"/>
      <c r="P499" s="68"/>
    </row>
    <row r="500" spans="9:16" ht="13.5">
      <c r="I500" s="7"/>
      <c r="J500" s="7"/>
      <c r="K500" s="7"/>
      <c r="L500" s="7"/>
      <c r="M500" s="7"/>
      <c r="N500" s="7"/>
      <c r="O500" s="7"/>
      <c r="P500" s="68"/>
    </row>
    <row r="501" spans="9:16" ht="13.5">
      <c r="I501" s="7"/>
      <c r="J501" s="7"/>
      <c r="K501" s="7"/>
      <c r="L501" s="7"/>
      <c r="M501" s="7"/>
      <c r="N501" s="7"/>
      <c r="O501" s="7"/>
      <c r="P501" s="68"/>
    </row>
    <row r="502" spans="9:16" ht="13.5">
      <c r="I502" s="7"/>
      <c r="J502" s="7"/>
      <c r="K502" s="7"/>
      <c r="L502" s="7"/>
      <c r="M502" s="7"/>
      <c r="N502" s="7"/>
      <c r="O502" s="7"/>
      <c r="P502" s="68"/>
    </row>
    <row r="503" spans="9:16" ht="13.5">
      <c r="I503" s="7"/>
      <c r="J503" s="7"/>
      <c r="K503" s="7"/>
      <c r="L503" s="7"/>
      <c r="M503" s="7"/>
      <c r="N503" s="7"/>
      <c r="O503" s="7"/>
      <c r="P503" s="68"/>
    </row>
    <row r="504" spans="9:16" ht="13.5">
      <c r="I504" s="7"/>
      <c r="J504" s="7"/>
      <c r="K504" s="7"/>
      <c r="L504" s="7"/>
      <c r="M504" s="7"/>
      <c r="N504" s="7"/>
      <c r="O504" s="7"/>
      <c r="P504" s="68"/>
    </row>
    <row r="505" spans="9:16" ht="13.5">
      <c r="I505" s="7"/>
      <c r="J505" s="7"/>
      <c r="K505" s="7"/>
      <c r="L505" s="7"/>
      <c r="M505" s="7"/>
      <c r="N505" s="7"/>
      <c r="O505" s="7"/>
      <c r="P505" s="68"/>
    </row>
    <row r="506" spans="9:16" ht="13.5">
      <c r="I506" s="7"/>
      <c r="J506" s="7"/>
      <c r="K506" s="7"/>
      <c r="L506" s="7"/>
      <c r="M506" s="7"/>
      <c r="N506" s="7"/>
      <c r="O506" s="7"/>
      <c r="P506" s="68"/>
    </row>
    <row r="507" spans="9:16" ht="13.5">
      <c r="I507" s="7"/>
      <c r="J507" s="7"/>
      <c r="K507" s="7"/>
      <c r="L507" s="7"/>
      <c r="M507" s="7"/>
      <c r="N507" s="7"/>
      <c r="O507" s="7"/>
      <c r="P507" s="68"/>
    </row>
    <row r="508" spans="9:16" ht="13.5">
      <c r="I508" s="7"/>
      <c r="J508" s="7"/>
      <c r="K508" s="7"/>
      <c r="L508" s="7"/>
      <c r="M508" s="7"/>
      <c r="N508" s="7"/>
      <c r="O508" s="7"/>
      <c r="P508" s="68"/>
    </row>
    <row r="509" spans="9:16" ht="13.5">
      <c r="I509" s="7"/>
      <c r="J509" s="7"/>
      <c r="K509" s="7"/>
      <c r="L509" s="7"/>
      <c r="M509" s="7"/>
      <c r="N509" s="7"/>
      <c r="O509" s="7"/>
      <c r="P509" s="68"/>
    </row>
    <row r="510" spans="9:16" ht="13.5">
      <c r="I510" s="7"/>
      <c r="J510" s="7"/>
      <c r="K510" s="7"/>
      <c r="L510" s="7"/>
      <c r="M510" s="7"/>
      <c r="N510" s="7"/>
      <c r="O510" s="7"/>
      <c r="P510" s="68"/>
    </row>
    <row r="511" spans="9:16" ht="13.5">
      <c r="I511" s="7"/>
      <c r="J511" s="7"/>
      <c r="K511" s="7"/>
      <c r="L511" s="7"/>
      <c r="M511" s="7"/>
      <c r="N511" s="7"/>
      <c r="O511" s="7"/>
      <c r="P511" s="68"/>
    </row>
    <row r="512" spans="9:16" ht="13.5">
      <c r="I512" s="7"/>
      <c r="J512" s="7"/>
      <c r="K512" s="7"/>
      <c r="L512" s="7"/>
      <c r="M512" s="7"/>
      <c r="N512" s="7"/>
      <c r="O512" s="7"/>
      <c r="P512" s="68"/>
    </row>
    <row r="513" spans="9:16" ht="13.5">
      <c r="I513" s="7"/>
      <c r="J513" s="7"/>
      <c r="K513" s="7"/>
      <c r="L513" s="7"/>
      <c r="M513" s="7"/>
      <c r="N513" s="7"/>
      <c r="O513" s="7"/>
      <c r="P513" s="68"/>
    </row>
    <row r="514" spans="9:16" ht="13.5">
      <c r="I514" s="7"/>
      <c r="J514" s="7"/>
      <c r="K514" s="7"/>
      <c r="L514" s="7"/>
      <c r="M514" s="7"/>
      <c r="N514" s="7"/>
      <c r="O514" s="7"/>
      <c r="P514" s="68"/>
    </row>
    <row r="515" spans="9:16" ht="13.5">
      <c r="I515" s="7"/>
      <c r="J515" s="7"/>
      <c r="K515" s="7"/>
      <c r="L515" s="7"/>
      <c r="M515" s="7"/>
      <c r="N515" s="7"/>
      <c r="O515" s="7"/>
      <c r="P515" s="68"/>
    </row>
    <row r="516" spans="9:16" ht="13.5">
      <c r="I516" s="7"/>
      <c r="J516" s="7"/>
      <c r="K516" s="7"/>
      <c r="L516" s="7"/>
      <c r="M516" s="7"/>
      <c r="N516" s="7"/>
      <c r="O516" s="7"/>
      <c r="P516" s="68"/>
    </row>
    <row r="517" spans="9:16" ht="13.5">
      <c r="I517" s="7"/>
      <c r="J517" s="7"/>
      <c r="K517" s="7"/>
      <c r="L517" s="7"/>
      <c r="M517" s="7"/>
      <c r="N517" s="7"/>
      <c r="O517" s="7"/>
      <c r="P517" s="68"/>
    </row>
    <row r="518" spans="9:16" ht="13.5">
      <c r="I518" s="7"/>
      <c r="J518" s="7"/>
      <c r="K518" s="7"/>
      <c r="L518" s="7"/>
      <c r="M518" s="7"/>
      <c r="N518" s="7"/>
      <c r="O518" s="7"/>
      <c r="P518" s="68"/>
    </row>
    <row r="519" spans="9:16" ht="13.5">
      <c r="I519" s="7"/>
      <c r="J519" s="7"/>
      <c r="K519" s="7"/>
      <c r="L519" s="7"/>
      <c r="M519" s="7"/>
      <c r="N519" s="7"/>
      <c r="O519" s="7"/>
      <c r="P519" s="68"/>
    </row>
    <row r="520" spans="9:16" ht="13.5">
      <c r="I520" s="7"/>
      <c r="J520" s="7"/>
      <c r="K520" s="7"/>
      <c r="L520" s="7"/>
      <c r="M520" s="7"/>
      <c r="N520" s="7"/>
      <c r="O520" s="7"/>
      <c r="P520" s="68"/>
    </row>
    <row r="521" spans="9:16" ht="13.5">
      <c r="I521" s="7"/>
      <c r="J521" s="7"/>
      <c r="K521" s="7"/>
      <c r="L521" s="7"/>
      <c r="M521" s="7"/>
      <c r="N521" s="7"/>
      <c r="O521" s="7"/>
      <c r="P521" s="68"/>
    </row>
    <row r="522" spans="9:16" ht="13.5">
      <c r="I522" s="7"/>
      <c r="J522" s="7"/>
      <c r="K522" s="7"/>
      <c r="L522" s="7"/>
      <c r="M522" s="7"/>
      <c r="N522" s="7"/>
      <c r="O522" s="7"/>
      <c r="P522" s="68"/>
    </row>
    <row r="523" spans="9:16" ht="13.5">
      <c r="I523" s="7"/>
      <c r="J523" s="7"/>
      <c r="K523" s="7"/>
      <c r="L523" s="7"/>
      <c r="M523" s="7"/>
      <c r="N523" s="7"/>
      <c r="O523" s="7"/>
      <c r="P523" s="68"/>
    </row>
    <row r="524" spans="9:16" ht="13.5">
      <c r="I524" s="7"/>
      <c r="J524" s="7"/>
      <c r="K524" s="7"/>
      <c r="L524" s="7"/>
      <c r="M524" s="7"/>
      <c r="N524" s="7"/>
      <c r="O524" s="7"/>
      <c r="P524" s="68"/>
    </row>
    <row r="525" spans="9:16" ht="13.5">
      <c r="I525" s="7"/>
      <c r="J525" s="7"/>
      <c r="K525" s="7"/>
      <c r="L525" s="7"/>
      <c r="M525" s="7"/>
      <c r="N525" s="7"/>
      <c r="O525" s="7"/>
      <c r="P525" s="68"/>
    </row>
    <row r="526" spans="9:16" ht="13.5">
      <c r="I526" s="7"/>
      <c r="J526" s="7"/>
      <c r="K526" s="7"/>
      <c r="L526" s="7"/>
      <c r="M526" s="7"/>
      <c r="N526" s="7"/>
      <c r="O526" s="7"/>
      <c r="P526" s="68"/>
    </row>
    <row r="527" spans="9:16" ht="13.5">
      <c r="I527" s="7"/>
      <c r="J527" s="7"/>
      <c r="K527" s="7"/>
      <c r="L527" s="7"/>
      <c r="M527" s="7"/>
      <c r="N527" s="7"/>
      <c r="O527" s="7"/>
      <c r="P527" s="68"/>
    </row>
    <row r="528" spans="9:16" ht="13.5">
      <c r="I528" s="7"/>
      <c r="J528" s="7"/>
      <c r="K528" s="7"/>
      <c r="L528" s="7"/>
      <c r="M528" s="7"/>
      <c r="N528" s="7"/>
      <c r="O528" s="7"/>
      <c r="P528" s="68"/>
    </row>
    <row r="529" spans="9:16" ht="13.5">
      <c r="I529" s="7"/>
      <c r="J529" s="7"/>
      <c r="K529" s="7"/>
      <c r="L529" s="7"/>
      <c r="M529" s="7"/>
      <c r="N529" s="7"/>
      <c r="O529" s="7"/>
      <c r="P529" s="68"/>
    </row>
    <row r="530" spans="9:16" ht="13.5">
      <c r="I530" s="7"/>
      <c r="J530" s="7"/>
      <c r="K530" s="7"/>
      <c r="L530" s="7"/>
      <c r="M530" s="7"/>
      <c r="N530" s="7"/>
      <c r="O530" s="7"/>
      <c r="P530" s="68"/>
    </row>
    <row r="531" spans="9:16" ht="13.5">
      <c r="I531" s="7"/>
      <c r="J531" s="7"/>
      <c r="K531" s="7"/>
      <c r="L531" s="7"/>
      <c r="M531" s="7"/>
      <c r="N531" s="7"/>
      <c r="O531" s="7"/>
      <c r="P531" s="68"/>
    </row>
    <row r="532" spans="9:16" ht="13.5">
      <c r="I532" s="7"/>
      <c r="J532" s="7"/>
      <c r="K532" s="7"/>
      <c r="L532" s="7"/>
      <c r="M532" s="7"/>
      <c r="N532" s="7"/>
      <c r="O532" s="7"/>
      <c r="P532" s="68"/>
    </row>
    <row r="533" spans="9:16" ht="13.5">
      <c r="I533" s="7"/>
      <c r="J533" s="7"/>
      <c r="K533" s="7"/>
      <c r="L533" s="7"/>
      <c r="M533" s="7"/>
      <c r="N533" s="7"/>
      <c r="O533" s="7"/>
      <c r="P533" s="68"/>
    </row>
    <row r="534" spans="9:16" ht="13.5">
      <c r="I534" s="7"/>
      <c r="J534" s="7"/>
      <c r="K534" s="7"/>
      <c r="L534" s="7"/>
      <c r="M534" s="7"/>
      <c r="N534" s="7"/>
      <c r="O534" s="7"/>
      <c r="P534" s="68"/>
    </row>
    <row r="535" spans="9:16" ht="13.5">
      <c r="I535" s="7"/>
      <c r="J535" s="7"/>
      <c r="K535" s="7"/>
      <c r="L535" s="7"/>
      <c r="M535" s="7"/>
      <c r="N535" s="7"/>
      <c r="O535" s="7"/>
      <c r="P535" s="68"/>
    </row>
    <row r="536" spans="9:16" ht="13.5">
      <c r="I536" s="7"/>
      <c r="J536" s="7"/>
      <c r="K536" s="7"/>
      <c r="L536" s="7"/>
      <c r="M536" s="7"/>
      <c r="N536" s="7"/>
      <c r="O536" s="7"/>
      <c r="P536" s="68"/>
    </row>
    <row r="537" spans="9:16" ht="13.5">
      <c r="I537" s="7"/>
      <c r="J537" s="7"/>
      <c r="K537" s="7"/>
      <c r="L537" s="7"/>
      <c r="M537" s="7"/>
      <c r="N537" s="7"/>
      <c r="O537" s="7"/>
      <c r="P537" s="68"/>
    </row>
    <row r="538" spans="9:16" ht="13.5">
      <c r="I538" s="7"/>
      <c r="J538" s="7"/>
      <c r="K538" s="7"/>
      <c r="L538" s="7"/>
      <c r="M538" s="7"/>
      <c r="N538" s="7"/>
      <c r="O538" s="7"/>
      <c r="P538" s="68"/>
    </row>
    <row r="539" spans="9:16" ht="13.5">
      <c r="I539" s="7"/>
      <c r="J539" s="7"/>
      <c r="K539" s="7"/>
      <c r="L539" s="7"/>
      <c r="M539" s="7"/>
      <c r="N539" s="7"/>
      <c r="O539" s="7"/>
      <c r="P539" s="68"/>
    </row>
    <row r="540" spans="9:16" ht="13.5">
      <c r="I540" s="7"/>
      <c r="J540" s="7"/>
      <c r="K540" s="7"/>
      <c r="L540" s="7"/>
      <c r="M540" s="7"/>
      <c r="N540" s="7"/>
      <c r="O540" s="7"/>
      <c r="P540" s="68"/>
    </row>
    <row r="541" spans="9:16" ht="13.5">
      <c r="I541" s="7"/>
      <c r="J541" s="7"/>
      <c r="K541" s="7"/>
      <c r="L541" s="7"/>
      <c r="M541" s="7"/>
      <c r="N541" s="7"/>
      <c r="O541" s="7"/>
      <c r="P541" s="68"/>
    </row>
    <row r="542" spans="9:16" ht="13.5">
      <c r="I542" s="7"/>
      <c r="J542" s="7"/>
      <c r="K542" s="7"/>
      <c r="L542" s="7"/>
      <c r="M542" s="7"/>
      <c r="N542" s="7"/>
      <c r="O542" s="7"/>
      <c r="P542" s="68"/>
    </row>
    <row r="543" spans="9:16" ht="13.5">
      <c r="I543" s="7"/>
      <c r="J543" s="7"/>
      <c r="K543" s="7"/>
      <c r="L543" s="7"/>
      <c r="M543" s="7"/>
      <c r="N543" s="7"/>
      <c r="O543" s="7"/>
      <c r="P543" s="68"/>
    </row>
    <row r="544" spans="9:16" ht="13.5">
      <c r="I544" s="7"/>
      <c r="J544" s="7"/>
      <c r="K544" s="7"/>
      <c r="L544" s="7"/>
      <c r="M544" s="7"/>
      <c r="N544" s="7"/>
      <c r="O544" s="7"/>
      <c r="P544" s="68"/>
    </row>
    <row r="545" spans="9:16" ht="13.5">
      <c r="I545" s="7"/>
      <c r="J545" s="7"/>
      <c r="K545" s="7"/>
      <c r="L545" s="7"/>
      <c r="M545" s="7"/>
      <c r="N545" s="7"/>
      <c r="O545" s="7"/>
      <c r="P545" s="68"/>
    </row>
    <row r="546" spans="9:16" ht="13.5">
      <c r="I546" s="7"/>
      <c r="J546" s="7"/>
      <c r="K546" s="7"/>
      <c r="L546" s="7"/>
      <c r="M546" s="7"/>
      <c r="N546" s="7"/>
      <c r="O546" s="7"/>
      <c r="P546" s="68"/>
    </row>
    <row r="547" spans="9:16" ht="13.5">
      <c r="I547" s="7"/>
      <c r="J547" s="7"/>
      <c r="K547" s="7"/>
      <c r="L547" s="7"/>
      <c r="M547" s="7"/>
      <c r="N547" s="7"/>
      <c r="O547" s="7"/>
      <c r="P547" s="68"/>
    </row>
    <row r="548" spans="9:16" ht="13.5">
      <c r="I548" s="7"/>
      <c r="J548" s="7"/>
      <c r="K548" s="7"/>
      <c r="L548" s="7"/>
      <c r="M548" s="7"/>
      <c r="N548" s="7"/>
      <c r="O548" s="7"/>
      <c r="P548" s="68"/>
    </row>
    <row r="549" spans="9:16" ht="13.5">
      <c r="I549" s="7"/>
      <c r="J549" s="7"/>
      <c r="K549" s="7"/>
      <c r="L549" s="7"/>
      <c r="M549" s="7"/>
      <c r="N549" s="7"/>
      <c r="O549" s="7"/>
      <c r="P549" s="68"/>
    </row>
    <row r="550" spans="9:16" ht="13.5">
      <c r="I550" s="7"/>
      <c r="J550" s="7"/>
      <c r="K550" s="7"/>
      <c r="L550" s="7"/>
      <c r="M550" s="7"/>
      <c r="N550" s="7"/>
      <c r="O550" s="7"/>
      <c r="P550" s="68"/>
    </row>
    <row r="551" spans="9:16" ht="13.5">
      <c r="I551" s="7"/>
      <c r="J551" s="7"/>
      <c r="K551" s="7"/>
      <c r="L551" s="7"/>
      <c r="M551" s="7"/>
      <c r="N551" s="7"/>
      <c r="O551" s="7"/>
      <c r="P551" s="68"/>
    </row>
    <row r="552" spans="9:16" ht="13.5">
      <c r="I552" s="7"/>
      <c r="J552" s="7"/>
      <c r="K552" s="7"/>
      <c r="L552" s="7"/>
      <c r="M552" s="7"/>
      <c r="N552" s="7"/>
      <c r="O552" s="7"/>
      <c r="P552" s="68"/>
    </row>
    <row r="553" spans="9:16" ht="13.5">
      <c r="I553" s="7"/>
      <c r="J553" s="7"/>
      <c r="K553" s="7"/>
      <c r="L553" s="7"/>
      <c r="M553" s="7"/>
      <c r="N553" s="7"/>
      <c r="O553" s="7"/>
      <c r="P553" s="68"/>
    </row>
    <row r="554" spans="9:16" ht="13.5">
      <c r="I554" s="7"/>
      <c r="J554" s="7"/>
      <c r="K554" s="7"/>
      <c r="L554" s="7"/>
      <c r="M554" s="7"/>
      <c r="N554" s="7"/>
      <c r="O554" s="7"/>
      <c r="P554" s="68"/>
    </row>
    <row r="555" spans="9:16" ht="13.5">
      <c r="I555" s="7"/>
      <c r="J555" s="7"/>
      <c r="K555" s="7"/>
      <c r="L555" s="7"/>
      <c r="M555" s="7"/>
      <c r="N555" s="7"/>
      <c r="O555" s="7"/>
      <c r="P555" s="68"/>
    </row>
    <row r="556" spans="9:16" ht="13.5">
      <c r="I556" s="7"/>
      <c r="J556" s="7"/>
      <c r="K556" s="7"/>
      <c r="L556" s="7"/>
      <c r="M556" s="7"/>
      <c r="N556" s="7"/>
      <c r="O556" s="7"/>
      <c r="P556" s="68"/>
    </row>
    <row r="557" spans="9:16" ht="13.5">
      <c r="I557" s="7"/>
      <c r="J557" s="7"/>
      <c r="K557" s="7"/>
      <c r="L557" s="7"/>
      <c r="M557" s="7"/>
      <c r="N557" s="7"/>
      <c r="O557" s="7"/>
      <c r="P557" s="68"/>
    </row>
    <row r="558" spans="9:16" ht="13.5">
      <c r="I558" s="7"/>
      <c r="J558" s="7"/>
      <c r="K558" s="7"/>
      <c r="L558" s="7"/>
      <c r="M558" s="7"/>
      <c r="N558" s="7"/>
      <c r="O558" s="7"/>
      <c r="P558" s="68"/>
    </row>
    <row r="559" spans="9:16" ht="13.5">
      <c r="I559" s="7"/>
      <c r="J559" s="7"/>
      <c r="K559" s="7"/>
      <c r="L559" s="7"/>
      <c r="M559" s="7"/>
      <c r="N559" s="7"/>
      <c r="O559" s="7"/>
      <c r="P559" s="68"/>
    </row>
    <row r="560" spans="9:16" ht="13.5">
      <c r="I560" s="7"/>
      <c r="J560" s="7"/>
      <c r="K560" s="7"/>
      <c r="L560" s="7"/>
      <c r="M560" s="7"/>
      <c r="N560" s="7"/>
      <c r="O560" s="7"/>
      <c r="P560" s="68"/>
    </row>
    <row r="561" spans="9:16" ht="13.5">
      <c r="I561" s="7"/>
      <c r="J561" s="7"/>
      <c r="K561" s="7"/>
      <c r="L561" s="7"/>
      <c r="M561" s="7"/>
      <c r="N561" s="7"/>
      <c r="O561" s="7"/>
      <c r="P561" s="68"/>
    </row>
    <row r="562" spans="9:16" ht="13.5">
      <c r="I562" s="7"/>
      <c r="J562" s="7"/>
      <c r="K562" s="7"/>
      <c r="L562" s="7"/>
      <c r="M562" s="7"/>
      <c r="N562" s="7"/>
      <c r="O562" s="7"/>
      <c r="P562" s="68"/>
    </row>
    <row r="563" spans="9:16" ht="13.5">
      <c r="I563" s="7"/>
      <c r="J563" s="7"/>
      <c r="K563" s="7"/>
      <c r="L563" s="7"/>
      <c r="M563" s="7"/>
      <c r="N563" s="7"/>
      <c r="O563" s="7"/>
      <c r="P563" s="68"/>
    </row>
    <row r="564" spans="9:16" ht="13.5">
      <c r="I564" s="7"/>
      <c r="J564" s="7"/>
      <c r="K564" s="7"/>
      <c r="L564" s="7"/>
      <c r="M564" s="7"/>
      <c r="N564" s="7"/>
      <c r="O564" s="7"/>
      <c r="P564" s="68"/>
    </row>
    <row r="565" spans="9:16" ht="13.5">
      <c r="I565" s="7"/>
      <c r="J565" s="7"/>
      <c r="K565" s="7"/>
      <c r="L565" s="7"/>
      <c r="M565" s="7"/>
      <c r="N565" s="7"/>
      <c r="O565" s="7"/>
      <c r="P565" s="68"/>
    </row>
    <row r="566" spans="9:16" ht="13.5">
      <c r="I566" s="7"/>
      <c r="J566" s="7"/>
      <c r="K566" s="7"/>
      <c r="L566" s="7"/>
      <c r="M566" s="7"/>
      <c r="N566" s="7"/>
      <c r="O566" s="7"/>
      <c r="P566" s="68"/>
    </row>
    <row r="567" spans="9:16" ht="13.5">
      <c r="I567" s="7"/>
      <c r="J567" s="7"/>
      <c r="K567" s="7"/>
      <c r="L567" s="7"/>
      <c r="M567" s="7"/>
      <c r="N567" s="7"/>
      <c r="O567" s="7"/>
      <c r="P567" s="68"/>
    </row>
    <row r="568" spans="9:16" ht="13.5">
      <c r="I568" s="7"/>
      <c r="J568" s="7"/>
      <c r="K568" s="7"/>
      <c r="L568" s="7"/>
      <c r="M568" s="7"/>
      <c r="N568" s="7"/>
      <c r="O568" s="7"/>
      <c r="P568" s="68"/>
    </row>
    <row r="569" spans="9:16" ht="13.5">
      <c r="I569" s="7"/>
      <c r="J569" s="7"/>
      <c r="K569" s="7"/>
      <c r="L569" s="7"/>
      <c r="M569" s="7"/>
      <c r="N569" s="7"/>
      <c r="O569" s="7"/>
      <c r="P569" s="68"/>
    </row>
    <row r="570" spans="9:16" ht="13.5">
      <c r="I570" s="7"/>
      <c r="J570" s="7"/>
      <c r="K570" s="7"/>
      <c r="L570" s="7"/>
      <c r="M570" s="7"/>
      <c r="N570" s="7"/>
      <c r="O570" s="7"/>
      <c r="P570" s="68"/>
    </row>
    <row r="571" spans="9:16" ht="13.5">
      <c r="I571" s="7"/>
      <c r="J571" s="7"/>
      <c r="K571" s="7"/>
      <c r="L571" s="7"/>
      <c r="M571" s="7"/>
      <c r="N571" s="7"/>
      <c r="O571" s="7"/>
      <c r="P571" s="68"/>
    </row>
    <row r="572" spans="9:16" ht="13.5">
      <c r="I572" s="7"/>
      <c r="J572" s="7"/>
      <c r="K572" s="7"/>
      <c r="L572" s="7"/>
      <c r="M572" s="7"/>
      <c r="N572" s="7"/>
      <c r="O572" s="7"/>
      <c r="P572" s="68"/>
    </row>
    <row r="573" spans="9:16" ht="13.5">
      <c r="I573" s="7"/>
      <c r="J573" s="7"/>
      <c r="K573" s="7"/>
      <c r="L573" s="7"/>
      <c r="M573" s="7"/>
      <c r="N573" s="7"/>
      <c r="O573" s="7"/>
      <c r="P573" s="68"/>
    </row>
    <row r="574" spans="9:16" ht="13.5">
      <c r="I574" s="7"/>
      <c r="J574" s="7"/>
      <c r="K574" s="7"/>
      <c r="L574" s="7"/>
      <c r="M574" s="7"/>
      <c r="N574" s="7"/>
      <c r="O574" s="7"/>
      <c r="P574" s="68"/>
    </row>
    <row r="575" spans="9:16" ht="13.5">
      <c r="I575" s="7"/>
      <c r="J575" s="7"/>
      <c r="K575" s="7"/>
      <c r="L575" s="7"/>
      <c r="M575" s="7"/>
      <c r="N575" s="7"/>
      <c r="O575" s="7"/>
      <c r="P575" s="68"/>
    </row>
    <row r="576" spans="9:16" ht="13.5">
      <c r="I576" s="7"/>
      <c r="J576" s="7"/>
      <c r="K576" s="7"/>
      <c r="L576" s="7"/>
      <c r="M576" s="7"/>
      <c r="N576" s="7"/>
      <c r="O576" s="7"/>
      <c r="P576" s="68"/>
    </row>
    <row r="577" spans="9:16" ht="13.5">
      <c r="I577" s="7"/>
      <c r="J577" s="7"/>
      <c r="K577" s="7"/>
      <c r="L577" s="7"/>
      <c r="M577" s="7"/>
      <c r="N577" s="7"/>
      <c r="O577" s="7"/>
      <c r="P577" s="68"/>
    </row>
    <row r="578" spans="9:16" ht="13.5">
      <c r="I578" s="7"/>
      <c r="J578" s="7"/>
      <c r="K578" s="7"/>
      <c r="L578" s="7"/>
      <c r="M578" s="7"/>
      <c r="N578" s="7"/>
      <c r="O578" s="7"/>
      <c r="P578" s="68"/>
    </row>
    <row r="579" spans="9:16" ht="13.5">
      <c r="I579" s="7"/>
      <c r="J579" s="7"/>
      <c r="K579" s="7"/>
      <c r="L579" s="7"/>
      <c r="M579" s="7"/>
      <c r="N579" s="7"/>
      <c r="O579" s="7"/>
      <c r="P579" s="68"/>
    </row>
  </sheetData>
  <mergeCells count="62">
    <mergeCell ref="B69:D69"/>
    <mergeCell ref="C71:C94"/>
    <mergeCell ref="B70:B96"/>
    <mergeCell ref="I4:R5"/>
    <mergeCell ref="D4:D5"/>
    <mergeCell ref="A6:D6"/>
    <mergeCell ref="B7:D7"/>
    <mergeCell ref="C8:D8"/>
    <mergeCell ref="A4:A5"/>
    <mergeCell ref="B4:B5"/>
    <mergeCell ref="C4:C5"/>
    <mergeCell ref="E4:E5"/>
    <mergeCell ref="F4:F5"/>
    <mergeCell ref="G4:H4"/>
    <mergeCell ref="A7:A18"/>
    <mergeCell ref="C17:D17"/>
    <mergeCell ref="C9:C10"/>
    <mergeCell ref="C12:C13"/>
    <mergeCell ref="C14:D14"/>
    <mergeCell ref="C11:D11"/>
    <mergeCell ref="B8:B18"/>
    <mergeCell ref="B24:B32"/>
    <mergeCell ref="B20:B23"/>
    <mergeCell ref="C24:C27"/>
    <mergeCell ref="C15:C16"/>
    <mergeCell ref="B19:D19"/>
    <mergeCell ref="C20:D20"/>
    <mergeCell ref="C21:C23"/>
    <mergeCell ref="C28:C29"/>
    <mergeCell ref="C30:C32"/>
    <mergeCell ref="C50:C57"/>
    <mergeCell ref="B33:D33"/>
    <mergeCell ref="C34:D34"/>
    <mergeCell ref="C61:D61"/>
    <mergeCell ref="C59:C60"/>
    <mergeCell ref="C58:D58"/>
    <mergeCell ref="C49:D49"/>
    <mergeCell ref="C47:D47"/>
    <mergeCell ref="C38:D38"/>
    <mergeCell ref="C35:C37"/>
    <mergeCell ref="C39:C46"/>
    <mergeCell ref="J21:N21"/>
    <mergeCell ref="J25:N25"/>
    <mergeCell ref="J26:N26"/>
    <mergeCell ref="I19:R19"/>
    <mergeCell ref="I20:R20"/>
    <mergeCell ref="A65:A67"/>
    <mergeCell ref="B66:B67"/>
    <mergeCell ref="A97:A100"/>
    <mergeCell ref="B98:B100"/>
    <mergeCell ref="A19:A33"/>
    <mergeCell ref="B34:B62"/>
    <mergeCell ref="A34:A64"/>
    <mergeCell ref="A69:A96"/>
    <mergeCell ref="B63:B64"/>
    <mergeCell ref="B65:D65"/>
    <mergeCell ref="C70:D70"/>
    <mergeCell ref="C63:D63"/>
    <mergeCell ref="C95:D95"/>
    <mergeCell ref="B97:D97"/>
    <mergeCell ref="C98:D98"/>
    <mergeCell ref="C66:D66"/>
  </mergeCells>
  <printOptions/>
  <pageMargins left="0.76" right="0.2" top="0.5905511811023623" bottom="0.36" header="0.3937007874015748" footer="0.27"/>
  <pageSetup fitToHeight="100"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C726"/>
  <sheetViews>
    <sheetView zoomScaleSheetLayoutView="85" workbookViewId="0" topLeftCell="A1">
      <selection activeCell="E139" sqref="E139"/>
    </sheetView>
  </sheetViews>
  <sheetFormatPr defaultColWidth="8.88671875" defaultRowHeight="13.5"/>
  <cols>
    <col min="1" max="1" width="4.6640625" style="32" customWidth="1"/>
    <col min="2" max="2" width="4.4453125" style="32" customWidth="1"/>
    <col min="3" max="3" width="11.10546875" style="33" customWidth="1"/>
    <col min="4" max="4" width="12.99609375" style="33" customWidth="1"/>
    <col min="5" max="5" width="8.4453125" style="2" customWidth="1"/>
    <col min="6" max="6" width="8.6640625" style="2" customWidth="1"/>
    <col min="7" max="7" width="9.5546875" style="2" customWidth="1"/>
    <col min="8" max="8" width="5.99609375" style="2" customWidth="1"/>
    <col min="9" max="9" width="17.77734375" style="9" customWidth="1"/>
    <col min="10" max="10" width="5.99609375" style="67" customWidth="1"/>
    <col min="11" max="11" width="4.10546875" style="9" customWidth="1"/>
    <col min="12" max="12" width="8.21484375" style="9" customWidth="1"/>
    <col min="13" max="13" width="4.4453125" style="9" customWidth="1"/>
    <col min="14" max="14" width="6.77734375" style="9" customWidth="1"/>
    <col min="15" max="15" width="5.10546875" style="9" customWidth="1"/>
    <col min="16" max="16" width="8.21484375" style="9" customWidth="1"/>
    <col min="17" max="17" width="4.6640625" style="25" customWidth="1"/>
    <col min="18" max="18" width="8.4453125" style="52" customWidth="1"/>
    <col min="19" max="32" width="8.88671875" style="34" customWidth="1"/>
    <col min="33" max="16384" width="8.88671875" style="2" customWidth="1"/>
  </cols>
  <sheetData>
    <row r="1" ht="24.95" customHeight="1">
      <c r="A1" s="31" t="s">
        <v>17</v>
      </c>
    </row>
    <row r="2" spans="5:18" ht="24.95" customHeight="1">
      <c r="E2" s="6"/>
      <c r="R2" s="26" t="s">
        <v>5</v>
      </c>
    </row>
    <row r="3" spans="1:32" s="36" customFormat="1" ht="24" customHeight="1">
      <c r="A3" s="598" t="s">
        <v>6</v>
      </c>
      <c r="B3" s="598" t="s">
        <v>0</v>
      </c>
      <c r="C3" s="598" t="s">
        <v>1</v>
      </c>
      <c r="D3" s="598" t="s">
        <v>18</v>
      </c>
      <c r="E3" s="605" t="s">
        <v>399</v>
      </c>
      <c r="F3" s="605" t="s">
        <v>400</v>
      </c>
      <c r="G3" s="598" t="s">
        <v>2</v>
      </c>
      <c r="H3" s="598"/>
      <c r="I3" s="636" t="s">
        <v>355</v>
      </c>
      <c r="J3" s="636"/>
      <c r="K3" s="636"/>
      <c r="L3" s="636"/>
      <c r="M3" s="636"/>
      <c r="N3" s="636"/>
      <c r="O3" s="636"/>
      <c r="P3" s="636"/>
      <c r="Q3" s="636"/>
      <c r="R3" s="636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s="36" customFormat="1" ht="24" customHeight="1">
      <c r="A4" s="598"/>
      <c r="B4" s="598"/>
      <c r="C4" s="598"/>
      <c r="D4" s="598"/>
      <c r="E4" s="605"/>
      <c r="F4" s="605"/>
      <c r="G4" s="134" t="s">
        <v>3</v>
      </c>
      <c r="H4" s="134" t="s">
        <v>4</v>
      </c>
      <c r="I4" s="636"/>
      <c r="J4" s="636"/>
      <c r="K4" s="636"/>
      <c r="L4" s="636"/>
      <c r="M4" s="636"/>
      <c r="N4" s="636"/>
      <c r="O4" s="636"/>
      <c r="P4" s="636"/>
      <c r="Q4" s="636"/>
      <c r="R4" s="636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s="36" customFormat="1" ht="17.1" customHeight="1">
      <c r="A5" s="682" t="s">
        <v>22</v>
      </c>
      <c r="B5" s="682"/>
      <c r="C5" s="682"/>
      <c r="D5" s="682"/>
      <c r="E5" s="145">
        <f>SUM(E6,E47,E52,E112,E115,E272,E275)</f>
        <v>1420425</v>
      </c>
      <c r="F5" s="145">
        <f>SUM(F6,F47,F52,F112,F115,F272,F275)</f>
        <v>1216232</v>
      </c>
      <c r="G5" s="146">
        <f aca="true" t="shared" si="0" ref="G5:G137">F5-E5</f>
        <v>-204193</v>
      </c>
      <c r="H5" s="146">
        <f aca="true" t="shared" si="1" ref="H5:H137">G5/E5*100</f>
        <v>-14.37548621011317</v>
      </c>
      <c r="I5" s="686"/>
      <c r="J5" s="687"/>
      <c r="K5" s="687"/>
      <c r="L5" s="687"/>
      <c r="M5" s="687"/>
      <c r="N5" s="687"/>
      <c r="O5" s="687"/>
      <c r="P5" s="687"/>
      <c r="Q5" s="687"/>
      <c r="R5" s="688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18" s="35" customFormat="1" ht="17.1" customHeight="1">
      <c r="A6" s="674" t="s">
        <v>86</v>
      </c>
      <c r="B6" s="637" t="s">
        <v>107</v>
      </c>
      <c r="C6" s="637"/>
      <c r="D6" s="637"/>
      <c r="E6" s="158">
        <f>SUM(E7,E23,E27)</f>
        <v>367506</v>
      </c>
      <c r="F6" s="158">
        <f>SUM(F7,F23,F27)</f>
        <v>390767</v>
      </c>
      <c r="G6" s="159">
        <f t="shared" si="0"/>
        <v>23261</v>
      </c>
      <c r="H6" s="159">
        <v>0</v>
      </c>
      <c r="I6" s="641"/>
      <c r="J6" s="642"/>
      <c r="K6" s="642"/>
      <c r="L6" s="642"/>
      <c r="M6" s="642"/>
      <c r="N6" s="642"/>
      <c r="O6" s="642"/>
      <c r="P6" s="642"/>
      <c r="Q6" s="642"/>
      <c r="R6" s="643"/>
    </row>
    <row r="7" spans="1:18" s="35" customFormat="1" ht="17.1" customHeight="1">
      <c r="A7" s="675"/>
      <c r="B7" s="629" t="s">
        <v>87</v>
      </c>
      <c r="C7" s="638" t="s">
        <v>10</v>
      </c>
      <c r="D7" s="638"/>
      <c r="E7" s="160">
        <f>SUM(E8:E22)</f>
        <v>336386</v>
      </c>
      <c r="F7" s="160">
        <f>SUM(F8:F22)</f>
        <v>354020</v>
      </c>
      <c r="G7" s="161">
        <f t="shared" si="0"/>
        <v>17634</v>
      </c>
      <c r="H7" s="161">
        <f t="shared" si="1"/>
        <v>5.2421920056125995</v>
      </c>
      <c r="I7" s="644"/>
      <c r="J7" s="645"/>
      <c r="K7" s="645"/>
      <c r="L7" s="645"/>
      <c r="M7" s="645"/>
      <c r="N7" s="645"/>
      <c r="O7" s="645"/>
      <c r="P7" s="645"/>
      <c r="Q7" s="645"/>
      <c r="R7" s="646"/>
    </row>
    <row r="8" spans="1:18" s="34" customFormat="1" ht="17.1" customHeight="1">
      <c r="A8" s="675"/>
      <c r="B8" s="630"/>
      <c r="C8" s="266" t="s">
        <v>88</v>
      </c>
      <c r="D8" s="266" t="s">
        <v>356</v>
      </c>
      <c r="E8" s="242">
        <v>257004</v>
      </c>
      <c r="F8" s="242">
        <v>261696</v>
      </c>
      <c r="G8" s="238">
        <f t="shared" si="0"/>
        <v>4692</v>
      </c>
      <c r="H8" s="238">
        <f t="shared" si="1"/>
        <v>1.825652519026941</v>
      </c>
      <c r="I8" s="244" t="s">
        <v>566</v>
      </c>
      <c r="J8" s="276"/>
      <c r="K8" s="245"/>
      <c r="L8" s="246"/>
      <c r="M8" s="245"/>
      <c r="N8" s="247"/>
      <c r="O8" s="248"/>
      <c r="P8" s="249">
        <v>261696</v>
      </c>
      <c r="Q8" s="335" t="s">
        <v>463</v>
      </c>
      <c r="R8" s="257">
        <v>4692</v>
      </c>
    </row>
    <row r="9" spans="1:18" s="34" customFormat="1" ht="17.1" customHeight="1">
      <c r="A9" s="675"/>
      <c r="B9" s="630"/>
      <c r="C9" s="194" t="s">
        <v>89</v>
      </c>
      <c r="D9" s="194" t="s">
        <v>89</v>
      </c>
      <c r="E9" s="164">
        <v>21229</v>
      </c>
      <c r="F9" s="164">
        <v>22408</v>
      </c>
      <c r="G9" s="163">
        <f t="shared" si="0"/>
        <v>1179</v>
      </c>
      <c r="H9" s="163">
        <f t="shared" si="1"/>
        <v>5.553723679871873</v>
      </c>
      <c r="I9" s="176" t="s">
        <v>89</v>
      </c>
      <c r="J9" s="685"/>
      <c r="K9" s="685"/>
      <c r="L9" s="685"/>
      <c r="M9" s="685"/>
      <c r="N9" s="685"/>
      <c r="O9" s="274" t="s">
        <v>415</v>
      </c>
      <c r="P9" s="275">
        <v>22408</v>
      </c>
      <c r="Q9" s="300" t="s">
        <v>464</v>
      </c>
      <c r="R9" s="261">
        <v>1179</v>
      </c>
    </row>
    <row r="10" spans="1:18" s="34" customFormat="1" ht="17.1" customHeight="1">
      <c r="A10" s="675"/>
      <c r="B10" s="630"/>
      <c r="C10" s="266" t="s">
        <v>90</v>
      </c>
      <c r="D10" s="266" t="s">
        <v>90</v>
      </c>
      <c r="E10" s="242">
        <v>19732</v>
      </c>
      <c r="F10" s="242">
        <v>24506</v>
      </c>
      <c r="G10" s="238">
        <f t="shared" si="0"/>
        <v>4774</v>
      </c>
      <c r="H10" s="238">
        <f t="shared" si="1"/>
        <v>24.194202310966958</v>
      </c>
      <c r="I10" s="244" t="s">
        <v>410</v>
      </c>
      <c r="J10" s="276"/>
      <c r="K10" s="245"/>
      <c r="L10" s="276">
        <v>261696</v>
      </c>
      <c r="M10" s="245" t="s">
        <v>409</v>
      </c>
      <c r="N10" s="277">
        <v>0.045</v>
      </c>
      <c r="O10" s="248" t="s">
        <v>408</v>
      </c>
      <c r="P10" s="278">
        <f>L10*N10</f>
        <v>11776.32</v>
      </c>
      <c r="Q10" s="335" t="s">
        <v>464</v>
      </c>
      <c r="R10" s="257">
        <v>4774</v>
      </c>
    </row>
    <row r="11" spans="1:18" s="34" customFormat="1" ht="17.1" customHeight="1">
      <c r="A11" s="675"/>
      <c r="B11" s="630"/>
      <c r="C11" s="268"/>
      <c r="D11" s="268"/>
      <c r="E11" s="241"/>
      <c r="F11" s="241"/>
      <c r="G11" s="239"/>
      <c r="H11" s="239"/>
      <c r="I11" s="250" t="s">
        <v>411</v>
      </c>
      <c r="J11" s="142"/>
      <c r="K11" s="140"/>
      <c r="L11" s="142">
        <v>261696</v>
      </c>
      <c r="M11" s="140" t="s">
        <v>409</v>
      </c>
      <c r="N11" s="279">
        <v>0.02945</v>
      </c>
      <c r="O11" s="251" t="s">
        <v>408</v>
      </c>
      <c r="P11" s="280">
        <f aca="true" t="shared" si="2" ref="P11:P14">L11*N11</f>
        <v>7706.9472000000005</v>
      </c>
      <c r="Q11" s="414"/>
      <c r="R11" s="258"/>
    </row>
    <row r="12" spans="1:18" s="34" customFormat="1" ht="17.1" customHeight="1">
      <c r="A12" s="675"/>
      <c r="B12" s="630"/>
      <c r="C12" s="268"/>
      <c r="D12" s="268"/>
      <c r="E12" s="241"/>
      <c r="F12" s="241"/>
      <c r="G12" s="239"/>
      <c r="H12" s="239"/>
      <c r="I12" s="250" t="s">
        <v>412</v>
      </c>
      <c r="J12" s="142"/>
      <c r="K12" s="140"/>
      <c r="L12" s="142">
        <v>7707</v>
      </c>
      <c r="M12" s="140" t="s">
        <v>409</v>
      </c>
      <c r="N12" s="281">
        <v>0.0655</v>
      </c>
      <c r="O12" s="251" t="s">
        <v>408</v>
      </c>
      <c r="P12" s="280">
        <f t="shared" si="2"/>
        <v>504.80850000000004</v>
      </c>
      <c r="Q12" s="414"/>
      <c r="R12" s="258"/>
    </row>
    <row r="13" spans="1:18" s="34" customFormat="1" ht="17.1" customHeight="1">
      <c r="A13" s="675"/>
      <c r="B13" s="630"/>
      <c r="C13" s="268"/>
      <c r="D13" s="268"/>
      <c r="E13" s="241"/>
      <c r="F13" s="241"/>
      <c r="G13" s="239"/>
      <c r="H13" s="239"/>
      <c r="I13" s="250" t="s">
        <v>413</v>
      </c>
      <c r="J13" s="142"/>
      <c r="K13" s="140"/>
      <c r="L13" s="142">
        <v>261696</v>
      </c>
      <c r="M13" s="140" t="s">
        <v>409</v>
      </c>
      <c r="N13" s="281">
        <v>0.007</v>
      </c>
      <c r="O13" s="251" t="s">
        <v>408</v>
      </c>
      <c r="P13" s="280">
        <f t="shared" si="2"/>
        <v>1831.872</v>
      </c>
      <c r="Q13" s="414"/>
      <c r="R13" s="258"/>
    </row>
    <row r="14" spans="1:18" s="34" customFormat="1" ht="17.1" customHeight="1">
      <c r="A14" s="675"/>
      <c r="B14" s="630"/>
      <c r="C14" s="267"/>
      <c r="D14" s="267"/>
      <c r="E14" s="243"/>
      <c r="F14" s="243"/>
      <c r="G14" s="240"/>
      <c r="H14" s="240"/>
      <c r="I14" s="252" t="s">
        <v>414</v>
      </c>
      <c r="J14" s="155"/>
      <c r="K14" s="154"/>
      <c r="L14" s="155">
        <v>215784</v>
      </c>
      <c r="M14" s="154" t="s">
        <v>409</v>
      </c>
      <c r="N14" s="282">
        <v>0.009</v>
      </c>
      <c r="O14" s="254" t="s">
        <v>408</v>
      </c>
      <c r="P14" s="283">
        <f t="shared" si="2"/>
        <v>1942.0559999999998</v>
      </c>
      <c r="Q14" s="333"/>
      <c r="R14" s="260"/>
    </row>
    <row r="15" spans="1:16381" s="37" customFormat="1" ht="17.1" customHeight="1">
      <c r="A15" s="675"/>
      <c r="B15" s="630"/>
      <c r="C15" s="266" t="s">
        <v>91</v>
      </c>
      <c r="D15" s="266" t="s">
        <v>91</v>
      </c>
      <c r="E15" s="242">
        <v>6075</v>
      </c>
      <c r="F15" s="242">
        <f>SUM(P15:P17)</f>
        <v>9050</v>
      </c>
      <c r="G15" s="238">
        <f t="shared" si="0"/>
        <v>2975</v>
      </c>
      <c r="H15" s="238">
        <f t="shared" si="1"/>
        <v>48.971193415637856</v>
      </c>
      <c r="I15" s="244" t="s">
        <v>568</v>
      </c>
      <c r="J15" s="276"/>
      <c r="K15" s="245"/>
      <c r="L15" s="245"/>
      <c r="M15" s="245"/>
      <c r="N15" s="247"/>
      <c r="O15" s="248"/>
      <c r="P15" s="278">
        <v>5500</v>
      </c>
      <c r="Q15" s="335" t="s">
        <v>464</v>
      </c>
      <c r="R15" s="257">
        <v>2975</v>
      </c>
      <c r="XFA15" s="135">
        <f>SUM(R15:XEZ15)</f>
        <v>2975</v>
      </c>
    </row>
    <row r="16" spans="1:16381" s="37" customFormat="1" ht="17.1" customHeight="1">
      <c r="A16" s="675"/>
      <c r="B16" s="630"/>
      <c r="C16" s="268"/>
      <c r="D16" s="268"/>
      <c r="E16" s="241"/>
      <c r="F16" s="241"/>
      <c r="G16" s="239"/>
      <c r="H16" s="239"/>
      <c r="I16" s="250" t="s">
        <v>567</v>
      </c>
      <c r="J16" s="142"/>
      <c r="K16" s="140"/>
      <c r="L16" s="140"/>
      <c r="M16" s="140"/>
      <c r="N16" s="141"/>
      <c r="O16" s="251"/>
      <c r="P16" s="280">
        <v>3000</v>
      </c>
      <c r="Q16" s="414"/>
      <c r="R16" s="258"/>
      <c r="XFA16" s="135"/>
    </row>
    <row r="17" spans="1:16381" s="37" customFormat="1" ht="17.1" customHeight="1">
      <c r="A17" s="675"/>
      <c r="B17" s="630"/>
      <c r="C17" s="267"/>
      <c r="D17" s="267"/>
      <c r="E17" s="243"/>
      <c r="F17" s="243"/>
      <c r="G17" s="240"/>
      <c r="H17" s="240"/>
      <c r="I17" s="252" t="s">
        <v>416</v>
      </c>
      <c r="J17" s="155"/>
      <c r="K17" s="154"/>
      <c r="L17" s="154"/>
      <c r="M17" s="154"/>
      <c r="N17" s="154"/>
      <c r="O17" s="154"/>
      <c r="P17" s="284">
        <v>550</v>
      </c>
      <c r="Q17" s="333"/>
      <c r="R17" s="260"/>
      <c r="XFA17" s="135"/>
    </row>
    <row r="18" spans="1:18" s="37" customFormat="1" ht="17.1" customHeight="1">
      <c r="A18" s="675"/>
      <c r="B18" s="630"/>
      <c r="C18" s="266" t="s">
        <v>92</v>
      </c>
      <c r="D18" s="266" t="s">
        <v>92</v>
      </c>
      <c r="E18" s="242">
        <v>32346</v>
      </c>
      <c r="F18" s="242">
        <f>SUM(P18:P21)</f>
        <v>36360</v>
      </c>
      <c r="G18" s="238">
        <f t="shared" si="0"/>
        <v>4014</v>
      </c>
      <c r="H18" s="238">
        <f t="shared" si="1"/>
        <v>12.409571508069003</v>
      </c>
      <c r="I18" s="244" t="s">
        <v>420</v>
      </c>
      <c r="J18" s="276">
        <v>100</v>
      </c>
      <c r="K18" s="245" t="s">
        <v>419</v>
      </c>
      <c r="L18" s="247">
        <v>13</v>
      </c>
      <c r="M18" s="245" t="s">
        <v>409</v>
      </c>
      <c r="N18" s="246">
        <v>12</v>
      </c>
      <c r="O18" s="245" t="s">
        <v>408</v>
      </c>
      <c r="P18" s="285">
        <f>J18*L18*N18</f>
        <v>15600</v>
      </c>
      <c r="Q18" s="335" t="s">
        <v>464</v>
      </c>
      <c r="R18" s="257">
        <v>4014</v>
      </c>
    </row>
    <row r="19" spans="1:18" s="37" customFormat="1" ht="17.1" customHeight="1">
      <c r="A19" s="675"/>
      <c r="B19" s="630"/>
      <c r="C19" s="268"/>
      <c r="D19" s="268"/>
      <c r="E19" s="241"/>
      <c r="F19" s="241"/>
      <c r="G19" s="239"/>
      <c r="H19" s="239"/>
      <c r="I19" s="250" t="s">
        <v>421</v>
      </c>
      <c r="J19" s="142">
        <v>40</v>
      </c>
      <c r="K19" s="140" t="s">
        <v>409</v>
      </c>
      <c r="L19" s="143">
        <v>12</v>
      </c>
      <c r="M19" s="140" t="s">
        <v>409</v>
      </c>
      <c r="N19" s="141">
        <v>12</v>
      </c>
      <c r="O19" s="140" t="s">
        <v>415</v>
      </c>
      <c r="P19" s="286">
        <f>L19*N19*J19</f>
        <v>5760</v>
      </c>
      <c r="Q19" s="414"/>
      <c r="R19" s="258"/>
    </row>
    <row r="20" spans="1:16381" s="37" customFormat="1" ht="17.1" customHeight="1">
      <c r="A20" s="675"/>
      <c r="B20" s="630"/>
      <c r="C20" s="268"/>
      <c r="D20" s="268"/>
      <c r="E20" s="241"/>
      <c r="F20" s="241"/>
      <c r="G20" s="239"/>
      <c r="H20" s="239"/>
      <c r="I20" s="250" t="s">
        <v>417</v>
      </c>
      <c r="J20" s="142">
        <v>100</v>
      </c>
      <c r="K20" s="140" t="s">
        <v>419</v>
      </c>
      <c r="L20" s="143">
        <v>11</v>
      </c>
      <c r="M20" s="140" t="s">
        <v>409</v>
      </c>
      <c r="N20" s="141">
        <v>12</v>
      </c>
      <c r="O20" s="140" t="s">
        <v>408</v>
      </c>
      <c r="P20" s="280">
        <f>J20*L20*N20</f>
        <v>13200</v>
      </c>
      <c r="Q20" s="414"/>
      <c r="R20" s="258"/>
      <c r="XFA20" s="37">
        <f>SUM(A20:XEZ20)</f>
        <v>13323</v>
      </c>
    </row>
    <row r="21" spans="1:18" s="37" customFormat="1" ht="17.1" customHeight="1">
      <c r="A21" s="675"/>
      <c r="B21" s="630"/>
      <c r="C21" s="267"/>
      <c r="D21" s="267"/>
      <c r="E21" s="243"/>
      <c r="F21" s="243"/>
      <c r="G21" s="240"/>
      <c r="H21" s="240"/>
      <c r="I21" s="252" t="s">
        <v>418</v>
      </c>
      <c r="J21" s="155"/>
      <c r="K21" s="154"/>
      <c r="L21" s="154">
        <v>150</v>
      </c>
      <c r="M21" s="154" t="s">
        <v>409</v>
      </c>
      <c r="N21" s="253">
        <v>12</v>
      </c>
      <c r="O21" s="154" t="s">
        <v>408</v>
      </c>
      <c r="P21" s="283">
        <f aca="true" t="shared" si="3" ref="P21">L21*N21</f>
        <v>1800</v>
      </c>
      <c r="Q21" s="333"/>
      <c r="R21" s="260"/>
    </row>
    <row r="22" spans="1:16381" s="37" customFormat="1" ht="17.1" customHeight="1">
      <c r="A22" s="676"/>
      <c r="B22" s="631"/>
      <c r="C22" s="194" t="s">
        <v>93</v>
      </c>
      <c r="D22" s="194" t="s">
        <v>93</v>
      </c>
      <c r="E22" s="164">
        <v>0</v>
      </c>
      <c r="F22" s="164">
        <v>0</v>
      </c>
      <c r="G22" s="163">
        <f t="shared" si="0"/>
        <v>0</v>
      </c>
      <c r="H22" s="163">
        <v>0</v>
      </c>
      <c r="I22" s="252"/>
      <c r="J22" s="155"/>
      <c r="K22" s="154"/>
      <c r="L22" s="154"/>
      <c r="M22" s="154"/>
      <c r="N22" s="154"/>
      <c r="O22" s="154"/>
      <c r="P22" s="154"/>
      <c r="Q22" s="300"/>
      <c r="R22" s="261"/>
      <c r="XFA22" s="37">
        <f>SUM(A22:XEZ22)</f>
        <v>0</v>
      </c>
    </row>
    <row r="23" spans="1:18" s="34" customFormat="1" ht="17.1" customHeight="1">
      <c r="A23" s="674" t="s">
        <v>305</v>
      </c>
      <c r="B23" s="635" t="s">
        <v>94</v>
      </c>
      <c r="C23" s="692" t="s">
        <v>10</v>
      </c>
      <c r="D23" s="692"/>
      <c r="E23" s="138">
        <f>SUM(E24:E26)</f>
        <v>10130</v>
      </c>
      <c r="F23" s="138">
        <f>SUM(F24:F26)</f>
        <v>13400</v>
      </c>
      <c r="G23" s="139">
        <f t="shared" si="0"/>
        <v>3270</v>
      </c>
      <c r="H23" s="139">
        <f t="shared" si="1"/>
        <v>32.28035538005923</v>
      </c>
      <c r="I23" s="144"/>
      <c r="J23" s="425"/>
      <c r="K23" s="144"/>
      <c r="L23" s="144"/>
      <c r="M23" s="144"/>
      <c r="N23" s="144"/>
      <c r="O23" s="144"/>
      <c r="P23" s="144"/>
      <c r="Q23" s="265"/>
      <c r="R23" s="264"/>
    </row>
    <row r="24" spans="1:18" s="34" customFormat="1" ht="17.1" customHeight="1">
      <c r="A24" s="675"/>
      <c r="B24" s="635"/>
      <c r="C24" s="266" t="s">
        <v>95</v>
      </c>
      <c r="D24" s="266" t="s">
        <v>95</v>
      </c>
      <c r="E24" s="242">
        <v>4150</v>
      </c>
      <c r="F24" s="242">
        <v>4500</v>
      </c>
      <c r="G24" s="238">
        <f t="shared" si="0"/>
        <v>350</v>
      </c>
      <c r="H24" s="238">
        <f t="shared" si="1"/>
        <v>8.433734939759036</v>
      </c>
      <c r="I24" s="245" t="s">
        <v>95</v>
      </c>
      <c r="J24" s="276"/>
      <c r="K24" s="245"/>
      <c r="L24" s="245"/>
      <c r="M24" s="245"/>
      <c r="N24" s="245"/>
      <c r="O24" s="245"/>
      <c r="P24" s="285">
        <v>4500</v>
      </c>
      <c r="Q24" s="300" t="s">
        <v>463</v>
      </c>
      <c r="R24" s="261">
        <v>350</v>
      </c>
    </row>
    <row r="25" spans="1:18" s="37" customFormat="1" ht="17.1" customHeight="1">
      <c r="A25" s="675"/>
      <c r="B25" s="635"/>
      <c r="C25" s="322" t="s">
        <v>96</v>
      </c>
      <c r="D25" s="322" t="s">
        <v>96</v>
      </c>
      <c r="E25" s="242">
        <v>5650</v>
      </c>
      <c r="F25" s="242">
        <v>8400</v>
      </c>
      <c r="G25" s="238">
        <f t="shared" si="0"/>
        <v>2750</v>
      </c>
      <c r="H25" s="238">
        <f t="shared" si="1"/>
        <v>48.67256637168141</v>
      </c>
      <c r="I25" s="245" t="s">
        <v>569</v>
      </c>
      <c r="J25" s="276"/>
      <c r="K25" s="245"/>
      <c r="L25" s="247"/>
      <c r="M25" s="245"/>
      <c r="N25" s="246"/>
      <c r="O25" s="245"/>
      <c r="P25" s="285">
        <v>8400</v>
      </c>
      <c r="Q25" s="335" t="s">
        <v>463</v>
      </c>
      <c r="R25" s="336">
        <v>2750</v>
      </c>
    </row>
    <row r="26" spans="1:18" s="37" customFormat="1" ht="17.1" customHeight="1">
      <c r="A26" s="675"/>
      <c r="B26" s="635"/>
      <c r="C26" s="236" t="s">
        <v>97</v>
      </c>
      <c r="D26" s="236" t="s">
        <v>97</v>
      </c>
      <c r="E26" s="237">
        <v>330</v>
      </c>
      <c r="F26" s="237">
        <v>500</v>
      </c>
      <c r="G26" s="238">
        <f t="shared" si="0"/>
        <v>170</v>
      </c>
      <c r="H26" s="238">
        <f t="shared" si="1"/>
        <v>51.515151515151516</v>
      </c>
      <c r="I26" s="244" t="s">
        <v>97</v>
      </c>
      <c r="J26" s="276"/>
      <c r="K26" s="245"/>
      <c r="L26" s="245"/>
      <c r="M26" s="245"/>
      <c r="N26" s="245"/>
      <c r="O26" s="245"/>
      <c r="P26" s="285">
        <v>500</v>
      </c>
      <c r="Q26" s="333" t="s">
        <v>463</v>
      </c>
      <c r="R26" s="334">
        <v>170</v>
      </c>
    </row>
    <row r="27" spans="1:18" s="37" customFormat="1" ht="17.1" customHeight="1">
      <c r="A27" s="675"/>
      <c r="B27" s="674" t="s">
        <v>98</v>
      </c>
      <c r="C27" s="683" t="s">
        <v>10</v>
      </c>
      <c r="D27" s="684"/>
      <c r="E27" s="262">
        <f>SUM(E28:E46)</f>
        <v>20990</v>
      </c>
      <c r="F27" s="262">
        <f>SUM(F28:F46)</f>
        <v>23347</v>
      </c>
      <c r="G27" s="263">
        <f t="shared" si="0"/>
        <v>2357</v>
      </c>
      <c r="H27" s="263">
        <f t="shared" si="1"/>
        <v>11.229156741305383</v>
      </c>
      <c r="I27" s="225"/>
      <c r="J27" s="226"/>
      <c r="K27" s="225"/>
      <c r="L27" s="225"/>
      <c r="M27" s="225"/>
      <c r="N27" s="225"/>
      <c r="O27" s="225"/>
      <c r="P27" s="225"/>
      <c r="Q27" s="227"/>
      <c r="R27" s="264"/>
    </row>
    <row r="28" spans="1:18" s="34" customFormat="1" ht="17.1" customHeight="1">
      <c r="A28" s="675"/>
      <c r="B28" s="675"/>
      <c r="C28" s="194" t="s">
        <v>99</v>
      </c>
      <c r="D28" s="194" t="s">
        <v>99</v>
      </c>
      <c r="E28" s="164">
        <v>1800</v>
      </c>
      <c r="F28" s="164">
        <v>2000</v>
      </c>
      <c r="G28" s="163">
        <f t="shared" si="0"/>
        <v>200</v>
      </c>
      <c r="H28" s="163">
        <f t="shared" si="1"/>
        <v>11.11111111111111</v>
      </c>
      <c r="I28" s="176" t="s">
        <v>280</v>
      </c>
      <c r="J28" s="179"/>
      <c r="K28" s="177"/>
      <c r="L28" s="177"/>
      <c r="M28" s="177"/>
      <c r="N28" s="177"/>
      <c r="O28" s="177"/>
      <c r="P28" s="275">
        <v>2000</v>
      </c>
      <c r="Q28" s="300" t="s">
        <v>463</v>
      </c>
      <c r="R28" s="261">
        <v>200</v>
      </c>
    </row>
    <row r="29" spans="1:18" s="37" customFormat="1" ht="17.1" customHeight="1">
      <c r="A29" s="675"/>
      <c r="B29" s="675"/>
      <c r="C29" s="266" t="s">
        <v>100</v>
      </c>
      <c r="D29" s="266" t="s">
        <v>100</v>
      </c>
      <c r="E29" s="242">
        <v>4909</v>
      </c>
      <c r="F29" s="242">
        <v>5397</v>
      </c>
      <c r="G29" s="238">
        <f t="shared" si="0"/>
        <v>488</v>
      </c>
      <c r="H29" s="238">
        <f t="shared" si="1"/>
        <v>9.940924831941333</v>
      </c>
      <c r="I29" s="244" t="s">
        <v>422</v>
      </c>
      <c r="J29" s="276"/>
      <c r="K29" s="245"/>
      <c r="L29" s="245"/>
      <c r="M29" s="245"/>
      <c r="N29" s="245"/>
      <c r="O29" s="245"/>
      <c r="P29" s="285">
        <v>4088</v>
      </c>
      <c r="Q29" s="335" t="s">
        <v>463</v>
      </c>
      <c r="R29" s="257">
        <v>488</v>
      </c>
    </row>
    <row r="30" spans="1:18" s="37" customFormat="1" ht="17.1" customHeight="1">
      <c r="A30" s="675"/>
      <c r="B30" s="675"/>
      <c r="C30" s="267"/>
      <c r="D30" s="267"/>
      <c r="E30" s="243"/>
      <c r="F30" s="243"/>
      <c r="G30" s="240"/>
      <c r="H30" s="240"/>
      <c r="I30" s="252" t="s">
        <v>423</v>
      </c>
      <c r="J30" s="155"/>
      <c r="K30" s="154"/>
      <c r="L30" s="154"/>
      <c r="M30" s="154"/>
      <c r="N30" s="154"/>
      <c r="O30" s="154"/>
      <c r="P30" s="287">
        <v>1309</v>
      </c>
      <c r="Q30" s="333"/>
      <c r="R30" s="260"/>
    </row>
    <row r="31" spans="1:18" s="37" customFormat="1" ht="17.1" customHeight="1">
      <c r="A31" s="675"/>
      <c r="B31" s="675"/>
      <c r="C31" s="266" t="s">
        <v>101</v>
      </c>
      <c r="D31" s="266" t="s">
        <v>101</v>
      </c>
      <c r="E31" s="242">
        <v>3520</v>
      </c>
      <c r="F31" s="242">
        <v>5000</v>
      </c>
      <c r="G31" s="238">
        <f t="shared" si="0"/>
        <v>1480</v>
      </c>
      <c r="H31" s="238">
        <f t="shared" si="1"/>
        <v>42.04545454545455</v>
      </c>
      <c r="I31" s="244" t="s">
        <v>424</v>
      </c>
      <c r="J31" s="276"/>
      <c r="K31" s="245"/>
      <c r="L31" s="245">
        <v>400</v>
      </c>
      <c r="M31" s="245" t="s">
        <v>409</v>
      </c>
      <c r="N31" s="246">
        <v>6</v>
      </c>
      <c r="O31" s="248" t="s">
        <v>408</v>
      </c>
      <c r="P31" s="278">
        <f aca="true" t="shared" si="4" ref="P31:P34">L31*N31</f>
        <v>2400</v>
      </c>
      <c r="Q31" s="335" t="s">
        <v>463</v>
      </c>
      <c r="R31" s="257">
        <v>1480</v>
      </c>
    </row>
    <row r="32" spans="1:18" s="37" customFormat="1" ht="17.1" customHeight="1">
      <c r="A32" s="675"/>
      <c r="B32" s="675"/>
      <c r="C32" s="268"/>
      <c r="D32" s="268"/>
      <c r="E32" s="241"/>
      <c r="F32" s="241"/>
      <c r="G32" s="239"/>
      <c r="H32" s="239"/>
      <c r="I32" s="250" t="s">
        <v>425</v>
      </c>
      <c r="J32" s="142"/>
      <c r="K32" s="140"/>
      <c r="L32" s="140">
        <v>120</v>
      </c>
      <c r="M32" s="140" t="s">
        <v>409</v>
      </c>
      <c r="N32" s="141">
        <v>6</v>
      </c>
      <c r="O32" s="251" t="s">
        <v>408</v>
      </c>
      <c r="P32" s="280">
        <f t="shared" si="4"/>
        <v>720</v>
      </c>
      <c r="Q32" s="414"/>
      <c r="R32" s="258"/>
    </row>
    <row r="33" spans="1:18" s="37" customFormat="1" ht="17.1" customHeight="1">
      <c r="A33" s="675"/>
      <c r="B33" s="675"/>
      <c r="C33" s="268"/>
      <c r="D33" s="268"/>
      <c r="E33" s="241"/>
      <c r="F33" s="241"/>
      <c r="G33" s="239"/>
      <c r="H33" s="239"/>
      <c r="I33" s="250" t="s">
        <v>426</v>
      </c>
      <c r="J33" s="142"/>
      <c r="K33" s="140"/>
      <c r="L33" s="140">
        <v>145</v>
      </c>
      <c r="M33" s="140" t="s">
        <v>409</v>
      </c>
      <c r="N33" s="141">
        <v>6</v>
      </c>
      <c r="O33" s="251" t="s">
        <v>408</v>
      </c>
      <c r="P33" s="280">
        <f t="shared" si="4"/>
        <v>870</v>
      </c>
      <c r="Q33" s="414"/>
      <c r="R33" s="258"/>
    </row>
    <row r="34" spans="1:18" s="37" customFormat="1" ht="17.1" customHeight="1">
      <c r="A34" s="675"/>
      <c r="B34" s="675"/>
      <c r="C34" s="268"/>
      <c r="D34" s="268"/>
      <c r="E34" s="241"/>
      <c r="F34" s="241"/>
      <c r="G34" s="239"/>
      <c r="H34" s="239"/>
      <c r="I34" s="250" t="s">
        <v>427</v>
      </c>
      <c r="J34" s="142"/>
      <c r="K34" s="140"/>
      <c r="L34" s="140">
        <v>200</v>
      </c>
      <c r="M34" s="140" t="s">
        <v>409</v>
      </c>
      <c r="N34" s="141">
        <v>5</v>
      </c>
      <c r="O34" s="251" t="s">
        <v>408</v>
      </c>
      <c r="P34" s="280">
        <f t="shared" si="4"/>
        <v>1000</v>
      </c>
      <c r="Q34" s="414"/>
      <c r="R34" s="258"/>
    </row>
    <row r="35" spans="1:18" s="37" customFormat="1" ht="17.1" customHeight="1">
      <c r="A35" s="675"/>
      <c r="B35" s="675"/>
      <c r="C35" s="267"/>
      <c r="D35" s="267"/>
      <c r="E35" s="243"/>
      <c r="F35" s="243"/>
      <c r="G35" s="240"/>
      <c r="H35" s="240"/>
      <c r="I35" s="252" t="s">
        <v>444</v>
      </c>
      <c r="J35" s="155"/>
      <c r="K35" s="154"/>
      <c r="L35" s="154"/>
      <c r="M35" s="154"/>
      <c r="N35" s="253"/>
      <c r="O35" s="254"/>
      <c r="P35" s="283">
        <v>10</v>
      </c>
      <c r="Q35" s="333"/>
      <c r="R35" s="260"/>
    </row>
    <row r="36" spans="1:18" s="37" customFormat="1" ht="17.1" customHeight="1">
      <c r="A36" s="675"/>
      <c r="B36" s="675"/>
      <c r="C36" s="266" t="s">
        <v>103</v>
      </c>
      <c r="D36" s="266" t="s">
        <v>103</v>
      </c>
      <c r="E36" s="242">
        <v>8240</v>
      </c>
      <c r="F36" s="242">
        <f>SUM(P36:P43)</f>
        <v>5150</v>
      </c>
      <c r="G36" s="238">
        <f t="shared" si="0"/>
        <v>-3090</v>
      </c>
      <c r="H36" s="238">
        <f t="shared" si="1"/>
        <v>-37.5</v>
      </c>
      <c r="I36" s="244" t="s">
        <v>428</v>
      </c>
      <c r="J36" s="276"/>
      <c r="K36" s="245"/>
      <c r="L36" s="245">
        <v>550</v>
      </c>
      <c r="M36" s="245" t="s">
        <v>409</v>
      </c>
      <c r="N36" s="246">
        <v>1</v>
      </c>
      <c r="O36" s="248" t="s">
        <v>408</v>
      </c>
      <c r="P36" s="278">
        <f aca="true" t="shared" si="5" ref="P36:P44">L36*N36</f>
        <v>550</v>
      </c>
      <c r="Q36" s="335" t="s">
        <v>465</v>
      </c>
      <c r="R36" s="257">
        <v>-3090</v>
      </c>
    </row>
    <row r="37" spans="1:18" s="37" customFormat="1" ht="17.1" customHeight="1">
      <c r="A37" s="675"/>
      <c r="B37" s="675"/>
      <c r="C37" s="268"/>
      <c r="D37" s="268"/>
      <c r="E37" s="241"/>
      <c r="F37" s="241"/>
      <c r="G37" s="239"/>
      <c r="H37" s="239"/>
      <c r="I37" s="250" t="s">
        <v>429</v>
      </c>
      <c r="J37" s="142"/>
      <c r="K37" s="140"/>
      <c r="L37" s="140">
        <v>300</v>
      </c>
      <c r="M37" s="140" t="s">
        <v>409</v>
      </c>
      <c r="N37" s="141">
        <v>4</v>
      </c>
      <c r="O37" s="251" t="s">
        <v>408</v>
      </c>
      <c r="P37" s="280">
        <f t="shared" si="5"/>
        <v>1200</v>
      </c>
      <c r="Q37" s="414"/>
      <c r="R37" s="258"/>
    </row>
    <row r="38" spans="1:18" s="37" customFormat="1" ht="17.1" customHeight="1">
      <c r="A38" s="675"/>
      <c r="B38" s="675"/>
      <c r="C38" s="268"/>
      <c r="D38" s="268"/>
      <c r="E38" s="241"/>
      <c r="F38" s="241"/>
      <c r="G38" s="239"/>
      <c r="H38" s="239"/>
      <c r="I38" s="250" t="s">
        <v>430</v>
      </c>
      <c r="J38" s="142"/>
      <c r="K38" s="140"/>
      <c r="L38" s="140">
        <v>420</v>
      </c>
      <c r="M38" s="140" t="s">
        <v>409</v>
      </c>
      <c r="N38" s="141">
        <v>4</v>
      </c>
      <c r="O38" s="251" t="s">
        <v>408</v>
      </c>
      <c r="P38" s="280">
        <f t="shared" si="5"/>
        <v>1680</v>
      </c>
      <c r="Q38" s="414"/>
      <c r="R38" s="258"/>
    </row>
    <row r="39" spans="1:18" s="37" customFormat="1" ht="17.1" customHeight="1">
      <c r="A39" s="675"/>
      <c r="B39" s="675"/>
      <c r="C39" s="268"/>
      <c r="D39" s="268"/>
      <c r="E39" s="241"/>
      <c r="F39" s="241"/>
      <c r="G39" s="239"/>
      <c r="H39" s="239"/>
      <c r="I39" s="250" t="s">
        <v>431</v>
      </c>
      <c r="J39" s="142"/>
      <c r="K39" s="140"/>
      <c r="L39" s="140">
        <v>255</v>
      </c>
      <c r="M39" s="140" t="s">
        <v>409</v>
      </c>
      <c r="N39" s="141">
        <v>4</v>
      </c>
      <c r="O39" s="251" t="s">
        <v>408</v>
      </c>
      <c r="P39" s="280">
        <f t="shared" si="5"/>
        <v>1020</v>
      </c>
      <c r="Q39" s="414"/>
      <c r="R39" s="258"/>
    </row>
    <row r="40" spans="1:18" s="37" customFormat="1" ht="17.1" customHeight="1">
      <c r="A40" s="675"/>
      <c r="B40" s="675"/>
      <c r="C40" s="268"/>
      <c r="D40" s="268"/>
      <c r="E40" s="241"/>
      <c r="F40" s="241"/>
      <c r="G40" s="239"/>
      <c r="H40" s="239"/>
      <c r="I40" s="250" t="s">
        <v>432</v>
      </c>
      <c r="J40" s="142"/>
      <c r="K40" s="140"/>
      <c r="L40" s="140">
        <v>150</v>
      </c>
      <c r="M40" s="140" t="s">
        <v>409</v>
      </c>
      <c r="N40" s="141">
        <v>1</v>
      </c>
      <c r="O40" s="251" t="s">
        <v>408</v>
      </c>
      <c r="P40" s="280">
        <f t="shared" si="5"/>
        <v>150</v>
      </c>
      <c r="Q40" s="414"/>
      <c r="R40" s="258"/>
    </row>
    <row r="41" spans="1:18" s="37" customFormat="1" ht="17.1" customHeight="1">
      <c r="A41" s="675"/>
      <c r="B41" s="675"/>
      <c r="C41" s="268"/>
      <c r="D41" s="268"/>
      <c r="E41" s="241"/>
      <c r="F41" s="241"/>
      <c r="G41" s="239"/>
      <c r="H41" s="239"/>
      <c r="I41" s="250" t="s">
        <v>433</v>
      </c>
      <c r="J41" s="142"/>
      <c r="K41" s="140"/>
      <c r="L41" s="140">
        <v>150</v>
      </c>
      <c r="M41" s="140" t="s">
        <v>409</v>
      </c>
      <c r="N41" s="141">
        <v>1</v>
      </c>
      <c r="O41" s="251" t="s">
        <v>408</v>
      </c>
      <c r="P41" s="280">
        <f t="shared" si="5"/>
        <v>150</v>
      </c>
      <c r="Q41" s="414"/>
      <c r="R41" s="258"/>
    </row>
    <row r="42" spans="1:18" s="37" customFormat="1" ht="15" customHeight="1">
      <c r="A42" s="675"/>
      <c r="B42" s="675"/>
      <c r="C42" s="268"/>
      <c r="D42" s="268"/>
      <c r="E42" s="241"/>
      <c r="F42" s="241"/>
      <c r="G42" s="239"/>
      <c r="H42" s="239"/>
      <c r="I42" s="559" t="s">
        <v>434</v>
      </c>
      <c r="J42" s="142"/>
      <c r="K42" s="140"/>
      <c r="L42" s="140">
        <v>100</v>
      </c>
      <c r="M42" s="140" t="s">
        <v>409</v>
      </c>
      <c r="N42" s="141">
        <v>1</v>
      </c>
      <c r="O42" s="251" t="s">
        <v>408</v>
      </c>
      <c r="P42" s="280">
        <f t="shared" si="5"/>
        <v>100</v>
      </c>
      <c r="Q42" s="414"/>
      <c r="R42" s="258"/>
    </row>
    <row r="43" spans="1:18" s="37" customFormat="1" ht="17.1" customHeight="1">
      <c r="A43" s="675"/>
      <c r="B43" s="675"/>
      <c r="C43" s="267"/>
      <c r="D43" s="267"/>
      <c r="E43" s="243"/>
      <c r="F43" s="243"/>
      <c r="G43" s="240"/>
      <c r="H43" s="240"/>
      <c r="I43" s="252" t="s">
        <v>435</v>
      </c>
      <c r="J43" s="155"/>
      <c r="K43" s="154"/>
      <c r="L43" s="154">
        <v>300</v>
      </c>
      <c r="M43" s="154" t="s">
        <v>409</v>
      </c>
      <c r="N43" s="253">
        <v>1</v>
      </c>
      <c r="O43" s="254" t="s">
        <v>408</v>
      </c>
      <c r="P43" s="283">
        <f t="shared" si="5"/>
        <v>300</v>
      </c>
      <c r="Q43" s="333"/>
      <c r="R43" s="260"/>
    </row>
    <row r="44" spans="1:18" s="34" customFormat="1" ht="17.1" customHeight="1">
      <c r="A44" s="675"/>
      <c r="B44" s="675"/>
      <c r="C44" s="266" t="s">
        <v>104</v>
      </c>
      <c r="D44" s="266" t="s">
        <v>104</v>
      </c>
      <c r="E44" s="242">
        <v>2158</v>
      </c>
      <c r="F44" s="242">
        <v>5800</v>
      </c>
      <c r="G44" s="238">
        <f t="shared" si="0"/>
        <v>3642</v>
      </c>
      <c r="H44" s="238">
        <f t="shared" si="1"/>
        <v>168.76737720111214</v>
      </c>
      <c r="I44" s="244" t="s">
        <v>436</v>
      </c>
      <c r="J44" s="276"/>
      <c r="K44" s="245"/>
      <c r="L44" s="245">
        <v>400</v>
      </c>
      <c r="M44" s="245" t="s">
        <v>409</v>
      </c>
      <c r="N44" s="246">
        <v>12</v>
      </c>
      <c r="O44" s="248" t="s">
        <v>408</v>
      </c>
      <c r="P44" s="278">
        <f t="shared" si="5"/>
        <v>4800</v>
      </c>
      <c r="Q44" s="335" t="s">
        <v>463</v>
      </c>
      <c r="R44" s="257">
        <v>3642</v>
      </c>
    </row>
    <row r="45" spans="1:18" s="34" customFormat="1" ht="17.1" customHeight="1">
      <c r="A45" s="675" t="s">
        <v>562</v>
      </c>
      <c r="B45" s="675" t="s">
        <v>510</v>
      </c>
      <c r="C45" s="267"/>
      <c r="D45" s="267"/>
      <c r="E45" s="243"/>
      <c r="F45" s="243"/>
      <c r="G45" s="240"/>
      <c r="H45" s="240"/>
      <c r="I45" s="252" t="s">
        <v>437</v>
      </c>
      <c r="J45" s="155"/>
      <c r="K45" s="154"/>
      <c r="L45" s="154"/>
      <c r="M45" s="154"/>
      <c r="N45" s="253"/>
      <c r="O45" s="254"/>
      <c r="P45" s="283">
        <v>1000</v>
      </c>
      <c r="Q45" s="333"/>
      <c r="R45" s="260"/>
    </row>
    <row r="46" spans="1:18" s="34" customFormat="1" ht="17.1" customHeight="1">
      <c r="A46" s="676"/>
      <c r="B46" s="676"/>
      <c r="C46" s="268" t="s">
        <v>68</v>
      </c>
      <c r="D46" s="268" t="s">
        <v>68</v>
      </c>
      <c r="E46" s="241">
        <v>363</v>
      </c>
      <c r="F46" s="241">
        <v>0</v>
      </c>
      <c r="G46" s="239">
        <f t="shared" si="0"/>
        <v>-363</v>
      </c>
      <c r="H46" s="239">
        <f t="shared" si="1"/>
        <v>-100</v>
      </c>
      <c r="I46" s="176"/>
      <c r="J46" s="179"/>
      <c r="K46" s="177"/>
      <c r="L46" s="177"/>
      <c r="M46" s="177"/>
      <c r="N46" s="186"/>
      <c r="O46" s="288"/>
      <c r="P46" s="289"/>
      <c r="Q46" s="300" t="s">
        <v>466</v>
      </c>
      <c r="R46" s="261">
        <v>-363</v>
      </c>
    </row>
    <row r="47" spans="1:18" s="34" customFormat="1" ht="17.1" customHeight="1">
      <c r="A47" s="689" t="s">
        <v>329</v>
      </c>
      <c r="B47" s="637" t="s">
        <v>107</v>
      </c>
      <c r="C47" s="637"/>
      <c r="D47" s="637"/>
      <c r="E47" s="158">
        <f>SUM(E48)</f>
        <v>8460</v>
      </c>
      <c r="F47" s="158">
        <f>SUM(F48)</f>
        <v>0</v>
      </c>
      <c r="G47" s="159">
        <f t="shared" si="0"/>
        <v>-8460</v>
      </c>
      <c r="H47" s="159">
        <f t="shared" si="1"/>
        <v>-100</v>
      </c>
      <c r="I47" s="221"/>
      <c r="J47" s="222"/>
      <c r="K47" s="221"/>
      <c r="L47" s="221"/>
      <c r="M47" s="221"/>
      <c r="N47" s="221"/>
      <c r="O47" s="221"/>
      <c r="P47" s="221"/>
      <c r="Q47" s="223"/>
      <c r="R47" s="270"/>
    </row>
    <row r="48" spans="1:18" s="34" customFormat="1" ht="17.1" customHeight="1">
      <c r="A48" s="690"/>
      <c r="B48" s="689" t="s">
        <v>328</v>
      </c>
      <c r="C48" s="638" t="s">
        <v>10</v>
      </c>
      <c r="D48" s="638"/>
      <c r="E48" s="160">
        <f>SUM(E49:E51)</f>
        <v>8460</v>
      </c>
      <c r="F48" s="160">
        <f>SUM(F49:F51)</f>
        <v>0</v>
      </c>
      <c r="G48" s="161">
        <f t="shared" si="0"/>
        <v>-8460</v>
      </c>
      <c r="H48" s="161">
        <f t="shared" si="1"/>
        <v>-100</v>
      </c>
      <c r="I48" s="271"/>
      <c r="J48" s="426"/>
      <c r="K48" s="271"/>
      <c r="L48" s="271"/>
      <c r="M48" s="271"/>
      <c r="N48" s="271"/>
      <c r="O48" s="271"/>
      <c r="P48" s="271"/>
      <c r="Q48" s="227"/>
      <c r="R48" s="272"/>
    </row>
    <row r="49" spans="1:18" s="34" customFormat="1" ht="17.1" customHeight="1">
      <c r="A49" s="690"/>
      <c r="B49" s="690"/>
      <c r="C49" s="194" t="s">
        <v>109</v>
      </c>
      <c r="D49" s="194" t="s">
        <v>109</v>
      </c>
      <c r="E49" s="164">
        <v>0</v>
      </c>
      <c r="F49" s="164">
        <v>0</v>
      </c>
      <c r="G49" s="163">
        <f t="shared" si="0"/>
        <v>0</v>
      </c>
      <c r="H49" s="163">
        <v>0</v>
      </c>
      <c r="I49" s="290" t="s">
        <v>281</v>
      </c>
      <c r="J49" s="427"/>
      <c r="K49" s="291"/>
      <c r="L49" s="291"/>
      <c r="M49" s="291"/>
      <c r="N49" s="291"/>
      <c r="O49" s="291"/>
      <c r="P49" s="292"/>
      <c r="Q49" s="300"/>
      <c r="R49" s="273"/>
    </row>
    <row r="50" spans="1:19" s="34" customFormat="1" ht="17.1" customHeight="1">
      <c r="A50" s="690"/>
      <c r="B50" s="690"/>
      <c r="C50" s="194" t="s">
        <v>111</v>
      </c>
      <c r="D50" s="194" t="s">
        <v>111</v>
      </c>
      <c r="E50" s="164">
        <v>0</v>
      </c>
      <c r="F50" s="164">
        <v>0</v>
      </c>
      <c r="G50" s="163">
        <f t="shared" si="0"/>
        <v>0</v>
      </c>
      <c r="H50" s="163">
        <v>0</v>
      </c>
      <c r="I50" s="290" t="s">
        <v>282</v>
      </c>
      <c r="J50" s="427"/>
      <c r="K50" s="291"/>
      <c r="L50" s="291"/>
      <c r="M50" s="291"/>
      <c r="N50" s="291"/>
      <c r="O50" s="291"/>
      <c r="P50" s="292"/>
      <c r="Q50" s="300"/>
      <c r="R50" s="273"/>
      <c r="S50" s="39"/>
    </row>
    <row r="51" spans="1:18" s="34" customFormat="1" ht="17.1" customHeight="1">
      <c r="A51" s="691"/>
      <c r="B51" s="691"/>
      <c r="C51" s="151" t="s">
        <v>112</v>
      </c>
      <c r="D51" s="151" t="s">
        <v>112</v>
      </c>
      <c r="E51" s="164">
        <v>8460</v>
      </c>
      <c r="F51" s="164">
        <v>0</v>
      </c>
      <c r="G51" s="163">
        <f t="shared" si="0"/>
        <v>-8460</v>
      </c>
      <c r="H51" s="163">
        <f t="shared" si="1"/>
        <v>-100</v>
      </c>
      <c r="I51" s="176" t="s">
        <v>283</v>
      </c>
      <c r="J51" s="179"/>
      <c r="K51" s="177"/>
      <c r="L51" s="177"/>
      <c r="M51" s="177"/>
      <c r="N51" s="177"/>
      <c r="O51" s="177"/>
      <c r="P51" s="293"/>
      <c r="Q51" s="300" t="s">
        <v>466</v>
      </c>
      <c r="R51" s="273">
        <v>-8460</v>
      </c>
    </row>
    <row r="52" spans="1:18" s="34" customFormat="1" ht="17.1" customHeight="1">
      <c r="A52" s="635" t="s">
        <v>14</v>
      </c>
      <c r="B52" s="639" t="s">
        <v>9</v>
      </c>
      <c r="C52" s="639"/>
      <c r="D52" s="639"/>
      <c r="E52" s="158">
        <f>SUM(E53,E70,E81,E87,E98,E104)</f>
        <v>417112</v>
      </c>
      <c r="F52" s="158">
        <f>SUM(F53,F70,F81,F87,F98,F104)</f>
        <v>344441</v>
      </c>
      <c r="G52" s="159">
        <f t="shared" si="0"/>
        <v>-72671</v>
      </c>
      <c r="H52" s="159">
        <f t="shared" si="1"/>
        <v>-17.422418918659737</v>
      </c>
      <c r="I52" s="372"/>
      <c r="J52" s="428"/>
      <c r="K52" s="373"/>
      <c r="L52" s="373"/>
      <c r="M52" s="373"/>
      <c r="N52" s="373"/>
      <c r="O52" s="373"/>
      <c r="P52" s="374"/>
      <c r="Q52" s="188"/>
      <c r="R52" s="294"/>
    </row>
    <row r="53" spans="1:18" s="34" customFormat="1" ht="17.1" customHeight="1">
      <c r="A53" s="635"/>
      <c r="B53" s="635" t="s">
        <v>114</v>
      </c>
      <c r="C53" s="638" t="s">
        <v>10</v>
      </c>
      <c r="D53" s="638"/>
      <c r="E53" s="160">
        <f>SUM(E54:E62)</f>
        <v>39095</v>
      </c>
      <c r="F53" s="160">
        <f>SUM(F54:F62)</f>
        <v>20000</v>
      </c>
      <c r="G53" s="161">
        <f t="shared" si="0"/>
        <v>-19095</v>
      </c>
      <c r="H53" s="161">
        <f t="shared" si="1"/>
        <v>-48.84256298759432</v>
      </c>
      <c r="I53" s="342"/>
      <c r="J53" s="426"/>
      <c r="K53" s="271"/>
      <c r="L53" s="271"/>
      <c r="M53" s="271"/>
      <c r="N53" s="271"/>
      <c r="O53" s="271"/>
      <c r="P53" s="343"/>
      <c r="Q53" s="190"/>
      <c r="R53" s="295"/>
    </row>
    <row r="54" spans="1:18" ht="17.1" customHeight="1">
      <c r="A54" s="635"/>
      <c r="B54" s="635"/>
      <c r="C54" s="493" t="s">
        <v>115</v>
      </c>
      <c r="D54" s="266" t="s">
        <v>38</v>
      </c>
      <c r="E54" s="242">
        <v>10495</v>
      </c>
      <c r="F54" s="242">
        <v>5000</v>
      </c>
      <c r="G54" s="238">
        <f t="shared" si="0"/>
        <v>-5495</v>
      </c>
      <c r="H54" s="238">
        <f t="shared" si="1"/>
        <v>-52.358265840876605</v>
      </c>
      <c r="I54" s="494" t="s">
        <v>514</v>
      </c>
      <c r="J54" s="495"/>
      <c r="K54" s="496"/>
      <c r="L54" s="496"/>
      <c r="M54" s="496"/>
      <c r="N54" s="496"/>
      <c r="O54" s="496"/>
      <c r="P54" s="497">
        <v>1290</v>
      </c>
      <c r="Q54" s="335" t="s">
        <v>463</v>
      </c>
      <c r="R54" s="403">
        <v>5000</v>
      </c>
    </row>
    <row r="55" spans="1:18" ht="17.1" customHeight="1">
      <c r="A55" s="635"/>
      <c r="B55" s="635"/>
      <c r="C55" s="498"/>
      <c r="D55" s="268"/>
      <c r="E55" s="241"/>
      <c r="F55" s="241"/>
      <c r="G55" s="239"/>
      <c r="H55" s="239"/>
      <c r="I55" s="499" t="s">
        <v>515</v>
      </c>
      <c r="J55" s="500"/>
      <c r="K55" s="501"/>
      <c r="L55" s="501"/>
      <c r="M55" s="501"/>
      <c r="N55" s="501"/>
      <c r="O55" s="501"/>
      <c r="P55" s="502">
        <v>1800</v>
      </c>
      <c r="Q55" s="414"/>
      <c r="R55" s="422"/>
    </row>
    <row r="56" spans="1:18" ht="17.1" customHeight="1">
      <c r="A56" s="635"/>
      <c r="B56" s="635"/>
      <c r="C56" s="498"/>
      <c r="D56" s="268"/>
      <c r="E56" s="241"/>
      <c r="F56" s="241"/>
      <c r="G56" s="239"/>
      <c r="H56" s="239"/>
      <c r="I56" s="499" t="s">
        <v>516</v>
      </c>
      <c r="J56" s="500"/>
      <c r="K56" s="501"/>
      <c r="L56" s="501"/>
      <c r="M56" s="501"/>
      <c r="N56" s="501"/>
      <c r="O56" s="501"/>
      <c r="P56" s="502">
        <v>570</v>
      </c>
      <c r="Q56" s="414"/>
      <c r="R56" s="422"/>
    </row>
    <row r="57" spans="1:18" ht="17.1" customHeight="1">
      <c r="A57" s="635"/>
      <c r="B57" s="635"/>
      <c r="C57" s="498"/>
      <c r="D57" s="268"/>
      <c r="E57" s="241"/>
      <c r="F57" s="241"/>
      <c r="G57" s="239"/>
      <c r="H57" s="239"/>
      <c r="I57" s="499" t="s">
        <v>517</v>
      </c>
      <c r="J57" s="500"/>
      <c r="K57" s="501"/>
      <c r="L57" s="501"/>
      <c r="M57" s="501"/>
      <c r="N57" s="501"/>
      <c r="O57" s="501"/>
      <c r="P57" s="502">
        <v>780</v>
      </c>
      <c r="Q57" s="414"/>
      <c r="R57" s="422"/>
    </row>
    <row r="58" spans="1:18" ht="17.1" customHeight="1">
      <c r="A58" s="635"/>
      <c r="B58" s="635"/>
      <c r="C58" s="498"/>
      <c r="D58" s="268"/>
      <c r="E58" s="241"/>
      <c r="F58" s="241"/>
      <c r="G58" s="239"/>
      <c r="H58" s="239"/>
      <c r="I58" s="499" t="s">
        <v>518</v>
      </c>
      <c r="J58" s="500"/>
      <c r="K58" s="501"/>
      <c r="L58" s="501"/>
      <c r="M58" s="501"/>
      <c r="N58" s="501"/>
      <c r="O58" s="501"/>
      <c r="P58" s="502">
        <v>200</v>
      </c>
      <c r="Q58" s="414"/>
      <c r="R58" s="422"/>
    </row>
    <row r="59" spans="1:18" ht="17.1" customHeight="1">
      <c r="A59" s="635"/>
      <c r="B59" s="635"/>
      <c r="C59" s="503"/>
      <c r="D59" s="267"/>
      <c r="E59" s="243"/>
      <c r="F59" s="243"/>
      <c r="G59" s="240"/>
      <c r="H59" s="240"/>
      <c r="I59" s="504" t="s">
        <v>344</v>
      </c>
      <c r="J59" s="505"/>
      <c r="K59" s="506"/>
      <c r="L59" s="506"/>
      <c r="M59" s="506"/>
      <c r="N59" s="506"/>
      <c r="O59" s="506"/>
      <c r="P59" s="507">
        <v>360</v>
      </c>
      <c r="Q59" s="333"/>
      <c r="R59" s="402"/>
    </row>
    <row r="60" spans="1:18" s="34" customFormat="1" ht="17.1" customHeight="1">
      <c r="A60" s="635"/>
      <c r="B60" s="635"/>
      <c r="C60" s="204" t="s">
        <v>50</v>
      </c>
      <c r="D60" s="207" t="s">
        <v>116</v>
      </c>
      <c r="E60" s="206">
        <v>10600</v>
      </c>
      <c r="F60" s="206">
        <v>0</v>
      </c>
      <c r="G60" s="163">
        <f t="shared" si="0"/>
        <v>-10600</v>
      </c>
      <c r="H60" s="163">
        <f t="shared" si="1"/>
        <v>-100</v>
      </c>
      <c r="I60" s="176"/>
      <c r="J60" s="179"/>
      <c r="K60" s="177"/>
      <c r="L60" s="177"/>
      <c r="M60" s="177"/>
      <c r="N60" s="177"/>
      <c r="O60" s="177"/>
      <c r="P60" s="293"/>
      <c r="Q60" s="180" t="s">
        <v>466</v>
      </c>
      <c r="R60" s="297">
        <v>-10600</v>
      </c>
    </row>
    <row r="61" spans="1:32" s="38" customFormat="1" ht="17.1" customHeight="1">
      <c r="A61" s="635"/>
      <c r="B61" s="635"/>
      <c r="C61" s="694" t="s">
        <v>118</v>
      </c>
      <c r="D61" s="208" t="s">
        <v>117</v>
      </c>
      <c r="E61" s="162">
        <v>18000</v>
      </c>
      <c r="F61" s="162">
        <v>0</v>
      </c>
      <c r="G61" s="163">
        <f t="shared" si="0"/>
        <v>-18000</v>
      </c>
      <c r="H61" s="163">
        <f t="shared" si="1"/>
        <v>-100</v>
      </c>
      <c r="I61" s="176"/>
      <c r="J61" s="179"/>
      <c r="K61" s="177"/>
      <c r="L61" s="177"/>
      <c r="M61" s="177"/>
      <c r="N61" s="177"/>
      <c r="O61" s="177"/>
      <c r="P61" s="293"/>
      <c r="Q61" s="180" t="s">
        <v>466</v>
      </c>
      <c r="R61" s="297">
        <v>-18000</v>
      </c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</row>
    <row r="62" spans="1:32" s="38" customFormat="1" ht="17.1" customHeight="1">
      <c r="A62" s="635"/>
      <c r="B62" s="635"/>
      <c r="C62" s="695"/>
      <c r="D62" s="266" t="s">
        <v>123</v>
      </c>
      <c r="E62" s="415">
        <v>0</v>
      </c>
      <c r="F62" s="415">
        <v>15000</v>
      </c>
      <c r="G62" s="238">
        <f t="shared" si="0"/>
        <v>15000</v>
      </c>
      <c r="H62" s="238">
        <v>0</v>
      </c>
      <c r="I62" s="244" t="s">
        <v>477</v>
      </c>
      <c r="J62" s="276">
        <v>1000</v>
      </c>
      <c r="K62" s="245" t="s">
        <v>472</v>
      </c>
      <c r="L62" s="246">
        <v>12</v>
      </c>
      <c r="M62" s="245" t="s">
        <v>472</v>
      </c>
      <c r="N62" s="247">
        <v>1</v>
      </c>
      <c r="O62" s="436" t="s">
        <v>471</v>
      </c>
      <c r="P62" s="276">
        <f>J62*L62*N62</f>
        <v>12000</v>
      </c>
      <c r="Q62" s="335" t="s">
        <v>468</v>
      </c>
      <c r="R62" s="403">
        <v>15000</v>
      </c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</row>
    <row r="63" spans="1:32" s="38" customFormat="1" ht="17.1" customHeight="1">
      <c r="A63" s="635"/>
      <c r="B63" s="635"/>
      <c r="C63" s="695"/>
      <c r="D63" s="268"/>
      <c r="E63" s="416"/>
      <c r="F63" s="416"/>
      <c r="G63" s="239"/>
      <c r="H63" s="239"/>
      <c r="I63" s="250" t="s">
        <v>478</v>
      </c>
      <c r="J63" s="435">
        <v>83.3</v>
      </c>
      <c r="K63" s="140" t="s">
        <v>472</v>
      </c>
      <c r="L63" s="140">
        <v>12</v>
      </c>
      <c r="M63" s="140" t="s">
        <v>472</v>
      </c>
      <c r="N63" s="140">
        <v>1</v>
      </c>
      <c r="O63" s="140" t="s">
        <v>485</v>
      </c>
      <c r="P63" s="142">
        <f aca="true" t="shared" si="6" ref="P63:P67">J63*L63*N63</f>
        <v>999.5999999999999</v>
      </c>
      <c r="Q63" s="414"/>
      <c r="R63" s="422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</row>
    <row r="64" spans="1:32" s="38" customFormat="1" ht="17.1" customHeight="1">
      <c r="A64" s="635"/>
      <c r="B64" s="635"/>
      <c r="C64" s="695"/>
      <c r="D64" s="268"/>
      <c r="E64" s="416"/>
      <c r="F64" s="416"/>
      <c r="G64" s="239"/>
      <c r="H64" s="239"/>
      <c r="I64" s="250" t="s">
        <v>479</v>
      </c>
      <c r="J64" s="142"/>
      <c r="K64" s="140"/>
      <c r="L64" s="140"/>
      <c r="M64" s="140"/>
      <c r="N64" s="140"/>
      <c r="O64" s="140"/>
      <c r="P64" s="142">
        <v>500</v>
      </c>
      <c r="Q64" s="414"/>
      <c r="R64" s="422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</row>
    <row r="65" spans="1:32" s="38" customFormat="1" ht="17.1" customHeight="1">
      <c r="A65" s="635"/>
      <c r="B65" s="635"/>
      <c r="C65" s="695"/>
      <c r="D65" s="268"/>
      <c r="E65" s="416"/>
      <c r="F65" s="416"/>
      <c r="G65" s="239"/>
      <c r="H65" s="239"/>
      <c r="I65" s="250" t="s">
        <v>480</v>
      </c>
      <c r="J65" s="142"/>
      <c r="K65" s="140"/>
      <c r="L65" s="140">
        <v>125</v>
      </c>
      <c r="M65" s="140" t="s">
        <v>472</v>
      </c>
      <c r="N65" s="434">
        <v>4</v>
      </c>
      <c r="O65" s="140" t="s">
        <v>471</v>
      </c>
      <c r="P65" s="142">
        <f>L65*N65</f>
        <v>500</v>
      </c>
      <c r="Q65" s="414"/>
      <c r="R65" s="422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</row>
    <row r="66" spans="1:32" s="38" customFormat="1" ht="17.1" customHeight="1">
      <c r="A66" s="635"/>
      <c r="B66" s="635"/>
      <c r="C66" s="695"/>
      <c r="D66" s="268"/>
      <c r="E66" s="416"/>
      <c r="F66" s="416"/>
      <c r="G66" s="239"/>
      <c r="H66" s="239"/>
      <c r="I66" s="250" t="s">
        <v>481</v>
      </c>
      <c r="J66" s="142"/>
      <c r="K66" s="140"/>
      <c r="L66" s="140">
        <v>50</v>
      </c>
      <c r="M66" s="140" t="s">
        <v>472</v>
      </c>
      <c r="N66" s="434">
        <v>4</v>
      </c>
      <c r="O66" s="140" t="s">
        <v>471</v>
      </c>
      <c r="P66" s="142">
        <f>L66*N66</f>
        <v>200</v>
      </c>
      <c r="Q66" s="414"/>
      <c r="R66" s="422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</row>
    <row r="67" spans="1:32" s="38" customFormat="1" ht="17.1" customHeight="1">
      <c r="A67" s="635"/>
      <c r="B67" s="635"/>
      <c r="C67" s="695"/>
      <c r="D67" s="268"/>
      <c r="E67" s="416"/>
      <c r="F67" s="416"/>
      <c r="G67" s="239"/>
      <c r="H67" s="239"/>
      <c r="I67" s="250" t="s">
        <v>482</v>
      </c>
      <c r="J67" s="142">
        <v>6</v>
      </c>
      <c r="K67" s="140" t="s">
        <v>472</v>
      </c>
      <c r="L67" s="143">
        <v>25</v>
      </c>
      <c r="M67" s="140" t="s">
        <v>472</v>
      </c>
      <c r="N67" s="434">
        <v>4</v>
      </c>
      <c r="O67" s="140" t="s">
        <v>471</v>
      </c>
      <c r="P67" s="142">
        <f t="shared" si="6"/>
        <v>600</v>
      </c>
      <c r="Q67" s="414"/>
      <c r="R67" s="422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</row>
    <row r="68" spans="1:32" s="38" customFormat="1" ht="17.1" customHeight="1">
      <c r="A68" s="635"/>
      <c r="B68" s="635"/>
      <c r="C68" s="695"/>
      <c r="D68" s="268"/>
      <c r="E68" s="416"/>
      <c r="F68" s="416"/>
      <c r="G68" s="239"/>
      <c r="H68" s="239"/>
      <c r="I68" s="250" t="s">
        <v>483</v>
      </c>
      <c r="J68" s="142"/>
      <c r="K68" s="140"/>
      <c r="L68" s="140">
        <v>37.5</v>
      </c>
      <c r="M68" s="140" t="s">
        <v>472</v>
      </c>
      <c r="N68" s="434">
        <v>4</v>
      </c>
      <c r="O68" s="140" t="s">
        <v>471</v>
      </c>
      <c r="P68" s="142">
        <f>L68*N68</f>
        <v>150</v>
      </c>
      <c r="Q68" s="414"/>
      <c r="R68" s="422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</row>
    <row r="69" spans="1:32" s="38" customFormat="1" ht="17.1" customHeight="1">
      <c r="A69" s="635"/>
      <c r="B69" s="635"/>
      <c r="C69" s="696"/>
      <c r="D69" s="267"/>
      <c r="E69" s="417"/>
      <c r="F69" s="417"/>
      <c r="G69" s="240"/>
      <c r="H69" s="240"/>
      <c r="I69" s="252" t="s">
        <v>484</v>
      </c>
      <c r="J69" s="155"/>
      <c r="K69" s="154"/>
      <c r="L69" s="154">
        <v>50</v>
      </c>
      <c r="M69" s="154" t="s">
        <v>472</v>
      </c>
      <c r="N69" s="154">
        <v>1</v>
      </c>
      <c r="O69" s="154" t="s">
        <v>471</v>
      </c>
      <c r="P69" s="155">
        <f>L69*N69</f>
        <v>50</v>
      </c>
      <c r="Q69" s="333"/>
      <c r="R69" s="402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</row>
    <row r="70" spans="1:32" s="38" customFormat="1" ht="17.1" customHeight="1">
      <c r="A70" s="635"/>
      <c r="B70" s="629" t="s">
        <v>357</v>
      </c>
      <c r="C70" s="638" t="s">
        <v>10</v>
      </c>
      <c r="D70" s="638"/>
      <c r="E70" s="209">
        <f>SUM(E71:E77)</f>
        <v>176018</v>
      </c>
      <c r="F70" s="209">
        <f>SUM(F71:F77)</f>
        <v>181613</v>
      </c>
      <c r="G70" s="161">
        <f t="shared" si="0"/>
        <v>5595</v>
      </c>
      <c r="H70" s="161">
        <f t="shared" si="1"/>
        <v>3.178652183299435</v>
      </c>
      <c r="I70" s="224"/>
      <c r="J70" s="226"/>
      <c r="K70" s="225"/>
      <c r="L70" s="225"/>
      <c r="M70" s="225"/>
      <c r="N70" s="225"/>
      <c r="O70" s="225"/>
      <c r="P70" s="234"/>
      <c r="Q70" s="190"/>
      <c r="R70" s="233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</row>
    <row r="71" spans="1:32" s="38" customFormat="1" ht="17.1" customHeight="1">
      <c r="A71" s="635"/>
      <c r="B71" s="630"/>
      <c r="C71" s="658" t="s">
        <v>57</v>
      </c>
      <c r="D71" s="151" t="s">
        <v>20</v>
      </c>
      <c r="E71" s="211">
        <v>99008</v>
      </c>
      <c r="F71" s="211">
        <v>99008</v>
      </c>
      <c r="G71" s="163">
        <f t="shared" si="0"/>
        <v>0</v>
      </c>
      <c r="H71" s="163">
        <f t="shared" si="1"/>
        <v>0</v>
      </c>
      <c r="I71" s="176"/>
      <c r="J71" s="433">
        <v>1.7</v>
      </c>
      <c r="K71" s="177" t="s">
        <v>472</v>
      </c>
      <c r="L71" s="437">
        <v>364</v>
      </c>
      <c r="M71" s="455" t="s">
        <v>472</v>
      </c>
      <c r="N71" s="186">
        <v>160</v>
      </c>
      <c r="O71" s="177" t="s">
        <v>471</v>
      </c>
      <c r="P71" s="275">
        <f>J71*L71*N71</f>
        <v>99008</v>
      </c>
      <c r="Q71" s="300"/>
      <c r="R71" s="299">
        <v>0</v>
      </c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</row>
    <row r="72" spans="1:32" s="38" customFormat="1" ht="17.1" customHeight="1">
      <c r="A72" s="635"/>
      <c r="B72" s="630"/>
      <c r="C72" s="658"/>
      <c r="D72" s="151" t="s">
        <v>43</v>
      </c>
      <c r="E72" s="211">
        <v>32378</v>
      </c>
      <c r="F72" s="211">
        <v>38325</v>
      </c>
      <c r="G72" s="163">
        <f t="shared" si="0"/>
        <v>5947</v>
      </c>
      <c r="H72" s="163">
        <f t="shared" si="1"/>
        <v>18.367409969732535</v>
      </c>
      <c r="I72" s="176"/>
      <c r="J72" s="433">
        <v>3.5</v>
      </c>
      <c r="K72" s="177" t="s">
        <v>472</v>
      </c>
      <c r="L72" s="437">
        <v>365</v>
      </c>
      <c r="M72" s="455" t="s">
        <v>472</v>
      </c>
      <c r="N72" s="186">
        <v>30</v>
      </c>
      <c r="O72" s="177" t="s">
        <v>471</v>
      </c>
      <c r="P72" s="275">
        <f>J72*L72*N72</f>
        <v>38325</v>
      </c>
      <c r="Q72" s="300" t="s">
        <v>463</v>
      </c>
      <c r="R72" s="299">
        <v>5947</v>
      </c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</row>
    <row r="73" spans="1:32" s="38" customFormat="1" ht="17.1" customHeight="1">
      <c r="A73" s="635"/>
      <c r="B73" s="631"/>
      <c r="C73" s="658"/>
      <c r="D73" s="151" t="s">
        <v>341</v>
      </c>
      <c r="E73" s="211">
        <v>1700</v>
      </c>
      <c r="F73" s="211">
        <v>0</v>
      </c>
      <c r="G73" s="163"/>
      <c r="H73" s="163"/>
      <c r="I73" s="176"/>
      <c r="J73" s="433"/>
      <c r="K73" s="177"/>
      <c r="L73" s="437"/>
      <c r="M73" s="177"/>
      <c r="N73" s="186"/>
      <c r="O73" s="177"/>
      <c r="P73" s="293"/>
      <c r="Q73" s="180"/>
      <c r="R73" s="299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</row>
    <row r="74" spans="1:32" s="38" customFormat="1" ht="17.1" customHeight="1">
      <c r="A74" s="635" t="s">
        <v>359</v>
      </c>
      <c r="B74" s="629" t="s">
        <v>358</v>
      </c>
      <c r="C74" s="231" t="s">
        <v>57</v>
      </c>
      <c r="D74" s="192" t="s">
        <v>42</v>
      </c>
      <c r="E74" s="211">
        <v>25932</v>
      </c>
      <c r="F74" s="211">
        <v>26280</v>
      </c>
      <c r="G74" s="163">
        <f t="shared" si="0"/>
        <v>348</v>
      </c>
      <c r="H74" s="163">
        <f t="shared" si="1"/>
        <v>1.3419713095788985</v>
      </c>
      <c r="I74" s="176"/>
      <c r="J74" s="456">
        <v>3</v>
      </c>
      <c r="K74" s="177" t="s">
        <v>472</v>
      </c>
      <c r="L74" s="437">
        <v>365</v>
      </c>
      <c r="M74" s="177" t="s">
        <v>472</v>
      </c>
      <c r="N74" s="186">
        <v>24</v>
      </c>
      <c r="O74" s="177" t="s">
        <v>471</v>
      </c>
      <c r="P74" s="275">
        <f>J74*L74*N74</f>
        <v>26280</v>
      </c>
      <c r="Q74" s="180" t="s">
        <v>463</v>
      </c>
      <c r="R74" s="299">
        <v>348</v>
      </c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</row>
    <row r="75" spans="1:18" s="39" customFormat="1" ht="17.1" customHeight="1">
      <c r="A75" s="635"/>
      <c r="B75" s="630"/>
      <c r="C75" s="194" t="s">
        <v>121</v>
      </c>
      <c r="D75" s="194" t="s">
        <v>120</v>
      </c>
      <c r="E75" s="211">
        <v>2000</v>
      </c>
      <c r="F75" s="211">
        <v>0</v>
      </c>
      <c r="G75" s="163">
        <f t="shared" si="0"/>
        <v>-2000</v>
      </c>
      <c r="H75" s="163">
        <f t="shared" si="1"/>
        <v>-100</v>
      </c>
      <c r="I75" s="176" t="s">
        <v>284</v>
      </c>
      <c r="J75" s="179"/>
      <c r="K75" s="177"/>
      <c r="L75" s="177"/>
      <c r="M75" s="177"/>
      <c r="N75" s="177"/>
      <c r="O75" s="177"/>
      <c r="P75" s="293"/>
      <c r="Q75" s="180" t="s">
        <v>466</v>
      </c>
      <c r="R75" s="299">
        <v>-2000</v>
      </c>
    </row>
    <row r="76" spans="1:32" s="38" customFormat="1" ht="17.1" customHeight="1">
      <c r="A76" s="635"/>
      <c r="B76" s="630"/>
      <c r="C76" s="697" t="s">
        <v>122</v>
      </c>
      <c r="D76" s="214" t="s">
        <v>123</v>
      </c>
      <c r="E76" s="211">
        <v>15000</v>
      </c>
      <c r="F76" s="211">
        <v>0</v>
      </c>
      <c r="G76" s="163">
        <f t="shared" si="0"/>
        <v>-15000</v>
      </c>
      <c r="H76" s="163">
        <f t="shared" si="1"/>
        <v>-100</v>
      </c>
      <c r="I76" s="176"/>
      <c r="J76" s="179"/>
      <c r="K76" s="177"/>
      <c r="L76" s="177"/>
      <c r="M76" s="177"/>
      <c r="N76" s="177"/>
      <c r="O76" s="177"/>
      <c r="P76" s="293"/>
      <c r="Q76" s="180" t="s">
        <v>466</v>
      </c>
      <c r="R76" s="299">
        <v>-15000</v>
      </c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</row>
    <row r="77" spans="1:32" s="38" customFormat="1" ht="17.1" customHeight="1">
      <c r="A77" s="635"/>
      <c r="B77" s="630"/>
      <c r="C77" s="698"/>
      <c r="D77" s="321" t="s">
        <v>402</v>
      </c>
      <c r="E77" s="323">
        <v>0</v>
      </c>
      <c r="F77" s="323">
        <v>18000</v>
      </c>
      <c r="G77" s="238">
        <f t="shared" si="0"/>
        <v>18000</v>
      </c>
      <c r="H77" s="238">
        <v>0</v>
      </c>
      <c r="I77" s="244" t="s">
        <v>511</v>
      </c>
      <c r="J77" s="276">
        <v>1250</v>
      </c>
      <c r="K77" s="245" t="s">
        <v>472</v>
      </c>
      <c r="L77" s="246">
        <v>12</v>
      </c>
      <c r="M77" s="245" t="s">
        <v>472</v>
      </c>
      <c r="N77" s="247">
        <v>1</v>
      </c>
      <c r="O77" s="245" t="s">
        <v>471</v>
      </c>
      <c r="P77" s="487">
        <f>SUM(J77*L77*N77)</f>
        <v>15000</v>
      </c>
      <c r="Q77" s="335" t="s">
        <v>469</v>
      </c>
      <c r="R77" s="336">
        <v>18000</v>
      </c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</row>
    <row r="78" spans="1:32" s="38" customFormat="1" ht="17.1" customHeight="1">
      <c r="A78" s="635"/>
      <c r="B78" s="630"/>
      <c r="C78" s="698"/>
      <c r="D78" s="375"/>
      <c r="E78" s="492"/>
      <c r="F78" s="492"/>
      <c r="G78" s="239"/>
      <c r="H78" s="239"/>
      <c r="I78" s="250" t="s">
        <v>478</v>
      </c>
      <c r="J78" s="142">
        <v>1250</v>
      </c>
      <c r="K78" s="140" t="s">
        <v>472</v>
      </c>
      <c r="L78" s="141">
        <v>1</v>
      </c>
      <c r="M78" s="140" t="s">
        <v>472</v>
      </c>
      <c r="N78" s="143">
        <v>1</v>
      </c>
      <c r="O78" s="140" t="s">
        <v>471</v>
      </c>
      <c r="P78" s="488">
        <f aca="true" t="shared" si="7" ref="P78:P79">SUM(J78*L78*N78)</f>
        <v>1250</v>
      </c>
      <c r="Q78" s="414"/>
      <c r="R78" s="379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</row>
    <row r="79" spans="1:32" s="38" customFormat="1" ht="17.1" customHeight="1">
      <c r="A79" s="635"/>
      <c r="B79" s="630"/>
      <c r="C79" s="698"/>
      <c r="D79" s="375"/>
      <c r="E79" s="492"/>
      <c r="F79" s="492"/>
      <c r="G79" s="239"/>
      <c r="H79" s="239"/>
      <c r="I79" s="250" t="s">
        <v>512</v>
      </c>
      <c r="J79" s="489">
        <v>8.5</v>
      </c>
      <c r="K79" s="140" t="s">
        <v>472</v>
      </c>
      <c r="L79" s="434">
        <v>2</v>
      </c>
      <c r="M79" s="140" t="s">
        <v>472</v>
      </c>
      <c r="N79" s="143">
        <v>100</v>
      </c>
      <c r="O79" s="140" t="s">
        <v>471</v>
      </c>
      <c r="P79" s="488">
        <f t="shared" si="7"/>
        <v>1700</v>
      </c>
      <c r="Q79" s="414"/>
      <c r="R79" s="379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</row>
    <row r="80" spans="1:32" s="38" customFormat="1" ht="17.1" customHeight="1">
      <c r="A80" s="635"/>
      <c r="B80" s="631"/>
      <c r="C80" s="699"/>
      <c r="D80" s="376"/>
      <c r="E80" s="327"/>
      <c r="F80" s="327"/>
      <c r="G80" s="240"/>
      <c r="H80" s="240"/>
      <c r="I80" s="252" t="s">
        <v>513</v>
      </c>
      <c r="J80" s="155"/>
      <c r="K80" s="154"/>
      <c r="L80" s="154">
        <v>50</v>
      </c>
      <c r="M80" s="154" t="s">
        <v>472</v>
      </c>
      <c r="N80" s="490">
        <v>1</v>
      </c>
      <c r="O80" s="154" t="s">
        <v>471</v>
      </c>
      <c r="P80" s="491">
        <f>L80*N80</f>
        <v>50</v>
      </c>
      <c r="Q80" s="333"/>
      <c r="R80" s="3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</row>
    <row r="81" spans="1:32" s="38" customFormat="1" ht="17.1" customHeight="1">
      <c r="A81" s="635"/>
      <c r="B81" s="629" t="s">
        <v>306</v>
      </c>
      <c r="C81" s="638" t="s">
        <v>10</v>
      </c>
      <c r="D81" s="638"/>
      <c r="E81" s="209">
        <f>SUM(E82:E85)</f>
        <v>59120</v>
      </c>
      <c r="F81" s="209">
        <f>SUM(F82:F85)</f>
        <v>62078</v>
      </c>
      <c r="G81" s="161">
        <f t="shared" si="0"/>
        <v>2958</v>
      </c>
      <c r="H81" s="161">
        <f t="shared" si="1"/>
        <v>5.003382949932341</v>
      </c>
      <c r="I81" s="224"/>
      <c r="J81" s="226"/>
      <c r="K81" s="225"/>
      <c r="L81" s="225"/>
      <c r="M81" s="225"/>
      <c r="N81" s="225"/>
      <c r="O81" s="225"/>
      <c r="P81" s="234"/>
      <c r="Q81" s="190"/>
      <c r="R81" s="295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</row>
    <row r="82" spans="1:32" s="38" customFormat="1" ht="17.1" customHeight="1">
      <c r="A82" s="635"/>
      <c r="B82" s="630"/>
      <c r="C82" s="321" t="s">
        <v>124</v>
      </c>
      <c r="D82" s="322" t="s">
        <v>46</v>
      </c>
      <c r="E82" s="323">
        <v>900</v>
      </c>
      <c r="F82" s="323">
        <v>0</v>
      </c>
      <c r="G82" s="238">
        <f t="shared" si="0"/>
        <v>-900</v>
      </c>
      <c r="H82" s="238">
        <f t="shared" si="1"/>
        <v>-100</v>
      </c>
      <c r="I82" s="176"/>
      <c r="J82" s="179"/>
      <c r="K82" s="177"/>
      <c r="L82" s="177"/>
      <c r="M82" s="177"/>
      <c r="N82" s="177"/>
      <c r="O82" s="177"/>
      <c r="P82" s="293"/>
      <c r="Q82" s="180" t="s">
        <v>465</v>
      </c>
      <c r="R82" s="297">
        <v>-900</v>
      </c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</row>
    <row r="83" spans="1:32" s="38" customFormat="1" ht="17.1" customHeight="1">
      <c r="A83" s="635"/>
      <c r="B83" s="630"/>
      <c r="C83" s="322" t="s">
        <v>290</v>
      </c>
      <c r="D83" s="322" t="s">
        <v>291</v>
      </c>
      <c r="E83" s="323">
        <v>17200</v>
      </c>
      <c r="F83" s="323">
        <v>41363</v>
      </c>
      <c r="G83" s="326">
        <f t="shared" si="0"/>
        <v>24163</v>
      </c>
      <c r="H83" s="326">
        <f t="shared" si="1"/>
        <v>140.4825581395349</v>
      </c>
      <c r="I83" s="245" t="s">
        <v>285</v>
      </c>
      <c r="J83" s="276"/>
      <c r="K83" s="245"/>
      <c r="L83" s="245">
        <v>1250</v>
      </c>
      <c r="M83" s="245" t="s">
        <v>440</v>
      </c>
      <c r="N83" s="245">
        <v>12</v>
      </c>
      <c r="O83" s="245" t="s">
        <v>438</v>
      </c>
      <c r="P83" s="285">
        <f>L83*N83</f>
        <v>15000</v>
      </c>
      <c r="Q83" s="335" t="s">
        <v>464</v>
      </c>
      <c r="R83" s="403">
        <v>24163</v>
      </c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4" spans="1:32" s="38" customFormat="1" ht="17.1" customHeight="1">
      <c r="A84" s="635"/>
      <c r="B84" s="630"/>
      <c r="C84" s="269"/>
      <c r="D84" s="269"/>
      <c r="E84" s="327"/>
      <c r="F84" s="327"/>
      <c r="G84" s="329"/>
      <c r="H84" s="328"/>
      <c r="I84" s="154" t="s">
        <v>459</v>
      </c>
      <c r="J84" s="155"/>
      <c r="K84" s="154"/>
      <c r="L84" s="154"/>
      <c r="M84" s="154"/>
      <c r="N84" s="154"/>
      <c r="O84" s="154"/>
      <c r="P84" s="287">
        <v>26363</v>
      </c>
      <c r="Q84" s="540"/>
      <c r="R84" s="402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</row>
    <row r="85" spans="1:16383" s="38" customFormat="1" ht="17.1" customHeight="1">
      <c r="A85" s="635"/>
      <c r="B85" s="630"/>
      <c r="C85" s="322" t="s">
        <v>126</v>
      </c>
      <c r="D85" s="322" t="s">
        <v>33</v>
      </c>
      <c r="E85" s="323">
        <v>41020</v>
      </c>
      <c r="F85" s="323">
        <v>20715</v>
      </c>
      <c r="G85" s="238">
        <f t="shared" si="0"/>
        <v>-20305</v>
      </c>
      <c r="H85" s="238">
        <f t="shared" si="1"/>
        <v>-49.50024378352023</v>
      </c>
      <c r="I85" s="245" t="s">
        <v>285</v>
      </c>
      <c r="J85" s="276"/>
      <c r="K85" s="245"/>
      <c r="L85" s="245">
        <v>2000</v>
      </c>
      <c r="M85" s="245" t="s">
        <v>440</v>
      </c>
      <c r="N85" s="245">
        <v>5</v>
      </c>
      <c r="O85" s="245" t="s">
        <v>438</v>
      </c>
      <c r="P85" s="285">
        <f>L85*N85</f>
        <v>10000</v>
      </c>
      <c r="Q85" s="335" t="s">
        <v>466</v>
      </c>
      <c r="R85" s="403">
        <v>-20605</v>
      </c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XFC85" s="38">
        <f>SUM(A85:XFB85)</f>
        <v>32780.49975621648</v>
      </c>
    </row>
    <row r="86" spans="1:32" s="38" customFormat="1" ht="17.1" customHeight="1">
      <c r="A86" s="635"/>
      <c r="B86" s="631"/>
      <c r="C86" s="269"/>
      <c r="D86" s="269"/>
      <c r="E86" s="327"/>
      <c r="F86" s="327"/>
      <c r="G86" s="240"/>
      <c r="H86" s="240"/>
      <c r="I86" s="154" t="s">
        <v>459</v>
      </c>
      <c r="J86" s="155"/>
      <c r="K86" s="154"/>
      <c r="L86" s="154"/>
      <c r="M86" s="154"/>
      <c r="N86" s="154"/>
      <c r="O86" s="154"/>
      <c r="P86" s="287">
        <v>10715</v>
      </c>
      <c r="Q86" s="540"/>
      <c r="R86" s="402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</row>
    <row r="87" spans="1:32" s="38" customFormat="1" ht="17.1" customHeight="1">
      <c r="A87" s="635"/>
      <c r="B87" s="706" t="s">
        <v>360</v>
      </c>
      <c r="C87" s="693" t="s">
        <v>10</v>
      </c>
      <c r="D87" s="693"/>
      <c r="E87" s="324">
        <f>SUM(E88:E89)</f>
        <v>118600</v>
      </c>
      <c r="F87" s="324">
        <f>SUM(F88:F89)</f>
        <v>58800</v>
      </c>
      <c r="G87" s="325">
        <f t="shared" si="0"/>
        <v>-59800</v>
      </c>
      <c r="H87" s="325">
        <f t="shared" si="1"/>
        <v>-50.42158516020236</v>
      </c>
      <c r="I87" s="224"/>
      <c r="J87" s="226"/>
      <c r="K87" s="225"/>
      <c r="L87" s="225"/>
      <c r="M87" s="225"/>
      <c r="N87" s="225"/>
      <c r="O87" s="225"/>
      <c r="P87" s="234"/>
      <c r="Q87" s="190"/>
      <c r="R87" s="295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</row>
    <row r="88" spans="1:32" s="38" customFormat="1" ht="17.1" customHeight="1">
      <c r="A88" s="635"/>
      <c r="B88" s="707"/>
      <c r="C88" s="296" t="s">
        <v>350</v>
      </c>
      <c r="D88" s="296" t="s">
        <v>37</v>
      </c>
      <c r="E88" s="330">
        <v>59800</v>
      </c>
      <c r="F88" s="330">
        <v>0</v>
      </c>
      <c r="G88" s="331">
        <f t="shared" si="0"/>
        <v>-59800</v>
      </c>
      <c r="H88" s="331">
        <f t="shared" si="1"/>
        <v>-100</v>
      </c>
      <c r="I88" s="341"/>
      <c r="J88" s="179"/>
      <c r="K88" s="177"/>
      <c r="L88" s="177"/>
      <c r="M88" s="177"/>
      <c r="N88" s="177"/>
      <c r="O88" s="177"/>
      <c r="P88" s="293"/>
      <c r="Q88" s="335" t="s">
        <v>466</v>
      </c>
      <c r="R88" s="332">
        <v>-59800</v>
      </c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</row>
    <row r="89" spans="1:32" s="38" customFormat="1" ht="17.1" customHeight="1">
      <c r="A89" s="635"/>
      <c r="B89" s="707"/>
      <c r="C89" s="439" t="s">
        <v>130</v>
      </c>
      <c r="D89" s="440" t="s">
        <v>131</v>
      </c>
      <c r="E89" s="441">
        <v>58800</v>
      </c>
      <c r="F89" s="441">
        <v>58800</v>
      </c>
      <c r="G89" s="442">
        <f t="shared" si="0"/>
        <v>0</v>
      </c>
      <c r="H89" s="442">
        <f t="shared" si="1"/>
        <v>0</v>
      </c>
      <c r="I89" s="392" t="s">
        <v>486</v>
      </c>
      <c r="J89" s="458">
        <v>200</v>
      </c>
      <c r="K89" s="393" t="s">
        <v>472</v>
      </c>
      <c r="L89" s="393">
        <v>9</v>
      </c>
      <c r="M89" s="393" t="s">
        <v>472</v>
      </c>
      <c r="N89" s="393">
        <v>30</v>
      </c>
      <c r="O89" s="393" t="s">
        <v>471</v>
      </c>
      <c r="P89" s="484">
        <f>J89*L89*N89</f>
        <v>54000</v>
      </c>
      <c r="Q89" s="443"/>
      <c r="R89" s="44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</row>
    <row r="90" spans="1:32" s="38" customFormat="1" ht="17.1" customHeight="1">
      <c r="A90" s="635"/>
      <c r="B90" s="707"/>
      <c r="C90" s="451"/>
      <c r="D90" s="445"/>
      <c r="E90" s="452"/>
      <c r="F90" s="452"/>
      <c r="G90" s="446"/>
      <c r="H90" s="446"/>
      <c r="I90" s="394" t="s">
        <v>487</v>
      </c>
      <c r="J90" s="461"/>
      <c r="K90" s="256"/>
      <c r="L90" s="256">
        <v>50</v>
      </c>
      <c r="M90" s="256" t="s">
        <v>472</v>
      </c>
      <c r="N90" s="256">
        <v>9</v>
      </c>
      <c r="O90" s="256" t="s">
        <v>471</v>
      </c>
      <c r="P90" s="485">
        <f>L90*N90</f>
        <v>450</v>
      </c>
      <c r="Q90" s="381"/>
      <c r="R90" s="447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</row>
    <row r="91" spans="1:32" s="38" customFormat="1" ht="17.1" customHeight="1">
      <c r="A91" s="635"/>
      <c r="B91" s="707"/>
      <c r="C91" s="451"/>
      <c r="D91" s="445"/>
      <c r="E91" s="452"/>
      <c r="F91" s="452"/>
      <c r="G91" s="446"/>
      <c r="H91" s="446"/>
      <c r="I91" s="394" t="s">
        <v>488</v>
      </c>
      <c r="J91" s="461"/>
      <c r="K91" s="256"/>
      <c r="L91" s="256">
        <v>120</v>
      </c>
      <c r="M91" s="256" t="s">
        <v>472</v>
      </c>
      <c r="N91" s="256">
        <v>2</v>
      </c>
      <c r="O91" s="256" t="s">
        <v>471</v>
      </c>
      <c r="P91" s="485">
        <f>L91*N91</f>
        <v>240</v>
      </c>
      <c r="Q91" s="381"/>
      <c r="R91" s="447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</row>
    <row r="92" spans="1:32" s="38" customFormat="1" ht="17.1" customHeight="1">
      <c r="A92" s="635"/>
      <c r="B92" s="707"/>
      <c r="C92" s="451"/>
      <c r="D92" s="445"/>
      <c r="E92" s="452"/>
      <c r="F92" s="452"/>
      <c r="G92" s="446"/>
      <c r="H92" s="446"/>
      <c r="I92" s="394" t="s">
        <v>489</v>
      </c>
      <c r="J92" s="461"/>
      <c r="K92" s="256"/>
      <c r="L92" s="256">
        <v>900</v>
      </c>
      <c r="M92" s="256" t="s">
        <v>472</v>
      </c>
      <c r="N92" s="256">
        <v>1</v>
      </c>
      <c r="O92" s="256" t="s">
        <v>471</v>
      </c>
      <c r="P92" s="485">
        <f>L92*N92</f>
        <v>900</v>
      </c>
      <c r="Q92" s="381"/>
      <c r="R92" s="447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</row>
    <row r="93" spans="1:32" s="38" customFormat="1" ht="17.1" customHeight="1">
      <c r="A93" s="635"/>
      <c r="B93" s="707"/>
      <c r="C93" s="451"/>
      <c r="D93" s="445"/>
      <c r="E93" s="452"/>
      <c r="F93" s="452"/>
      <c r="G93" s="446"/>
      <c r="H93" s="446"/>
      <c r="I93" s="394" t="s">
        <v>490</v>
      </c>
      <c r="J93" s="461"/>
      <c r="K93" s="256"/>
      <c r="L93" s="256"/>
      <c r="M93" s="256"/>
      <c r="N93" s="256"/>
      <c r="O93" s="256"/>
      <c r="P93" s="485">
        <v>100</v>
      </c>
      <c r="Q93" s="381"/>
      <c r="R93" s="447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</row>
    <row r="94" spans="1:32" s="38" customFormat="1" ht="17.1" customHeight="1">
      <c r="A94" s="635"/>
      <c r="B94" s="707"/>
      <c r="C94" s="451"/>
      <c r="D94" s="445"/>
      <c r="E94" s="452"/>
      <c r="F94" s="452"/>
      <c r="G94" s="446"/>
      <c r="H94" s="446"/>
      <c r="I94" s="394" t="s">
        <v>491</v>
      </c>
      <c r="J94" s="461"/>
      <c r="K94" s="256"/>
      <c r="L94" s="256">
        <v>130</v>
      </c>
      <c r="M94" s="256" t="s">
        <v>472</v>
      </c>
      <c r="N94" s="256">
        <v>6</v>
      </c>
      <c r="O94" s="256" t="s">
        <v>471</v>
      </c>
      <c r="P94" s="485">
        <f>L94*N94</f>
        <v>780</v>
      </c>
      <c r="Q94" s="381"/>
      <c r="R94" s="447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</row>
    <row r="95" spans="1:32" s="38" customFormat="1" ht="17.1" customHeight="1">
      <c r="A95" s="635"/>
      <c r="B95" s="707"/>
      <c r="C95" s="451"/>
      <c r="D95" s="445"/>
      <c r="E95" s="452"/>
      <c r="F95" s="452"/>
      <c r="G95" s="446"/>
      <c r="H95" s="446"/>
      <c r="I95" s="394" t="s">
        <v>492</v>
      </c>
      <c r="J95" s="461"/>
      <c r="K95" s="256"/>
      <c r="L95" s="256"/>
      <c r="M95" s="256"/>
      <c r="N95" s="256">
        <v>9</v>
      </c>
      <c r="O95" s="256" t="s">
        <v>471</v>
      </c>
      <c r="P95" s="485">
        <v>1310</v>
      </c>
      <c r="Q95" s="381"/>
      <c r="R95" s="447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</row>
    <row r="96" spans="1:32" s="38" customFormat="1" ht="17.1" customHeight="1">
      <c r="A96" s="635"/>
      <c r="B96" s="707"/>
      <c r="C96" s="451"/>
      <c r="D96" s="445"/>
      <c r="E96" s="452"/>
      <c r="F96" s="452"/>
      <c r="G96" s="446"/>
      <c r="H96" s="446"/>
      <c r="I96" s="394" t="s">
        <v>493</v>
      </c>
      <c r="J96" s="461">
        <v>20</v>
      </c>
      <c r="K96" s="256" t="s">
        <v>472</v>
      </c>
      <c r="L96" s="256">
        <v>9</v>
      </c>
      <c r="M96" s="256" t="s">
        <v>472</v>
      </c>
      <c r="N96" s="256">
        <v>2</v>
      </c>
      <c r="O96" s="256" t="s">
        <v>471</v>
      </c>
      <c r="P96" s="485">
        <f>L96*N96*J96</f>
        <v>360</v>
      </c>
      <c r="Q96" s="381"/>
      <c r="R96" s="447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</row>
    <row r="97" spans="1:32" s="38" customFormat="1" ht="17.1" customHeight="1">
      <c r="A97" s="635"/>
      <c r="B97" s="708"/>
      <c r="C97" s="453"/>
      <c r="D97" s="448"/>
      <c r="E97" s="454"/>
      <c r="F97" s="454"/>
      <c r="G97" s="449"/>
      <c r="H97" s="449"/>
      <c r="I97" s="395" t="s">
        <v>494</v>
      </c>
      <c r="J97" s="464"/>
      <c r="K97" s="396"/>
      <c r="L97" s="396">
        <v>220</v>
      </c>
      <c r="M97" s="396" t="s">
        <v>472</v>
      </c>
      <c r="N97" s="396">
        <v>3</v>
      </c>
      <c r="O97" s="396" t="s">
        <v>471</v>
      </c>
      <c r="P97" s="486">
        <f aca="true" t="shared" si="8" ref="P97">L97*N97</f>
        <v>660</v>
      </c>
      <c r="Q97" s="382"/>
      <c r="R97" s="450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</row>
    <row r="98" spans="1:32" s="38" customFormat="1" ht="17.1" customHeight="1">
      <c r="A98" s="635"/>
      <c r="B98" s="635" t="s">
        <v>132</v>
      </c>
      <c r="C98" s="638" t="s">
        <v>10</v>
      </c>
      <c r="D98" s="638"/>
      <c r="E98" s="209">
        <f>SUM(E99:E103)</f>
        <v>10833</v>
      </c>
      <c r="F98" s="209">
        <f>SUM(F99:F103)</f>
        <v>10430</v>
      </c>
      <c r="G98" s="161">
        <f t="shared" si="0"/>
        <v>-403</v>
      </c>
      <c r="H98" s="161">
        <f t="shared" si="1"/>
        <v>-3.720114465060463</v>
      </c>
      <c r="I98" s="224"/>
      <c r="J98" s="226"/>
      <c r="K98" s="225"/>
      <c r="L98" s="225"/>
      <c r="M98" s="225"/>
      <c r="N98" s="225"/>
      <c r="O98" s="225"/>
      <c r="P98" s="234"/>
      <c r="Q98" s="190"/>
      <c r="R98" s="295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</row>
    <row r="99" spans="1:32" s="38" customFormat="1" ht="17.1" customHeight="1">
      <c r="A99" s="635"/>
      <c r="B99" s="635"/>
      <c r="C99" s="635" t="s">
        <v>133</v>
      </c>
      <c r="D99" s="408" t="s">
        <v>140</v>
      </c>
      <c r="E99" s="211">
        <v>1540</v>
      </c>
      <c r="F99" s="211">
        <v>1680</v>
      </c>
      <c r="G99" s="163">
        <f t="shared" si="0"/>
        <v>140</v>
      </c>
      <c r="H99" s="163">
        <f t="shared" si="1"/>
        <v>9.090909090909092</v>
      </c>
      <c r="I99" s="176" t="s">
        <v>292</v>
      </c>
      <c r="J99" s="179">
        <v>70</v>
      </c>
      <c r="K99" s="177" t="s">
        <v>440</v>
      </c>
      <c r="L99" s="186">
        <v>6</v>
      </c>
      <c r="M99" s="177" t="s">
        <v>439</v>
      </c>
      <c r="N99" s="195">
        <v>4</v>
      </c>
      <c r="O99" s="177" t="s">
        <v>438</v>
      </c>
      <c r="P99" s="275">
        <f>J99*L99*N99</f>
        <v>1680</v>
      </c>
      <c r="Q99" s="180" t="s">
        <v>464</v>
      </c>
      <c r="R99" s="297">
        <v>140</v>
      </c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</row>
    <row r="100" spans="1:32" s="38" customFormat="1" ht="17.1" customHeight="1">
      <c r="A100" s="635"/>
      <c r="B100" s="635"/>
      <c r="C100" s="635"/>
      <c r="D100" s="408" t="s">
        <v>134</v>
      </c>
      <c r="E100" s="211">
        <v>767</v>
      </c>
      <c r="F100" s="211">
        <v>750</v>
      </c>
      <c r="G100" s="163">
        <f t="shared" si="0"/>
        <v>-17</v>
      </c>
      <c r="H100" s="163">
        <f t="shared" si="1"/>
        <v>-2.216427640156454</v>
      </c>
      <c r="I100" s="176" t="s">
        <v>293</v>
      </c>
      <c r="J100" s="179"/>
      <c r="K100" s="177"/>
      <c r="L100" s="177"/>
      <c r="M100" s="177"/>
      <c r="N100" s="177"/>
      <c r="O100" s="177"/>
      <c r="P100" s="275">
        <v>750</v>
      </c>
      <c r="Q100" s="180" t="s">
        <v>465</v>
      </c>
      <c r="R100" s="297">
        <v>-17</v>
      </c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</row>
    <row r="101" spans="1:32" s="38" customFormat="1" ht="17.1" customHeight="1">
      <c r="A101" s="635"/>
      <c r="B101" s="635"/>
      <c r="C101" s="635"/>
      <c r="D101" s="266" t="s">
        <v>135</v>
      </c>
      <c r="E101" s="242">
        <v>7966</v>
      </c>
      <c r="F101" s="242">
        <v>8000</v>
      </c>
      <c r="G101" s="238">
        <f t="shared" si="0"/>
        <v>34</v>
      </c>
      <c r="H101" s="238">
        <f t="shared" si="1"/>
        <v>0.42681395932714034</v>
      </c>
      <c r="I101" s="244" t="s">
        <v>441</v>
      </c>
      <c r="J101" s="276"/>
      <c r="K101" s="245"/>
      <c r="L101" s="245"/>
      <c r="M101" s="245"/>
      <c r="N101" s="245"/>
      <c r="O101" s="245"/>
      <c r="P101" s="285">
        <v>400</v>
      </c>
      <c r="Q101" s="335" t="s">
        <v>463</v>
      </c>
      <c r="R101" s="336">
        <v>34</v>
      </c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</row>
    <row r="102" spans="1:32" s="38" customFormat="1" ht="17.1" customHeight="1">
      <c r="A102" s="635"/>
      <c r="B102" s="635"/>
      <c r="C102" s="635"/>
      <c r="D102" s="267"/>
      <c r="E102" s="243"/>
      <c r="F102" s="243"/>
      <c r="G102" s="240"/>
      <c r="H102" s="240"/>
      <c r="I102" s="252" t="s">
        <v>442</v>
      </c>
      <c r="J102" s="155"/>
      <c r="K102" s="154"/>
      <c r="L102" s="154"/>
      <c r="M102" s="154"/>
      <c r="N102" s="154"/>
      <c r="O102" s="154"/>
      <c r="P102" s="287">
        <v>7566</v>
      </c>
      <c r="Q102" s="333"/>
      <c r="R102" s="3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</row>
    <row r="103" spans="1:32" s="38" customFormat="1" ht="17.1" customHeight="1">
      <c r="A103" s="527"/>
      <c r="B103" s="438"/>
      <c r="C103" s="438"/>
      <c r="D103" s="539" t="s">
        <v>312</v>
      </c>
      <c r="E103" s="164">
        <v>560</v>
      </c>
      <c r="F103" s="164">
        <v>0</v>
      </c>
      <c r="G103" s="163">
        <f t="shared" si="0"/>
        <v>-560</v>
      </c>
      <c r="H103" s="163">
        <v>0</v>
      </c>
      <c r="I103" s="176"/>
      <c r="J103" s="179"/>
      <c r="K103" s="177"/>
      <c r="L103" s="177"/>
      <c r="M103" s="177"/>
      <c r="N103" s="177"/>
      <c r="O103" s="177"/>
      <c r="P103" s="293"/>
      <c r="Q103" s="180" t="s">
        <v>466</v>
      </c>
      <c r="R103" s="299">
        <v>-560</v>
      </c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</row>
    <row r="104" spans="1:32" s="38" customFormat="1" ht="17.1" customHeight="1">
      <c r="A104" s="629" t="s">
        <v>359</v>
      </c>
      <c r="B104" s="629" t="s">
        <v>136</v>
      </c>
      <c r="C104" s="638" t="s">
        <v>10</v>
      </c>
      <c r="D104" s="638"/>
      <c r="E104" s="209">
        <f>SUM(E105:E107)</f>
        <v>13446</v>
      </c>
      <c r="F104" s="209">
        <f>SUM(F105:F107)</f>
        <v>11520</v>
      </c>
      <c r="G104" s="161">
        <f t="shared" si="0"/>
        <v>-1926</v>
      </c>
      <c r="H104" s="161">
        <f t="shared" si="1"/>
        <v>-14.323962516733602</v>
      </c>
      <c r="I104" s="224"/>
      <c r="J104" s="226"/>
      <c r="K104" s="225"/>
      <c r="L104" s="225"/>
      <c r="M104" s="225"/>
      <c r="N104" s="225"/>
      <c r="O104" s="225"/>
      <c r="P104" s="234"/>
      <c r="Q104" s="190"/>
      <c r="R104" s="233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</row>
    <row r="105" spans="1:32" s="38" customFormat="1" ht="17.1" customHeight="1">
      <c r="A105" s="630"/>
      <c r="B105" s="630"/>
      <c r="C105" s="647" t="s">
        <v>137</v>
      </c>
      <c r="D105" s="191" t="s">
        <v>138</v>
      </c>
      <c r="E105" s="211">
        <v>3465</v>
      </c>
      <c r="F105" s="211">
        <v>1400</v>
      </c>
      <c r="G105" s="163">
        <f t="shared" si="0"/>
        <v>-2065</v>
      </c>
      <c r="H105" s="163">
        <f t="shared" si="1"/>
        <v>-59.59595959595959</v>
      </c>
      <c r="I105" s="341" t="s">
        <v>505</v>
      </c>
      <c r="J105" s="179"/>
      <c r="K105" s="177"/>
      <c r="L105" s="177"/>
      <c r="M105" s="177"/>
      <c r="N105" s="177"/>
      <c r="O105" s="177"/>
      <c r="P105" s="275">
        <v>1400</v>
      </c>
      <c r="Q105" s="180" t="s">
        <v>466</v>
      </c>
      <c r="R105" s="297">
        <v>-2065</v>
      </c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</row>
    <row r="106" spans="1:32" s="38" customFormat="1" ht="17.1" customHeight="1">
      <c r="A106" s="630"/>
      <c r="B106" s="630"/>
      <c r="C106" s="647"/>
      <c r="D106" s="191" t="s">
        <v>139</v>
      </c>
      <c r="E106" s="211">
        <v>300</v>
      </c>
      <c r="F106" s="211">
        <v>400</v>
      </c>
      <c r="G106" s="163">
        <f t="shared" si="0"/>
        <v>100</v>
      </c>
      <c r="H106" s="163">
        <f t="shared" si="1"/>
        <v>33.33333333333333</v>
      </c>
      <c r="I106" s="176" t="s">
        <v>294</v>
      </c>
      <c r="J106" s="179"/>
      <c r="K106" s="177"/>
      <c r="L106" s="177"/>
      <c r="M106" s="177"/>
      <c r="N106" s="177"/>
      <c r="O106" s="177"/>
      <c r="P106" s="275">
        <v>400</v>
      </c>
      <c r="Q106" s="180" t="s">
        <v>463</v>
      </c>
      <c r="R106" s="297">
        <v>100</v>
      </c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</row>
    <row r="107" spans="1:32" s="38" customFormat="1" ht="17.1" customHeight="1">
      <c r="A107" s="630"/>
      <c r="B107" s="630"/>
      <c r="C107" s="700" t="s">
        <v>57</v>
      </c>
      <c r="D107" s="479" t="s">
        <v>16</v>
      </c>
      <c r="E107" s="541">
        <v>9681</v>
      </c>
      <c r="F107" s="541">
        <v>9720</v>
      </c>
      <c r="G107" s="466">
        <f t="shared" si="0"/>
        <v>39</v>
      </c>
      <c r="H107" s="238">
        <f t="shared" si="1"/>
        <v>0.4028509451502944</v>
      </c>
      <c r="I107" s="392" t="s">
        <v>506</v>
      </c>
      <c r="J107" s="458"/>
      <c r="K107" s="393"/>
      <c r="L107" s="393">
        <v>200</v>
      </c>
      <c r="M107" s="393" t="s">
        <v>472</v>
      </c>
      <c r="N107" s="393">
        <v>12</v>
      </c>
      <c r="O107" s="393" t="s">
        <v>471</v>
      </c>
      <c r="P107" s="285">
        <f>L107*N107</f>
        <v>2400</v>
      </c>
      <c r="Q107" s="443" t="s">
        <v>463</v>
      </c>
      <c r="R107" s="403">
        <v>39</v>
      </c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</row>
    <row r="108" spans="1:32" s="38" customFormat="1" ht="17.1" customHeight="1">
      <c r="A108" s="630"/>
      <c r="B108" s="630"/>
      <c r="C108" s="701"/>
      <c r="D108" s="480"/>
      <c r="E108" s="476"/>
      <c r="F108" s="476"/>
      <c r="G108" s="468"/>
      <c r="H108" s="468"/>
      <c r="I108" s="394" t="s">
        <v>507</v>
      </c>
      <c r="J108" s="461"/>
      <c r="K108" s="256"/>
      <c r="L108" s="256">
        <v>23</v>
      </c>
      <c r="M108" s="256" t="s">
        <v>472</v>
      </c>
      <c r="N108" s="256">
        <v>12</v>
      </c>
      <c r="O108" s="256" t="s">
        <v>471</v>
      </c>
      <c r="P108" s="286">
        <f aca="true" t="shared" si="9" ref="P108:P110">L108*N108</f>
        <v>276</v>
      </c>
      <c r="Q108" s="381"/>
      <c r="R108" s="48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</row>
    <row r="109" spans="1:32" s="38" customFormat="1" ht="17.1" customHeight="1">
      <c r="A109" s="630"/>
      <c r="B109" s="630"/>
      <c r="C109" s="701"/>
      <c r="D109" s="480"/>
      <c r="E109" s="476"/>
      <c r="F109" s="476"/>
      <c r="G109" s="468"/>
      <c r="H109" s="468"/>
      <c r="I109" s="394" t="s">
        <v>508</v>
      </c>
      <c r="J109" s="461"/>
      <c r="K109" s="256"/>
      <c r="L109" s="256">
        <v>100</v>
      </c>
      <c r="M109" s="256" t="s">
        <v>472</v>
      </c>
      <c r="N109" s="256">
        <v>12</v>
      </c>
      <c r="O109" s="256" t="s">
        <v>471</v>
      </c>
      <c r="P109" s="286">
        <f t="shared" si="9"/>
        <v>1200</v>
      </c>
      <c r="Q109" s="381"/>
      <c r="R109" s="48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</row>
    <row r="110" spans="1:32" s="38" customFormat="1" ht="17.1" customHeight="1">
      <c r="A110" s="630"/>
      <c r="B110" s="630"/>
      <c r="C110" s="701"/>
      <c r="D110" s="480"/>
      <c r="E110" s="476"/>
      <c r="F110" s="476"/>
      <c r="G110" s="468"/>
      <c r="H110" s="468"/>
      <c r="I110" s="394" t="s">
        <v>509</v>
      </c>
      <c r="J110" s="461"/>
      <c r="K110" s="256"/>
      <c r="L110" s="256">
        <v>400</v>
      </c>
      <c r="M110" s="256" t="s">
        <v>472</v>
      </c>
      <c r="N110" s="256">
        <v>12</v>
      </c>
      <c r="O110" s="256" t="s">
        <v>471</v>
      </c>
      <c r="P110" s="286">
        <f t="shared" si="9"/>
        <v>4800</v>
      </c>
      <c r="Q110" s="381"/>
      <c r="R110" s="48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</row>
    <row r="111" spans="1:32" s="38" customFormat="1" ht="17.1" customHeight="1">
      <c r="A111" s="631"/>
      <c r="B111" s="631"/>
      <c r="C111" s="702"/>
      <c r="D111" s="482"/>
      <c r="E111" s="478"/>
      <c r="F111" s="478"/>
      <c r="G111" s="470"/>
      <c r="H111" s="470"/>
      <c r="I111" s="395" t="s">
        <v>510</v>
      </c>
      <c r="J111" s="464"/>
      <c r="K111" s="396"/>
      <c r="L111" s="396"/>
      <c r="M111" s="396"/>
      <c r="N111" s="396"/>
      <c r="O111" s="396" t="s">
        <v>471</v>
      </c>
      <c r="P111" s="287">
        <v>1044</v>
      </c>
      <c r="Q111" s="382"/>
      <c r="R111" s="483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</row>
    <row r="112" spans="1:32" s="38" customFormat="1" ht="17.1" customHeight="1">
      <c r="A112" s="202" t="s">
        <v>141</v>
      </c>
      <c r="B112" s="637" t="s">
        <v>107</v>
      </c>
      <c r="C112" s="637"/>
      <c r="D112" s="637"/>
      <c r="E112" s="158">
        <f>SUM(E113)</f>
        <v>0</v>
      </c>
      <c r="F112" s="158">
        <f>SUM(F113)</f>
        <v>0</v>
      </c>
      <c r="G112" s="159">
        <f t="shared" si="0"/>
        <v>0</v>
      </c>
      <c r="H112" s="159">
        <v>0</v>
      </c>
      <c r="I112" s="220"/>
      <c r="J112" s="222"/>
      <c r="K112" s="221"/>
      <c r="L112" s="221"/>
      <c r="M112" s="221"/>
      <c r="N112" s="221"/>
      <c r="O112" s="221"/>
      <c r="P112" s="337"/>
      <c r="Q112" s="188"/>
      <c r="R112" s="29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</row>
    <row r="113" spans="1:32" s="38" customFormat="1" ht="17.1" customHeight="1">
      <c r="A113" s="635" t="s">
        <v>141</v>
      </c>
      <c r="B113" s="635" t="s">
        <v>141</v>
      </c>
      <c r="C113" s="301" t="s">
        <v>10</v>
      </c>
      <c r="D113" s="217"/>
      <c r="E113" s="160">
        <f>SUM(E114)</f>
        <v>0</v>
      </c>
      <c r="F113" s="160">
        <f>SUM(F114)</f>
        <v>0</v>
      </c>
      <c r="G113" s="161">
        <f t="shared" si="0"/>
        <v>0</v>
      </c>
      <c r="H113" s="161">
        <v>0</v>
      </c>
      <c r="I113" s="224"/>
      <c r="J113" s="226"/>
      <c r="K113" s="225"/>
      <c r="L113" s="225"/>
      <c r="M113" s="225"/>
      <c r="N113" s="225"/>
      <c r="O113" s="225"/>
      <c r="P113" s="234"/>
      <c r="Q113" s="190"/>
      <c r="R113" s="295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</row>
    <row r="114" spans="1:32" s="38" customFormat="1" ht="17.1" customHeight="1">
      <c r="A114" s="635"/>
      <c r="B114" s="635"/>
      <c r="C114" s="194" t="s">
        <v>143</v>
      </c>
      <c r="D114" s="194" t="s">
        <v>143</v>
      </c>
      <c r="E114" s="164">
        <v>0</v>
      </c>
      <c r="F114" s="164">
        <v>0</v>
      </c>
      <c r="G114" s="163">
        <f t="shared" si="0"/>
        <v>0</v>
      </c>
      <c r="H114" s="163">
        <v>0</v>
      </c>
      <c r="I114" s="176"/>
      <c r="J114" s="179"/>
      <c r="K114" s="177"/>
      <c r="L114" s="177"/>
      <c r="M114" s="177"/>
      <c r="N114" s="177"/>
      <c r="O114" s="177"/>
      <c r="P114" s="293"/>
      <c r="Q114" s="180"/>
      <c r="R114" s="297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</row>
    <row r="115" spans="1:32" s="38" customFormat="1" ht="17.1" customHeight="1">
      <c r="A115" s="629" t="s">
        <v>12</v>
      </c>
      <c r="B115" s="639" t="s">
        <v>9</v>
      </c>
      <c r="C115" s="639"/>
      <c r="D115" s="639"/>
      <c r="E115" s="158">
        <f>SUM(E116,E179)</f>
        <v>608607</v>
      </c>
      <c r="F115" s="158">
        <f>SUM(F116,F179)</f>
        <v>481024</v>
      </c>
      <c r="G115" s="159">
        <f t="shared" si="0"/>
        <v>-127583</v>
      </c>
      <c r="H115" s="159">
        <f t="shared" si="1"/>
        <v>-20.963117414029085</v>
      </c>
      <c r="I115" s="220"/>
      <c r="J115" s="222"/>
      <c r="K115" s="221"/>
      <c r="L115" s="221"/>
      <c r="M115" s="221"/>
      <c r="N115" s="221"/>
      <c r="O115" s="221"/>
      <c r="P115" s="337"/>
      <c r="Q115" s="188"/>
      <c r="R115" s="232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</row>
    <row r="116" spans="1:32" s="38" customFormat="1" ht="17.1" customHeight="1">
      <c r="A116" s="630"/>
      <c r="B116" s="629" t="s">
        <v>363</v>
      </c>
      <c r="C116" s="668" t="s">
        <v>145</v>
      </c>
      <c r="D116" s="668"/>
      <c r="E116" s="302">
        <f>SUM(E117,E136,E159,E161,E170,E176)</f>
        <v>540684</v>
      </c>
      <c r="F116" s="302">
        <f>SUM(F117,F136,F159,F161,F170,F176)</f>
        <v>407081</v>
      </c>
      <c r="G116" s="303">
        <f t="shared" si="0"/>
        <v>-133603</v>
      </c>
      <c r="H116" s="303">
        <f t="shared" si="1"/>
        <v>-24.709996966805008</v>
      </c>
      <c r="I116" s="338"/>
      <c r="J116" s="429"/>
      <c r="K116" s="339"/>
      <c r="L116" s="339"/>
      <c r="M116" s="339"/>
      <c r="N116" s="339"/>
      <c r="O116" s="339"/>
      <c r="P116" s="340"/>
      <c r="Q116" s="304"/>
      <c r="R116" s="305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</row>
    <row r="117" spans="1:32" s="38" customFormat="1" ht="17.1" customHeight="1">
      <c r="A117" s="630"/>
      <c r="B117" s="630"/>
      <c r="C117" s="638" t="s">
        <v>10</v>
      </c>
      <c r="D117" s="638"/>
      <c r="E117" s="160">
        <f>SUM(E118:E135)</f>
        <v>40370</v>
      </c>
      <c r="F117" s="160">
        <f>SUM(F118:F135)</f>
        <v>50000</v>
      </c>
      <c r="G117" s="161">
        <f t="shared" si="0"/>
        <v>9630</v>
      </c>
      <c r="H117" s="161">
        <f t="shared" si="1"/>
        <v>23.854347287589796</v>
      </c>
      <c r="I117" s="224"/>
      <c r="J117" s="226"/>
      <c r="K117" s="225"/>
      <c r="L117" s="225"/>
      <c r="M117" s="225"/>
      <c r="N117" s="225"/>
      <c r="O117" s="225"/>
      <c r="P117" s="234"/>
      <c r="Q117" s="190"/>
      <c r="R117" s="295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</row>
    <row r="118" spans="1:32" s="38" customFormat="1" ht="17.1" customHeight="1">
      <c r="A118" s="630"/>
      <c r="B118" s="630"/>
      <c r="C118" s="493" t="s">
        <v>330</v>
      </c>
      <c r="D118" s="266" t="s">
        <v>53</v>
      </c>
      <c r="E118" s="508">
        <v>35340</v>
      </c>
      <c r="F118" s="508">
        <v>50000</v>
      </c>
      <c r="G118" s="509">
        <f t="shared" si="0"/>
        <v>14660</v>
      </c>
      <c r="H118" s="509">
        <f t="shared" si="1"/>
        <v>41.48273910582908</v>
      </c>
      <c r="I118" s="244" t="s">
        <v>519</v>
      </c>
      <c r="J118" s="276"/>
      <c r="K118" s="245"/>
      <c r="L118" s="276">
        <v>1200</v>
      </c>
      <c r="M118" s="245" t="s">
        <v>472</v>
      </c>
      <c r="N118" s="246">
        <v>12</v>
      </c>
      <c r="O118" s="245" t="s">
        <v>471</v>
      </c>
      <c r="P118" s="285">
        <f>L118*N118</f>
        <v>14400</v>
      </c>
      <c r="Q118" s="335" t="s">
        <v>463</v>
      </c>
      <c r="R118" s="510">
        <v>14660</v>
      </c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</row>
    <row r="119" spans="1:32" s="38" customFormat="1" ht="17.1" customHeight="1">
      <c r="A119" s="630"/>
      <c r="B119" s="630"/>
      <c r="C119" s="498"/>
      <c r="D119" s="268"/>
      <c r="E119" s="511"/>
      <c r="F119" s="511"/>
      <c r="G119" s="512"/>
      <c r="H119" s="512"/>
      <c r="I119" s="250" t="s">
        <v>520</v>
      </c>
      <c r="J119" s="142"/>
      <c r="K119" s="140"/>
      <c r="L119" s="140">
        <v>1000</v>
      </c>
      <c r="M119" s="140" t="s">
        <v>472</v>
      </c>
      <c r="N119" s="141">
        <v>12</v>
      </c>
      <c r="O119" s="140" t="s">
        <v>471</v>
      </c>
      <c r="P119" s="286">
        <f aca="true" t="shared" si="10" ref="P119:P121">L119*N119</f>
        <v>12000</v>
      </c>
      <c r="Q119" s="414"/>
      <c r="R119" s="513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</row>
    <row r="120" spans="1:32" s="38" customFormat="1" ht="17.1" customHeight="1">
      <c r="A120" s="630"/>
      <c r="B120" s="630"/>
      <c r="C120" s="498"/>
      <c r="D120" s="268"/>
      <c r="E120" s="511"/>
      <c r="F120" s="511"/>
      <c r="G120" s="512"/>
      <c r="H120" s="512"/>
      <c r="I120" s="250" t="s">
        <v>521</v>
      </c>
      <c r="J120" s="142"/>
      <c r="K120" s="140"/>
      <c r="L120" s="140">
        <v>50</v>
      </c>
      <c r="M120" s="140" t="s">
        <v>472</v>
      </c>
      <c r="N120" s="141">
        <v>12</v>
      </c>
      <c r="O120" s="140" t="s">
        <v>471</v>
      </c>
      <c r="P120" s="286">
        <f t="shared" si="10"/>
        <v>600</v>
      </c>
      <c r="Q120" s="414"/>
      <c r="R120" s="513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</row>
    <row r="121" spans="1:32" s="38" customFormat="1" ht="17.1" customHeight="1">
      <c r="A121" s="630"/>
      <c r="B121" s="630"/>
      <c r="C121" s="498"/>
      <c r="D121" s="268"/>
      <c r="E121" s="511"/>
      <c r="F121" s="511"/>
      <c r="G121" s="512"/>
      <c r="H121" s="512"/>
      <c r="I121" s="250" t="s">
        <v>522</v>
      </c>
      <c r="J121" s="142"/>
      <c r="K121" s="140"/>
      <c r="L121" s="140">
        <v>20</v>
      </c>
      <c r="M121" s="140" t="s">
        <v>472</v>
      </c>
      <c r="N121" s="434">
        <v>1</v>
      </c>
      <c r="O121" s="140" t="s">
        <v>471</v>
      </c>
      <c r="P121" s="286">
        <f t="shared" si="10"/>
        <v>20</v>
      </c>
      <c r="Q121" s="414"/>
      <c r="R121" s="513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</row>
    <row r="122" spans="1:32" s="38" customFormat="1" ht="17.1" customHeight="1">
      <c r="A122" s="630"/>
      <c r="B122" s="630"/>
      <c r="C122" s="498"/>
      <c r="D122" s="268"/>
      <c r="E122" s="511"/>
      <c r="F122" s="511"/>
      <c r="G122" s="512"/>
      <c r="H122" s="512"/>
      <c r="I122" s="250" t="s">
        <v>523</v>
      </c>
      <c r="J122" s="142">
        <v>3</v>
      </c>
      <c r="K122" s="140" t="s">
        <v>472</v>
      </c>
      <c r="L122" s="143">
        <v>6</v>
      </c>
      <c r="M122" s="140" t="s">
        <v>472</v>
      </c>
      <c r="N122" s="514">
        <v>240</v>
      </c>
      <c r="O122" s="140" t="s">
        <v>471</v>
      </c>
      <c r="P122" s="286">
        <f>J122*L122*N122</f>
        <v>4320</v>
      </c>
      <c r="Q122" s="414"/>
      <c r="R122" s="513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</row>
    <row r="123" spans="1:32" s="38" customFormat="1" ht="17.1" customHeight="1">
      <c r="A123" s="630"/>
      <c r="B123" s="630"/>
      <c r="C123" s="498"/>
      <c r="D123" s="268"/>
      <c r="E123" s="511"/>
      <c r="F123" s="511"/>
      <c r="G123" s="512"/>
      <c r="H123" s="512"/>
      <c r="I123" s="250" t="s">
        <v>524</v>
      </c>
      <c r="J123" s="142">
        <v>1</v>
      </c>
      <c r="K123" s="140" t="s">
        <v>472</v>
      </c>
      <c r="L123" s="143">
        <v>15</v>
      </c>
      <c r="M123" s="140" t="s">
        <v>472</v>
      </c>
      <c r="N123" s="514">
        <v>200</v>
      </c>
      <c r="O123" s="140" t="s">
        <v>471</v>
      </c>
      <c r="P123" s="286">
        <f aca="true" t="shared" si="11" ref="P123:P125">J123*L123*N123</f>
        <v>3000</v>
      </c>
      <c r="Q123" s="414"/>
      <c r="R123" s="513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</row>
    <row r="124" spans="1:32" s="38" customFormat="1" ht="17.1" customHeight="1">
      <c r="A124" s="630"/>
      <c r="B124" s="630"/>
      <c r="C124" s="498"/>
      <c r="D124" s="268"/>
      <c r="E124" s="511"/>
      <c r="F124" s="511"/>
      <c r="G124" s="512"/>
      <c r="H124" s="512"/>
      <c r="I124" s="250" t="s">
        <v>525</v>
      </c>
      <c r="J124" s="142">
        <v>15</v>
      </c>
      <c r="K124" s="140" t="s">
        <v>472</v>
      </c>
      <c r="L124" s="143">
        <v>16</v>
      </c>
      <c r="M124" s="140" t="s">
        <v>472</v>
      </c>
      <c r="N124" s="515">
        <v>5</v>
      </c>
      <c r="O124" s="140" t="s">
        <v>471</v>
      </c>
      <c r="P124" s="286">
        <f t="shared" si="11"/>
        <v>1200</v>
      </c>
      <c r="Q124" s="414"/>
      <c r="R124" s="513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</row>
    <row r="125" spans="1:32" s="38" customFormat="1" ht="17.1" customHeight="1">
      <c r="A125" s="630"/>
      <c r="B125" s="630"/>
      <c r="C125" s="498"/>
      <c r="D125" s="268"/>
      <c r="E125" s="511"/>
      <c r="F125" s="511"/>
      <c r="G125" s="512"/>
      <c r="H125" s="512"/>
      <c r="I125" s="250" t="s">
        <v>526</v>
      </c>
      <c r="J125" s="142">
        <v>50</v>
      </c>
      <c r="K125" s="140" t="s">
        <v>472</v>
      </c>
      <c r="L125" s="516">
        <v>4</v>
      </c>
      <c r="M125" s="140" t="s">
        <v>472</v>
      </c>
      <c r="N125" s="141">
        <v>10</v>
      </c>
      <c r="O125" s="140" t="s">
        <v>471</v>
      </c>
      <c r="P125" s="286">
        <f t="shared" si="11"/>
        <v>2000</v>
      </c>
      <c r="Q125" s="414"/>
      <c r="R125" s="513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</row>
    <row r="126" spans="1:32" s="38" customFormat="1" ht="17.1" customHeight="1">
      <c r="A126" s="630"/>
      <c r="B126" s="630"/>
      <c r="C126" s="498"/>
      <c r="D126" s="268"/>
      <c r="E126" s="511"/>
      <c r="F126" s="511"/>
      <c r="G126" s="512"/>
      <c r="H126" s="512"/>
      <c r="I126" s="250" t="s">
        <v>527</v>
      </c>
      <c r="J126" s="142"/>
      <c r="K126" s="140"/>
      <c r="L126" s="140">
        <v>30</v>
      </c>
      <c r="M126" s="140" t="s">
        <v>472</v>
      </c>
      <c r="N126" s="515">
        <v>10</v>
      </c>
      <c r="O126" s="140" t="s">
        <v>471</v>
      </c>
      <c r="P126" s="286">
        <f>L126*N126</f>
        <v>300</v>
      </c>
      <c r="Q126" s="414"/>
      <c r="R126" s="513"/>
      <c r="S126" s="34"/>
      <c r="T126" s="34"/>
      <c r="U126" s="135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</row>
    <row r="127" spans="1:32" s="38" customFormat="1" ht="17.1" customHeight="1">
      <c r="A127" s="630"/>
      <c r="B127" s="630"/>
      <c r="C127" s="498"/>
      <c r="D127" s="268"/>
      <c r="E127" s="511"/>
      <c r="F127" s="511"/>
      <c r="G127" s="512"/>
      <c r="H127" s="512"/>
      <c r="I127" s="250" t="s">
        <v>528</v>
      </c>
      <c r="J127" s="142">
        <v>20</v>
      </c>
      <c r="K127" s="140"/>
      <c r="L127" s="516">
        <v>16</v>
      </c>
      <c r="M127" s="140" t="s">
        <v>472</v>
      </c>
      <c r="N127" s="141">
        <v>11</v>
      </c>
      <c r="O127" s="140" t="s">
        <v>471</v>
      </c>
      <c r="P127" s="286">
        <f>J127*L127*N127</f>
        <v>3520</v>
      </c>
      <c r="Q127" s="414"/>
      <c r="R127" s="513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</row>
    <row r="128" spans="1:32" s="38" customFormat="1" ht="17.1" customHeight="1">
      <c r="A128" s="630"/>
      <c r="B128" s="630"/>
      <c r="C128" s="498"/>
      <c r="D128" s="268"/>
      <c r="E128" s="511"/>
      <c r="F128" s="511"/>
      <c r="G128" s="512"/>
      <c r="H128" s="512"/>
      <c r="I128" s="250" t="s">
        <v>529</v>
      </c>
      <c r="J128" s="142"/>
      <c r="K128" s="140"/>
      <c r="L128" s="140">
        <v>15</v>
      </c>
      <c r="M128" s="140" t="s">
        <v>472</v>
      </c>
      <c r="N128" s="515">
        <v>4</v>
      </c>
      <c r="O128" s="140" t="s">
        <v>471</v>
      </c>
      <c r="P128" s="286">
        <f>L128*N128</f>
        <v>60</v>
      </c>
      <c r="Q128" s="414"/>
      <c r="R128" s="513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</row>
    <row r="129" spans="1:32" s="38" customFormat="1" ht="17.1" customHeight="1">
      <c r="A129" s="630"/>
      <c r="B129" s="630"/>
      <c r="C129" s="498"/>
      <c r="D129" s="268"/>
      <c r="E129" s="511"/>
      <c r="F129" s="511"/>
      <c r="G129" s="512"/>
      <c r="H129" s="512"/>
      <c r="I129" s="250" t="s">
        <v>530</v>
      </c>
      <c r="J129" s="142"/>
      <c r="K129" s="140"/>
      <c r="L129" s="140"/>
      <c r="M129" s="140"/>
      <c r="N129" s="140"/>
      <c r="O129" s="140"/>
      <c r="P129" s="286">
        <v>1400</v>
      </c>
      <c r="Q129" s="414"/>
      <c r="R129" s="513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</row>
    <row r="130" spans="1:32" s="38" customFormat="1" ht="17.1" customHeight="1">
      <c r="A130" s="630"/>
      <c r="B130" s="630"/>
      <c r="C130" s="498"/>
      <c r="D130" s="268"/>
      <c r="E130" s="511"/>
      <c r="F130" s="511"/>
      <c r="G130" s="512"/>
      <c r="H130" s="512"/>
      <c r="I130" s="250" t="s">
        <v>531</v>
      </c>
      <c r="J130" s="142"/>
      <c r="K130" s="140"/>
      <c r="L130" s="140"/>
      <c r="M130" s="140"/>
      <c r="N130" s="140"/>
      <c r="O130" s="140"/>
      <c r="P130" s="286">
        <v>2200</v>
      </c>
      <c r="Q130" s="414"/>
      <c r="R130" s="513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</row>
    <row r="131" spans="1:32" s="38" customFormat="1" ht="17.1" customHeight="1">
      <c r="A131" s="630"/>
      <c r="B131" s="630"/>
      <c r="C131" s="498"/>
      <c r="D131" s="268"/>
      <c r="E131" s="511"/>
      <c r="F131" s="511"/>
      <c r="G131" s="512"/>
      <c r="H131" s="512"/>
      <c r="I131" s="250" t="s">
        <v>532</v>
      </c>
      <c r="J131" s="142"/>
      <c r="K131" s="140"/>
      <c r="L131" s="140"/>
      <c r="M131" s="140"/>
      <c r="N131" s="140"/>
      <c r="O131" s="140"/>
      <c r="P131" s="286">
        <v>1680</v>
      </c>
      <c r="Q131" s="414"/>
      <c r="R131" s="513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</row>
    <row r="132" spans="1:32" s="38" customFormat="1" ht="17.1" customHeight="1">
      <c r="A132" s="629" t="s">
        <v>361</v>
      </c>
      <c r="B132" s="629" t="s">
        <v>363</v>
      </c>
      <c r="C132" s="716"/>
      <c r="D132" s="268"/>
      <c r="E132" s="511"/>
      <c r="F132" s="511"/>
      <c r="G132" s="512"/>
      <c r="H132" s="512"/>
      <c r="I132" s="250" t="s">
        <v>534</v>
      </c>
      <c r="J132" s="142"/>
      <c r="K132" s="140"/>
      <c r="L132" s="140"/>
      <c r="M132" s="140"/>
      <c r="N132" s="140"/>
      <c r="O132" s="140"/>
      <c r="P132" s="286">
        <v>3000</v>
      </c>
      <c r="Q132" s="414"/>
      <c r="R132" s="513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</row>
    <row r="133" spans="1:32" s="38" customFormat="1" ht="17.1" customHeight="1">
      <c r="A133" s="630"/>
      <c r="B133" s="630"/>
      <c r="C133" s="716"/>
      <c r="D133" s="267"/>
      <c r="E133" s="517"/>
      <c r="F133" s="517"/>
      <c r="G133" s="518"/>
      <c r="H133" s="518"/>
      <c r="I133" s="252" t="s">
        <v>533</v>
      </c>
      <c r="J133" s="155"/>
      <c r="K133" s="154"/>
      <c r="L133" s="154"/>
      <c r="M133" s="154"/>
      <c r="N133" s="154"/>
      <c r="O133" s="154"/>
      <c r="P133" s="287">
        <v>300</v>
      </c>
      <c r="Q133" s="333"/>
      <c r="R133" s="519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</row>
    <row r="134" spans="1:32" s="38" customFormat="1" ht="17.1" customHeight="1">
      <c r="A134" s="630"/>
      <c r="B134" s="630"/>
      <c r="C134" s="716"/>
      <c r="D134" s="192" t="s">
        <v>52</v>
      </c>
      <c r="E134" s="165">
        <v>5000</v>
      </c>
      <c r="F134" s="165">
        <v>0</v>
      </c>
      <c r="G134" s="163">
        <f t="shared" si="0"/>
        <v>-5000</v>
      </c>
      <c r="H134" s="163">
        <f t="shared" si="1"/>
        <v>-100</v>
      </c>
      <c r="I134" s="290"/>
      <c r="J134" s="427"/>
      <c r="K134" s="291"/>
      <c r="L134" s="291"/>
      <c r="M134" s="291"/>
      <c r="N134" s="291"/>
      <c r="O134" s="291"/>
      <c r="P134" s="292"/>
      <c r="Q134" s="180" t="s">
        <v>466</v>
      </c>
      <c r="R134" s="306">
        <v>-5000</v>
      </c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</row>
    <row r="135" spans="1:32" s="38" customFormat="1" ht="17.1" customHeight="1">
      <c r="A135" s="630"/>
      <c r="B135" s="630"/>
      <c r="C135" s="717"/>
      <c r="D135" s="151" t="s">
        <v>51</v>
      </c>
      <c r="E135" s="162">
        <v>30</v>
      </c>
      <c r="F135" s="162">
        <v>0</v>
      </c>
      <c r="G135" s="163">
        <f t="shared" si="0"/>
        <v>-30</v>
      </c>
      <c r="H135" s="163">
        <f t="shared" si="1"/>
        <v>-100</v>
      </c>
      <c r="I135" s="290"/>
      <c r="J135" s="427"/>
      <c r="K135" s="291"/>
      <c r="L135" s="291"/>
      <c r="M135" s="291"/>
      <c r="N135" s="291"/>
      <c r="O135" s="291"/>
      <c r="P135" s="292"/>
      <c r="Q135" s="180" t="s">
        <v>466</v>
      </c>
      <c r="R135" s="306">
        <v>-30</v>
      </c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</row>
    <row r="136" spans="1:32" s="38" customFormat="1" ht="17.1" customHeight="1">
      <c r="A136" s="630"/>
      <c r="B136" s="630"/>
      <c r="C136" s="638" t="s">
        <v>10</v>
      </c>
      <c r="D136" s="638"/>
      <c r="E136" s="160">
        <f>SUM(E137:E158)</f>
        <v>28373</v>
      </c>
      <c r="F136" s="160">
        <f>SUM(F137:F158)</f>
        <v>27122</v>
      </c>
      <c r="G136" s="161">
        <f t="shared" si="0"/>
        <v>-1251</v>
      </c>
      <c r="H136" s="161">
        <f t="shared" si="1"/>
        <v>-4.409121347760195</v>
      </c>
      <c r="I136" s="342"/>
      <c r="J136" s="426"/>
      <c r="K136" s="271"/>
      <c r="L136" s="271"/>
      <c r="M136" s="271"/>
      <c r="N136" s="271"/>
      <c r="O136" s="271"/>
      <c r="P136" s="343"/>
      <c r="Q136" s="190"/>
      <c r="R136" s="295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</row>
    <row r="137" spans="1:18" s="39" customFormat="1" ht="17.1" customHeight="1">
      <c r="A137" s="630"/>
      <c r="B137" s="630"/>
      <c r="C137" s="709" t="s">
        <v>309</v>
      </c>
      <c r="D137" s="207" t="s">
        <v>146</v>
      </c>
      <c r="E137" s="206">
        <v>5509</v>
      </c>
      <c r="F137" s="206">
        <v>0</v>
      </c>
      <c r="G137" s="163">
        <f t="shared" si="0"/>
        <v>-5509</v>
      </c>
      <c r="H137" s="163">
        <f t="shared" si="1"/>
        <v>-100</v>
      </c>
      <c r="I137" s="176"/>
      <c r="J137" s="179"/>
      <c r="K137" s="177"/>
      <c r="L137" s="177"/>
      <c r="M137" s="177"/>
      <c r="N137" s="177"/>
      <c r="O137" s="177"/>
      <c r="P137" s="293"/>
      <c r="Q137" s="180" t="s">
        <v>466</v>
      </c>
      <c r="R137" s="297">
        <v>-5509</v>
      </c>
    </row>
    <row r="138" spans="1:18" s="39" customFormat="1" ht="17.1" customHeight="1">
      <c r="A138" s="630"/>
      <c r="B138" s="630"/>
      <c r="C138" s="710"/>
      <c r="D138" s="207" t="s">
        <v>72</v>
      </c>
      <c r="E138" s="206">
        <v>4500</v>
      </c>
      <c r="F138" s="206">
        <v>0</v>
      </c>
      <c r="G138" s="163">
        <f aca="true" t="shared" si="12" ref="G138:G263">F138-E138</f>
        <v>-4500</v>
      </c>
      <c r="H138" s="163">
        <f aca="true" t="shared" si="13" ref="H138:H263">G138/E138*100</f>
        <v>-100</v>
      </c>
      <c r="I138" s="344"/>
      <c r="J138" s="179"/>
      <c r="K138" s="345"/>
      <c r="L138" s="345"/>
      <c r="M138" s="345"/>
      <c r="N138" s="345"/>
      <c r="O138" s="345"/>
      <c r="P138" s="346"/>
      <c r="Q138" s="180" t="s">
        <v>466</v>
      </c>
      <c r="R138" s="297">
        <v>-3500</v>
      </c>
    </row>
    <row r="139" spans="1:18" s="34" customFormat="1" ht="17.1" customHeight="1">
      <c r="A139" s="630"/>
      <c r="B139" s="630"/>
      <c r="C139" s="710"/>
      <c r="D139" s="207" t="s">
        <v>325</v>
      </c>
      <c r="E139" s="206">
        <v>720</v>
      </c>
      <c r="F139" s="206">
        <v>0</v>
      </c>
      <c r="G139" s="163">
        <f t="shared" si="12"/>
        <v>-720</v>
      </c>
      <c r="H139" s="163">
        <v>0</v>
      </c>
      <c r="I139" s="344"/>
      <c r="J139" s="179"/>
      <c r="K139" s="345"/>
      <c r="L139" s="345"/>
      <c r="M139" s="345"/>
      <c r="N139" s="345"/>
      <c r="O139" s="345"/>
      <c r="P139" s="346"/>
      <c r="Q139" s="180" t="s">
        <v>466</v>
      </c>
      <c r="R139" s="297">
        <v>-720</v>
      </c>
    </row>
    <row r="140" spans="1:241" s="34" customFormat="1" ht="17.1" customHeight="1">
      <c r="A140" s="630"/>
      <c r="B140" s="630"/>
      <c r="C140" s="710"/>
      <c r="D140" s="208" t="s">
        <v>276</v>
      </c>
      <c r="E140" s="162">
        <v>8802</v>
      </c>
      <c r="F140" s="162">
        <v>0</v>
      </c>
      <c r="G140" s="163">
        <f t="shared" si="12"/>
        <v>-8802</v>
      </c>
      <c r="H140" s="163">
        <f t="shared" si="13"/>
        <v>-100</v>
      </c>
      <c r="I140" s="344"/>
      <c r="J140" s="179"/>
      <c r="K140" s="345"/>
      <c r="L140" s="345"/>
      <c r="M140" s="345"/>
      <c r="N140" s="345"/>
      <c r="O140" s="345"/>
      <c r="P140" s="346"/>
      <c r="Q140" s="180" t="s">
        <v>466</v>
      </c>
      <c r="R140" s="297">
        <v>-8802</v>
      </c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</row>
    <row r="141" spans="1:241" s="34" customFormat="1" ht="17.1" customHeight="1">
      <c r="A141" s="630"/>
      <c r="B141" s="630"/>
      <c r="C141" s="710"/>
      <c r="D141" s="208" t="s">
        <v>332</v>
      </c>
      <c r="E141" s="162">
        <v>100</v>
      </c>
      <c r="F141" s="162">
        <v>0</v>
      </c>
      <c r="G141" s="163">
        <f t="shared" si="12"/>
        <v>-100</v>
      </c>
      <c r="H141" s="163">
        <v>0</v>
      </c>
      <c r="I141" s="344"/>
      <c r="J141" s="179"/>
      <c r="K141" s="345"/>
      <c r="L141" s="345"/>
      <c r="M141" s="345"/>
      <c r="N141" s="345"/>
      <c r="O141" s="345"/>
      <c r="P141" s="346"/>
      <c r="Q141" s="180" t="s">
        <v>466</v>
      </c>
      <c r="R141" s="297">
        <v>-100</v>
      </c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</row>
    <row r="142" spans="1:241" ht="17.1" customHeight="1">
      <c r="A142" s="630"/>
      <c r="B142" s="630"/>
      <c r="C142" s="710"/>
      <c r="D142" s="208" t="s">
        <v>333</v>
      </c>
      <c r="E142" s="162">
        <v>1000</v>
      </c>
      <c r="F142" s="162">
        <v>0</v>
      </c>
      <c r="G142" s="163">
        <f t="shared" si="12"/>
        <v>-1000</v>
      </c>
      <c r="H142" s="163">
        <v>0</v>
      </c>
      <c r="I142" s="344"/>
      <c r="J142" s="179"/>
      <c r="K142" s="345"/>
      <c r="L142" s="345"/>
      <c r="M142" s="345"/>
      <c r="N142" s="345"/>
      <c r="O142" s="345"/>
      <c r="P142" s="346"/>
      <c r="Q142" s="180" t="s">
        <v>466</v>
      </c>
      <c r="R142" s="297">
        <v>-1000</v>
      </c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  <c r="GE142" s="33"/>
      <c r="GF142" s="33"/>
      <c r="GG142" s="33"/>
      <c r="GH142" s="33"/>
      <c r="GI142" s="33"/>
      <c r="GJ142" s="33"/>
      <c r="GK142" s="33"/>
      <c r="GL142" s="33"/>
      <c r="GM142" s="33"/>
      <c r="GN142" s="33"/>
      <c r="GO142" s="33"/>
      <c r="GP142" s="33"/>
      <c r="GQ142" s="33"/>
      <c r="GR142" s="33"/>
      <c r="GS142" s="33"/>
      <c r="GT142" s="33"/>
      <c r="GU142" s="33"/>
      <c r="GV142" s="33"/>
      <c r="GW142" s="33"/>
      <c r="GX142" s="33"/>
      <c r="GY142" s="33"/>
      <c r="GZ142" s="33"/>
      <c r="HA142" s="33"/>
      <c r="HB142" s="33"/>
      <c r="HC142" s="33"/>
      <c r="HD142" s="33"/>
      <c r="HE142" s="33"/>
      <c r="HF142" s="33"/>
      <c r="HG142" s="33"/>
      <c r="HH142" s="33"/>
      <c r="HI142" s="33"/>
      <c r="HJ142" s="33"/>
      <c r="HK142" s="33"/>
      <c r="HL142" s="33"/>
      <c r="HM142" s="33"/>
      <c r="HN142" s="33"/>
      <c r="HO142" s="33"/>
      <c r="HP142" s="33"/>
      <c r="HQ142" s="33"/>
      <c r="HR142" s="33"/>
      <c r="HS142" s="33"/>
      <c r="HT142" s="33"/>
      <c r="HU142" s="33"/>
      <c r="HV142" s="33"/>
      <c r="HW142" s="33"/>
      <c r="HX142" s="33"/>
      <c r="HY142" s="33"/>
      <c r="HZ142" s="33"/>
      <c r="IA142" s="33"/>
      <c r="IB142" s="33"/>
      <c r="IC142" s="33"/>
      <c r="ID142" s="33"/>
      <c r="IE142" s="33"/>
      <c r="IF142" s="33"/>
      <c r="IG142" s="33"/>
    </row>
    <row r="143" spans="1:241" ht="17.1" customHeight="1">
      <c r="A143" s="630"/>
      <c r="B143" s="630"/>
      <c r="C143" s="710"/>
      <c r="D143" s="208" t="s">
        <v>340</v>
      </c>
      <c r="E143" s="162">
        <v>1000</v>
      </c>
      <c r="F143" s="162">
        <v>0</v>
      </c>
      <c r="G143" s="163">
        <f t="shared" si="12"/>
        <v>-1000</v>
      </c>
      <c r="H143" s="163">
        <v>0</v>
      </c>
      <c r="I143" s="344"/>
      <c r="J143" s="179"/>
      <c r="K143" s="345"/>
      <c r="L143" s="345"/>
      <c r="M143" s="345"/>
      <c r="N143" s="345"/>
      <c r="O143" s="345"/>
      <c r="P143" s="346"/>
      <c r="Q143" s="180" t="s">
        <v>466</v>
      </c>
      <c r="R143" s="297">
        <v>-1000</v>
      </c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3"/>
      <c r="FM143" s="33"/>
      <c r="FN143" s="33"/>
      <c r="FO143" s="33"/>
      <c r="FP143" s="33"/>
      <c r="FQ143" s="33"/>
      <c r="FR143" s="33"/>
      <c r="FS143" s="33"/>
      <c r="FT143" s="33"/>
      <c r="FU143" s="33"/>
      <c r="FV143" s="33"/>
      <c r="FW143" s="33"/>
      <c r="FX143" s="33"/>
      <c r="FY143" s="33"/>
      <c r="FZ143" s="33"/>
      <c r="GA143" s="33"/>
      <c r="GB143" s="33"/>
      <c r="GC143" s="33"/>
      <c r="GD143" s="33"/>
      <c r="GE143" s="33"/>
      <c r="GF143" s="33"/>
      <c r="GG143" s="33"/>
      <c r="GH143" s="33"/>
      <c r="GI143" s="33"/>
      <c r="GJ143" s="33"/>
      <c r="GK143" s="33"/>
      <c r="GL143" s="33"/>
      <c r="GM143" s="33"/>
      <c r="GN143" s="33"/>
      <c r="GO143" s="33"/>
      <c r="GP143" s="33"/>
      <c r="GQ143" s="33"/>
      <c r="GR143" s="33"/>
      <c r="GS143" s="33"/>
      <c r="GT143" s="33"/>
      <c r="GU143" s="33"/>
      <c r="GV143" s="33"/>
      <c r="GW143" s="33"/>
      <c r="GX143" s="33"/>
      <c r="GY143" s="33"/>
      <c r="GZ143" s="33"/>
      <c r="HA143" s="33"/>
      <c r="HB143" s="33"/>
      <c r="HC143" s="33"/>
      <c r="HD143" s="33"/>
      <c r="HE143" s="33"/>
      <c r="HF143" s="33"/>
      <c r="HG143" s="33"/>
      <c r="HH143" s="33"/>
      <c r="HI143" s="33"/>
      <c r="HJ143" s="33"/>
      <c r="HK143" s="33"/>
      <c r="HL143" s="33"/>
      <c r="HM143" s="33"/>
      <c r="HN143" s="33"/>
      <c r="HO143" s="33"/>
      <c r="HP143" s="33"/>
      <c r="HQ143" s="33"/>
      <c r="HR143" s="33"/>
      <c r="HS143" s="33"/>
      <c r="HT143" s="33"/>
      <c r="HU143" s="33"/>
      <c r="HV143" s="33"/>
      <c r="HW143" s="33"/>
      <c r="HX143" s="33"/>
      <c r="HY143" s="33"/>
      <c r="HZ143" s="33"/>
      <c r="IA143" s="33"/>
      <c r="IB143" s="33"/>
      <c r="IC143" s="33"/>
      <c r="ID143" s="33"/>
      <c r="IE143" s="33"/>
      <c r="IF143" s="33"/>
      <c r="IG143" s="33"/>
    </row>
    <row r="144" spans="1:241" ht="17.1" customHeight="1">
      <c r="A144" s="630"/>
      <c r="B144" s="630"/>
      <c r="C144" s="710"/>
      <c r="D144" s="321" t="s">
        <v>384</v>
      </c>
      <c r="E144" s="415">
        <v>0</v>
      </c>
      <c r="F144" s="415">
        <v>23380</v>
      </c>
      <c r="G144" s="238">
        <f t="shared" si="12"/>
        <v>23380</v>
      </c>
      <c r="H144" s="238">
        <v>0</v>
      </c>
      <c r="I144" s="494" t="s">
        <v>550</v>
      </c>
      <c r="J144" s="495">
        <v>30</v>
      </c>
      <c r="K144" s="496" t="s">
        <v>409</v>
      </c>
      <c r="L144" s="537">
        <v>40</v>
      </c>
      <c r="M144" s="496" t="s">
        <v>409</v>
      </c>
      <c r="N144" s="528">
        <v>15</v>
      </c>
      <c r="O144" s="496" t="s">
        <v>408</v>
      </c>
      <c r="P144" s="529">
        <f>J144*L144*N144</f>
        <v>18000</v>
      </c>
      <c r="Q144" s="335" t="s">
        <v>467</v>
      </c>
      <c r="R144" s="332">
        <v>23380</v>
      </c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  <c r="FM144" s="33"/>
      <c r="FN144" s="33"/>
      <c r="FO144" s="33"/>
      <c r="FP144" s="33"/>
      <c r="FQ144" s="33"/>
      <c r="FR144" s="33"/>
      <c r="FS144" s="33"/>
      <c r="FT144" s="33"/>
      <c r="FU144" s="33"/>
      <c r="FV144" s="33"/>
      <c r="FW144" s="33"/>
      <c r="FX144" s="33"/>
      <c r="FY144" s="33"/>
      <c r="FZ144" s="33"/>
      <c r="GA144" s="33"/>
      <c r="GB144" s="33"/>
      <c r="GC144" s="33"/>
      <c r="GD144" s="33"/>
      <c r="GE144" s="33"/>
      <c r="GF144" s="33"/>
      <c r="GG144" s="33"/>
      <c r="GH144" s="33"/>
      <c r="GI144" s="33"/>
      <c r="GJ144" s="33"/>
      <c r="GK144" s="33"/>
      <c r="GL144" s="33"/>
      <c r="GM144" s="33"/>
      <c r="GN144" s="33"/>
      <c r="GO144" s="33"/>
      <c r="GP144" s="33"/>
      <c r="GQ144" s="33"/>
      <c r="GR144" s="33"/>
      <c r="GS144" s="33"/>
      <c r="GT144" s="33"/>
      <c r="GU144" s="33"/>
      <c r="GV144" s="33"/>
      <c r="GW144" s="33"/>
      <c r="GX144" s="33"/>
      <c r="GY144" s="33"/>
      <c r="GZ144" s="33"/>
      <c r="HA144" s="33"/>
      <c r="HB144" s="33"/>
      <c r="HC144" s="33"/>
      <c r="HD144" s="33"/>
      <c r="HE144" s="33"/>
      <c r="HF144" s="33"/>
      <c r="HG144" s="33"/>
      <c r="HH144" s="33"/>
      <c r="HI144" s="33"/>
      <c r="HJ144" s="33"/>
      <c r="HK144" s="33"/>
      <c r="HL144" s="33"/>
      <c r="HM144" s="33"/>
      <c r="HN144" s="33"/>
      <c r="HO144" s="33"/>
      <c r="HP144" s="33"/>
      <c r="HQ144" s="33"/>
      <c r="HR144" s="33"/>
      <c r="HS144" s="33"/>
      <c r="HT144" s="33"/>
      <c r="HU144" s="33"/>
      <c r="HV144" s="33"/>
      <c r="HW144" s="33"/>
      <c r="HX144" s="33"/>
      <c r="HY144" s="33"/>
      <c r="HZ144" s="33"/>
      <c r="IA144" s="33"/>
      <c r="IB144" s="33"/>
      <c r="IC144" s="33"/>
      <c r="ID144" s="33"/>
      <c r="IE144" s="33"/>
      <c r="IF144" s="33"/>
      <c r="IG144" s="33"/>
    </row>
    <row r="145" spans="1:241" ht="17.1" customHeight="1">
      <c r="A145" s="630"/>
      <c r="B145" s="630"/>
      <c r="C145" s="710"/>
      <c r="D145" s="558"/>
      <c r="E145" s="416"/>
      <c r="F145" s="416"/>
      <c r="G145" s="239"/>
      <c r="H145" s="239"/>
      <c r="I145" s="499" t="s">
        <v>551</v>
      </c>
      <c r="J145" s="500"/>
      <c r="K145" s="501"/>
      <c r="L145" s="140">
        <v>50</v>
      </c>
      <c r="M145" s="501" t="s">
        <v>409</v>
      </c>
      <c r="N145" s="530">
        <v>17</v>
      </c>
      <c r="O145" s="501" t="s">
        <v>408</v>
      </c>
      <c r="P145" s="502">
        <f>L145*N145</f>
        <v>850</v>
      </c>
      <c r="Q145" s="414"/>
      <c r="R145" s="422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  <c r="FC145" s="33"/>
      <c r="FD145" s="33"/>
      <c r="FE145" s="33"/>
      <c r="FF145" s="33"/>
      <c r="FG145" s="33"/>
      <c r="FH145" s="33"/>
      <c r="FI145" s="33"/>
      <c r="FJ145" s="33"/>
      <c r="FK145" s="33"/>
      <c r="FL145" s="33"/>
      <c r="FM145" s="33"/>
      <c r="FN145" s="33"/>
      <c r="FO145" s="33"/>
      <c r="FP145" s="33"/>
      <c r="FQ145" s="33"/>
      <c r="FR145" s="33"/>
      <c r="FS145" s="33"/>
      <c r="FT145" s="33"/>
      <c r="FU145" s="33"/>
      <c r="FV145" s="33"/>
      <c r="FW145" s="33"/>
      <c r="FX145" s="33"/>
      <c r="FY145" s="33"/>
      <c r="FZ145" s="33"/>
      <c r="GA145" s="33"/>
      <c r="GB145" s="33"/>
      <c r="GC145" s="33"/>
      <c r="GD145" s="33"/>
      <c r="GE145" s="33"/>
      <c r="GF145" s="33"/>
      <c r="GG145" s="33"/>
      <c r="GH145" s="33"/>
      <c r="GI145" s="33"/>
      <c r="GJ145" s="33"/>
      <c r="GK145" s="33"/>
      <c r="GL145" s="33"/>
      <c r="GM145" s="33"/>
      <c r="GN145" s="33"/>
      <c r="GO145" s="33"/>
      <c r="GP145" s="33"/>
      <c r="GQ145" s="33"/>
      <c r="GR145" s="33"/>
      <c r="GS145" s="33"/>
      <c r="GT145" s="33"/>
      <c r="GU145" s="33"/>
      <c r="GV145" s="33"/>
      <c r="GW145" s="33"/>
      <c r="GX145" s="33"/>
      <c r="GY145" s="33"/>
      <c r="GZ145" s="33"/>
      <c r="HA145" s="33"/>
      <c r="HB145" s="33"/>
      <c r="HC145" s="33"/>
      <c r="HD145" s="33"/>
      <c r="HE145" s="33"/>
      <c r="HF145" s="33"/>
      <c r="HG145" s="33"/>
      <c r="HH145" s="33"/>
      <c r="HI145" s="33"/>
      <c r="HJ145" s="33"/>
      <c r="HK145" s="33"/>
      <c r="HL145" s="33"/>
      <c r="HM145" s="33"/>
      <c r="HN145" s="33"/>
      <c r="HO145" s="33"/>
      <c r="HP145" s="33"/>
      <c r="HQ145" s="33"/>
      <c r="HR145" s="33"/>
      <c r="HS145" s="33"/>
      <c r="HT145" s="33"/>
      <c r="HU145" s="33"/>
      <c r="HV145" s="33"/>
      <c r="HW145" s="33"/>
      <c r="HX145" s="33"/>
      <c r="HY145" s="33"/>
      <c r="HZ145" s="33"/>
      <c r="IA145" s="33"/>
      <c r="IB145" s="33"/>
      <c r="IC145" s="33"/>
      <c r="ID145" s="33"/>
      <c r="IE145" s="33"/>
      <c r="IF145" s="33"/>
      <c r="IG145" s="33"/>
    </row>
    <row r="146" spans="1:241" ht="17.1" customHeight="1">
      <c r="A146" s="630"/>
      <c r="B146" s="630"/>
      <c r="C146" s="710"/>
      <c r="D146" s="558"/>
      <c r="E146" s="416"/>
      <c r="F146" s="416"/>
      <c r="G146" s="239"/>
      <c r="H146" s="239"/>
      <c r="I146" s="499" t="s">
        <v>552</v>
      </c>
      <c r="J146" s="500"/>
      <c r="K146" s="501"/>
      <c r="L146" s="140">
        <v>40</v>
      </c>
      <c r="M146" s="501" t="s">
        <v>409</v>
      </c>
      <c r="N146" s="531">
        <v>20</v>
      </c>
      <c r="O146" s="501" t="s">
        <v>408</v>
      </c>
      <c r="P146" s="502">
        <f>L146*N146</f>
        <v>800</v>
      </c>
      <c r="Q146" s="414"/>
      <c r="R146" s="422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  <c r="FG146" s="33"/>
      <c r="FH146" s="33"/>
      <c r="FI146" s="33"/>
      <c r="FJ146" s="33"/>
      <c r="FK146" s="33"/>
      <c r="FL146" s="33"/>
      <c r="FM146" s="33"/>
      <c r="FN146" s="33"/>
      <c r="FO146" s="33"/>
      <c r="FP146" s="33"/>
      <c r="FQ146" s="33"/>
      <c r="FR146" s="33"/>
      <c r="FS146" s="33"/>
      <c r="FT146" s="33"/>
      <c r="FU146" s="33"/>
      <c r="FV146" s="33"/>
      <c r="FW146" s="33"/>
      <c r="FX146" s="33"/>
      <c r="FY146" s="33"/>
      <c r="FZ146" s="33"/>
      <c r="GA146" s="33"/>
      <c r="GB146" s="33"/>
      <c r="GC146" s="33"/>
      <c r="GD146" s="33"/>
      <c r="GE146" s="33"/>
      <c r="GF146" s="33"/>
      <c r="GG146" s="33"/>
      <c r="GH146" s="33"/>
      <c r="GI146" s="33"/>
      <c r="GJ146" s="33"/>
      <c r="GK146" s="33"/>
      <c r="GL146" s="33"/>
      <c r="GM146" s="33"/>
      <c r="GN146" s="33"/>
      <c r="GO146" s="33"/>
      <c r="GP146" s="33"/>
      <c r="GQ146" s="33"/>
      <c r="GR146" s="33"/>
      <c r="GS146" s="33"/>
      <c r="GT146" s="33"/>
      <c r="GU146" s="33"/>
      <c r="GV146" s="33"/>
      <c r="GW146" s="33"/>
      <c r="GX146" s="33"/>
      <c r="GY146" s="33"/>
      <c r="GZ146" s="33"/>
      <c r="HA146" s="33"/>
      <c r="HB146" s="33"/>
      <c r="HC146" s="33"/>
      <c r="HD146" s="33"/>
      <c r="HE146" s="33"/>
      <c r="HF146" s="33"/>
      <c r="HG146" s="33"/>
      <c r="HH146" s="33"/>
      <c r="HI146" s="33"/>
      <c r="HJ146" s="33"/>
      <c r="HK146" s="33"/>
      <c r="HL146" s="33"/>
      <c r="HM146" s="33"/>
      <c r="HN146" s="33"/>
      <c r="HO146" s="33"/>
      <c r="HP146" s="33"/>
      <c r="HQ146" s="33"/>
      <c r="HR146" s="33"/>
      <c r="HS146" s="33"/>
      <c r="HT146" s="33"/>
      <c r="HU146" s="33"/>
      <c r="HV146" s="33"/>
      <c r="HW146" s="33"/>
      <c r="HX146" s="33"/>
      <c r="HY146" s="33"/>
      <c r="HZ146" s="33"/>
      <c r="IA146" s="33"/>
      <c r="IB146" s="33"/>
      <c r="IC146" s="33"/>
      <c r="ID146" s="33"/>
      <c r="IE146" s="33"/>
      <c r="IF146" s="33"/>
      <c r="IG146" s="33"/>
    </row>
    <row r="147" spans="1:241" ht="17.1" customHeight="1">
      <c r="A147" s="630"/>
      <c r="B147" s="630"/>
      <c r="C147" s="710"/>
      <c r="D147" s="558"/>
      <c r="E147" s="416"/>
      <c r="F147" s="416"/>
      <c r="G147" s="239"/>
      <c r="H147" s="239"/>
      <c r="I147" s="499" t="s">
        <v>553</v>
      </c>
      <c r="J147" s="500">
        <v>3</v>
      </c>
      <c r="K147" s="501" t="s">
        <v>409</v>
      </c>
      <c r="L147" s="434">
        <v>40</v>
      </c>
      <c r="M147" s="501" t="s">
        <v>409</v>
      </c>
      <c r="N147" s="530">
        <v>15</v>
      </c>
      <c r="O147" s="501" t="s">
        <v>408</v>
      </c>
      <c r="P147" s="533">
        <f>L147*N147*J147</f>
        <v>1800</v>
      </c>
      <c r="Q147" s="414"/>
      <c r="R147" s="422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3"/>
      <c r="EM147" s="33"/>
      <c r="EN147" s="33"/>
      <c r="EO147" s="33"/>
      <c r="EP147" s="33"/>
      <c r="EQ147" s="33"/>
      <c r="ER147" s="33"/>
      <c r="ES147" s="33"/>
      <c r="ET147" s="33"/>
      <c r="EU147" s="33"/>
      <c r="EV147" s="33"/>
      <c r="EW147" s="33"/>
      <c r="EX147" s="33"/>
      <c r="EY147" s="33"/>
      <c r="EZ147" s="33"/>
      <c r="FA147" s="33"/>
      <c r="FB147" s="33"/>
      <c r="FC147" s="33"/>
      <c r="FD147" s="33"/>
      <c r="FE147" s="33"/>
      <c r="FF147" s="33"/>
      <c r="FG147" s="33"/>
      <c r="FH147" s="33"/>
      <c r="FI147" s="33"/>
      <c r="FJ147" s="33"/>
      <c r="FK147" s="33"/>
      <c r="FL147" s="33"/>
      <c r="FM147" s="33"/>
      <c r="FN147" s="33"/>
      <c r="FO147" s="33"/>
      <c r="FP147" s="33"/>
      <c r="FQ147" s="33"/>
      <c r="FR147" s="33"/>
      <c r="FS147" s="33"/>
      <c r="FT147" s="33"/>
      <c r="FU147" s="33"/>
      <c r="FV147" s="33"/>
      <c r="FW147" s="33"/>
      <c r="FX147" s="33"/>
      <c r="FY147" s="33"/>
      <c r="FZ147" s="33"/>
      <c r="GA147" s="33"/>
      <c r="GB147" s="33"/>
      <c r="GC147" s="33"/>
      <c r="GD147" s="33"/>
      <c r="GE147" s="33"/>
      <c r="GF147" s="33"/>
      <c r="GG147" s="33"/>
      <c r="GH147" s="33"/>
      <c r="GI147" s="33"/>
      <c r="GJ147" s="33"/>
      <c r="GK147" s="33"/>
      <c r="GL147" s="33"/>
      <c r="GM147" s="33"/>
      <c r="GN147" s="33"/>
      <c r="GO147" s="33"/>
      <c r="GP147" s="33"/>
      <c r="GQ147" s="33"/>
      <c r="GR147" s="33"/>
      <c r="GS147" s="33"/>
      <c r="GT147" s="33"/>
      <c r="GU147" s="33"/>
      <c r="GV147" s="33"/>
      <c r="GW147" s="33"/>
      <c r="GX147" s="33"/>
      <c r="GY147" s="33"/>
      <c r="GZ147" s="33"/>
      <c r="HA147" s="33"/>
      <c r="HB147" s="33"/>
      <c r="HC147" s="33"/>
      <c r="HD147" s="33"/>
      <c r="HE147" s="33"/>
      <c r="HF147" s="33"/>
      <c r="HG147" s="33"/>
      <c r="HH147" s="33"/>
      <c r="HI147" s="33"/>
      <c r="HJ147" s="33"/>
      <c r="HK147" s="33"/>
      <c r="HL147" s="33"/>
      <c r="HM147" s="33"/>
      <c r="HN147" s="33"/>
      <c r="HO147" s="33"/>
      <c r="HP147" s="33"/>
      <c r="HQ147" s="33"/>
      <c r="HR147" s="33"/>
      <c r="HS147" s="33"/>
      <c r="HT147" s="33"/>
      <c r="HU147" s="33"/>
      <c r="HV147" s="33"/>
      <c r="HW147" s="33"/>
      <c r="HX147" s="33"/>
      <c r="HY147" s="33"/>
      <c r="HZ147" s="33"/>
      <c r="IA147" s="33"/>
      <c r="IB147" s="33"/>
      <c r="IC147" s="33"/>
      <c r="ID147" s="33"/>
      <c r="IE147" s="33"/>
      <c r="IF147" s="33"/>
      <c r="IG147" s="33"/>
    </row>
    <row r="148" spans="1:241" ht="17.1" customHeight="1">
      <c r="A148" s="630"/>
      <c r="B148" s="630"/>
      <c r="C148" s="710"/>
      <c r="D148" s="558"/>
      <c r="E148" s="416"/>
      <c r="F148" s="416"/>
      <c r="G148" s="239"/>
      <c r="H148" s="239"/>
      <c r="I148" s="499" t="s">
        <v>554</v>
      </c>
      <c r="J148" s="534">
        <v>180</v>
      </c>
      <c r="K148" s="501" t="s">
        <v>475</v>
      </c>
      <c r="L148" s="560">
        <v>100</v>
      </c>
      <c r="M148" s="501" t="s">
        <v>409</v>
      </c>
      <c r="N148" s="532">
        <v>4</v>
      </c>
      <c r="O148" s="501" t="s">
        <v>408</v>
      </c>
      <c r="P148" s="502">
        <f>(J148+L148)*N148</f>
        <v>1120</v>
      </c>
      <c r="Q148" s="414"/>
      <c r="R148" s="422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  <c r="EB148" s="33"/>
      <c r="EC148" s="33"/>
      <c r="ED148" s="33"/>
      <c r="EE148" s="33"/>
      <c r="EF148" s="33"/>
      <c r="EG148" s="33"/>
      <c r="EH148" s="33"/>
      <c r="EI148" s="33"/>
      <c r="EJ148" s="33"/>
      <c r="EK148" s="33"/>
      <c r="EL148" s="33"/>
      <c r="EM148" s="33"/>
      <c r="EN148" s="33"/>
      <c r="EO148" s="33"/>
      <c r="EP148" s="33"/>
      <c r="EQ148" s="33"/>
      <c r="ER148" s="33"/>
      <c r="ES148" s="33"/>
      <c r="ET148" s="33"/>
      <c r="EU148" s="33"/>
      <c r="EV148" s="33"/>
      <c r="EW148" s="33"/>
      <c r="EX148" s="33"/>
      <c r="EY148" s="33"/>
      <c r="EZ148" s="33"/>
      <c r="FA148" s="33"/>
      <c r="FB148" s="33"/>
      <c r="FC148" s="33"/>
      <c r="FD148" s="33"/>
      <c r="FE148" s="33"/>
      <c r="FF148" s="33"/>
      <c r="FG148" s="33"/>
      <c r="FH148" s="33"/>
      <c r="FI148" s="33"/>
      <c r="FJ148" s="33"/>
      <c r="FK148" s="33"/>
      <c r="FL148" s="33"/>
      <c r="FM148" s="33"/>
      <c r="FN148" s="33"/>
      <c r="FO148" s="33"/>
      <c r="FP148" s="33"/>
      <c r="FQ148" s="33"/>
      <c r="FR148" s="33"/>
      <c r="FS148" s="33"/>
      <c r="FT148" s="33"/>
      <c r="FU148" s="33"/>
      <c r="FV148" s="33"/>
      <c r="FW148" s="33"/>
      <c r="FX148" s="33"/>
      <c r="FY148" s="33"/>
      <c r="FZ148" s="33"/>
      <c r="GA148" s="33"/>
      <c r="GB148" s="33"/>
      <c r="GC148" s="33"/>
      <c r="GD148" s="33"/>
      <c r="GE148" s="33"/>
      <c r="GF148" s="33"/>
      <c r="GG148" s="33"/>
      <c r="GH148" s="33"/>
      <c r="GI148" s="33"/>
      <c r="GJ148" s="33"/>
      <c r="GK148" s="33"/>
      <c r="GL148" s="33"/>
      <c r="GM148" s="33"/>
      <c r="GN148" s="33"/>
      <c r="GO148" s="33"/>
      <c r="GP148" s="33"/>
      <c r="GQ148" s="33"/>
      <c r="GR148" s="33"/>
      <c r="GS148" s="33"/>
      <c r="GT148" s="33"/>
      <c r="GU148" s="33"/>
      <c r="GV148" s="33"/>
      <c r="GW148" s="33"/>
      <c r="GX148" s="33"/>
      <c r="GY148" s="33"/>
      <c r="GZ148" s="33"/>
      <c r="HA148" s="33"/>
      <c r="HB148" s="33"/>
      <c r="HC148" s="33"/>
      <c r="HD148" s="33"/>
      <c r="HE148" s="33"/>
      <c r="HF148" s="33"/>
      <c r="HG148" s="33"/>
      <c r="HH148" s="33"/>
      <c r="HI148" s="33"/>
      <c r="HJ148" s="33"/>
      <c r="HK148" s="33"/>
      <c r="HL148" s="33"/>
      <c r="HM148" s="33"/>
      <c r="HN148" s="33"/>
      <c r="HO148" s="33"/>
      <c r="HP148" s="33"/>
      <c r="HQ148" s="33"/>
      <c r="HR148" s="33"/>
      <c r="HS148" s="33"/>
      <c r="HT148" s="33"/>
      <c r="HU148" s="33"/>
      <c r="HV148" s="33"/>
      <c r="HW148" s="33"/>
      <c r="HX148" s="33"/>
      <c r="HY148" s="33"/>
      <c r="HZ148" s="33"/>
      <c r="IA148" s="33"/>
      <c r="IB148" s="33"/>
      <c r="IC148" s="33"/>
      <c r="ID148" s="33"/>
      <c r="IE148" s="33"/>
      <c r="IF148" s="33"/>
      <c r="IG148" s="33"/>
    </row>
    <row r="149" spans="1:241" ht="17.1" customHeight="1">
      <c r="A149" s="630"/>
      <c r="B149" s="630"/>
      <c r="C149" s="710"/>
      <c r="D149" s="558"/>
      <c r="E149" s="416"/>
      <c r="F149" s="416"/>
      <c r="G149" s="239"/>
      <c r="H149" s="239"/>
      <c r="I149" s="499" t="s">
        <v>555</v>
      </c>
      <c r="J149" s="500"/>
      <c r="K149" s="501"/>
      <c r="L149" s="140">
        <v>50</v>
      </c>
      <c r="M149" s="501" t="s">
        <v>409</v>
      </c>
      <c r="N149" s="535">
        <v>2</v>
      </c>
      <c r="O149" s="501" t="s">
        <v>408</v>
      </c>
      <c r="P149" s="502">
        <f>L149*N149</f>
        <v>100</v>
      </c>
      <c r="Q149" s="414"/>
      <c r="R149" s="422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  <c r="DS149" s="33"/>
      <c r="DT149" s="33"/>
      <c r="DU149" s="33"/>
      <c r="DV149" s="33"/>
      <c r="DW149" s="33"/>
      <c r="DX149" s="33"/>
      <c r="DY149" s="33"/>
      <c r="DZ149" s="33"/>
      <c r="EA149" s="33"/>
      <c r="EB149" s="33"/>
      <c r="EC149" s="33"/>
      <c r="ED149" s="33"/>
      <c r="EE149" s="33"/>
      <c r="EF149" s="33"/>
      <c r="EG149" s="33"/>
      <c r="EH149" s="33"/>
      <c r="EI149" s="33"/>
      <c r="EJ149" s="33"/>
      <c r="EK149" s="33"/>
      <c r="EL149" s="33"/>
      <c r="EM149" s="33"/>
      <c r="EN149" s="33"/>
      <c r="EO149" s="33"/>
      <c r="EP149" s="33"/>
      <c r="EQ149" s="33"/>
      <c r="ER149" s="33"/>
      <c r="ES149" s="33"/>
      <c r="ET149" s="33"/>
      <c r="EU149" s="33"/>
      <c r="EV149" s="33"/>
      <c r="EW149" s="33"/>
      <c r="EX149" s="33"/>
      <c r="EY149" s="33"/>
      <c r="EZ149" s="33"/>
      <c r="FA149" s="33"/>
      <c r="FB149" s="33"/>
      <c r="FC149" s="33"/>
      <c r="FD149" s="33"/>
      <c r="FE149" s="33"/>
      <c r="FF149" s="33"/>
      <c r="FG149" s="33"/>
      <c r="FH149" s="33"/>
      <c r="FI149" s="33"/>
      <c r="FJ149" s="33"/>
      <c r="FK149" s="33"/>
      <c r="FL149" s="33"/>
      <c r="FM149" s="33"/>
      <c r="FN149" s="33"/>
      <c r="FO149" s="33"/>
      <c r="FP149" s="33"/>
      <c r="FQ149" s="33"/>
      <c r="FR149" s="33"/>
      <c r="FS149" s="33"/>
      <c r="FT149" s="33"/>
      <c r="FU149" s="33"/>
      <c r="FV149" s="33"/>
      <c r="FW149" s="33"/>
      <c r="FX149" s="33"/>
      <c r="FY149" s="33"/>
      <c r="FZ149" s="33"/>
      <c r="GA149" s="33"/>
      <c r="GB149" s="33"/>
      <c r="GC149" s="33"/>
      <c r="GD149" s="33"/>
      <c r="GE149" s="33"/>
      <c r="GF149" s="33"/>
      <c r="GG149" s="33"/>
      <c r="GH149" s="33"/>
      <c r="GI149" s="33"/>
      <c r="GJ149" s="33"/>
      <c r="GK149" s="33"/>
      <c r="GL149" s="33"/>
      <c r="GM149" s="33"/>
      <c r="GN149" s="33"/>
      <c r="GO149" s="33"/>
      <c r="GP149" s="33"/>
      <c r="GQ149" s="33"/>
      <c r="GR149" s="33"/>
      <c r="GS149" s="33"/>
      <c r="GT149" s="33"/>
      <c r="GU149" s="33"/>
      <c r="GV149" s="33"/>
      <c r="GW149" s="33"/>
      <c r="GX149" s="33"/>
      <c r="GY149" s="33"/>
      <c r="GZ149" s="33"/>
      <c r="HA149" s="33"/>
      <c r="HB149" s="33"/>
      <c r="HC149" s="33"/>
      <c r="HD149" s="33"/>
      <c r="HE149" s="33"/>
      <c r="HF149" s="33"/>
      <c r="HG149" s="33"/>
      <c r="HH149" s="33"/>
      <c r="HI149" s="33"/>
      <c r="HJ149" s="33"/>
      <c r="HK149" s="33"/>
      <c r="HL149" s="33"/>
      <c r="HM149" s="33"/>
      <c r="HN149" s="33"/>
      <c r="HO149" s="33"/>
      <c r="HP149" s="33"/>
      <c r="HQ149" s="33"/>
      <c r="HR149" s="33"/>
      <c r="HS149" s="33"/>
      <c r="HT149" s="33"/>
      <c r="HU149" s="33"/>
      <c r="HV149" s="33"/>
      <c r="HW149" s="33"/>
      <c r="HX149" s="33"/>
      <c r="HY149" s="33"/>
      <c r="HZ149" s="33"/>
      <c r="IA149" s="33"/>
      <c r="IB149" s="33"/>
      <c r="IC149" s="33"/>
      <c r="ID149" s="33"/>
      <c r="IE149" s="33"/>
      <c r="IF149" s="33"/>
      <c r="IG149" s="33"/>
    </row>
    <row r="150" spans="1:241" ht="17.1" customHeight="1">
      <c r="A150" s="630"/>
      <c r="B150" s="630"/>
      <c r="C150" s="710"/>
      <c r="D150" s="558"/>
      <c r="E150" s="416"/>
      <c r="F150" s="416"/>
      <c r="G150" s="239"/>
      <c r="H150" s="239"/>
      <c r="I150" s="499" t="s">
        <v>556</v>
      </c>
      <c r="J150" s="500">
        <v>8</v>
      </c>
      <c r="K150" s="501" t="s">
        <v>409</v>
      </c>
      <c r="L150" s="143">
        <v>15</v>
      </c>
      <c r="M150" s="501" t="s">
        <v>409</v>
      </c>
      <c r="N150" s="532">
        <v>4</v>
      </c>
      <c r="O150" s="501" t="s">
        <v>408</v>
      </c>
      <c r="P150" s="533">
        <f>J150*L150*N150</f>
        <v>480</v>
      </c>
      <c r="Q150" s="414"/>
      <c r="R150" s="422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  <c r="DV150" s="33"/>
      <c r="DW150" s="33"/>
      <c r="DX150" s="33"/>
      <c r="DY150" s="33"/>
      <c r="DZ150" s="33"/>
      <c r="EA150" s="33"/>
      <c r="EB150" s="33"/>
      <c r="EC150" s="33"/>
      <c r="ED150" s="33"/>
      <c r="EE150" s="33"/>
      <c r="EF150" s="33"/>
      <c r="EG150" s="33"/>
      <c r="EH150" s="33"/>
      <c r="EI150" s="33"/>
      <c r="EJ150" s="33"/>
      <c r="EK150" s="33"/>
      <c r="EL150" s="33"/>
      <c r="EM150" s="33"/>
      <c r="EN150" s="33"/>
      <c r="EO150" s="33"/>
      <c r="EP150" s="33"/>
      <c r="EQ150" s="33"/>
      <c r="ER150" s="33"/>
      <c r="ES150" s="33"/>
      <c r="ET150" s="33"/>
      <c r="EU150" s="33"/>
      <c r="EV150" s="33"/>
      <c r="EW150" s="33"/>
      <c r="EX150" s="33"/>
      <c r="EY150" s="33"/>
      <c r="EZ150" s="33"/>
      <c r="FA150" s="33"/>
      <c r="FB150" s="33"/>
      <c r="FC150" s="33"/>
      <c r="FD150" s="33"/>
      <c r="FE150" s="33"/>
      <c r="FF150" s="33"/>
      <c r="FG150" s="33"/>
      <c r="FH150" s="33"/>
      <c r="FI150" s="33"/>
      <c r="FJ150" s="33"/>
      <c r="FK150" s="33"/>
      <c r="FL150" s="33"/>
      <c r="FM150" s="33"/>
      <c r="FN150" s="33"/>
      <c r="FO150" s="33"/>
      <c r="FP150" s="33"/>
      <c r="FQ150" s="33"/>
      <c r="FR150" s="33"/>
      <c r="FS150" s="33"/>
      <c r="FT150" s="33"/>
      <c r="FU150" s="33"/>
      <c r="FV150" s="33"/>
      <c r="FW150" s="33"/>
      <c r="FX150" s="33"/>
      <c r="FY150" s="33"/>
      <c r="FZ150" s="33"/>
      <c r="GA150" s="33"/>
      <c r="GB150" s="33"/>
      <c r="GC150" s="33"/>
      <c r="GD150" s="33"/>
      <c r="GE150" s="33"/>
      <c r="GF150" s="33"/>
      <c r="GG150" s="33"/>
      <c r="GH150" s="33"/>
      <c r="GI150" s="33"/>
      <c r="GJ150" s="33"/>
      <c r="GK150" s="33"/>
      <c r="GL150" s="33"/>
      <c r="GM150" s="33"/>
      <c r="GN150" s="33"/>
      <c r="GO150" s="33"/>
      <c r="GP150" s="33"/>
      <c r="GQ150" s="33"/>
      <c r="GR150" s="33"/>
      <c r="GS150" s="33"/>
      <c r="GT150" s="33"/>
      <c r="GU150" s="33"/>
      <c r="GV150" s="33"/>
      <c r="GW150" s="33"/>
      <c r="GX150" s="33"/>
      <c r="GY150" s="33"/>
      <c r="GZ150" s="33"/>
      <c r="HA150" s="33"/>
      <c r="HB150" s="33"/>
      <c r="HC150" s="33"/>
      <c r="HD150" s="33"/>
      <c r="HE150" s="33"/>
      <c r="HF150" s="33"/>
      <c r="HG150" s="33"/>
      <c r="HH150" s="33"/>
      <c r="HI150" s="33"/>
      <c r="HJ150" s="33"/>
      <c r="HK150" s="33"/>
      <c r="HL150" s="33"/>
      <c r="HM150" s="33"/>
      <c r="HN150" s="33"/>
      <c r="HO150" s="33"/>
      <c r="HP150" s="33"/>
      <c r="HQ150" s="33"/>
      <c r="HR150" s="33"/>
      <c r="HS150" s="33"/>
      <c r="HT150" s="33"/>
      <c r="HU150" s="33"/>
      <c r="HV150" s="33"/>
      <c r="HW150" s="33"/>
      <c r="HX150" s="33"/>
      <c r="HY150" s="33"/>
      <c r="HZ150" s="33"/>
      <c r="IA150" s="33"/>
      <c r="IB150" s="33"/>
      <c r="IC150" s="33"/>
      <c r="ID150" s="33"/>
      <c r="IE150" s="33"/>
      <c r="IF150" s="33"/>
      <c r="IG150" s="33"/>
    </row>
    <row r="151" spans="1:241" ht="17.1" customHeight="1">
      <c r="A151" s="630"/>
      <c r="B151" s="630"/>
      <c r="C151" s="710"/>
      <c r="D151" s="558"/>
      <c r="E151" s="416"/>
      <c r="F151" s="416"/>
      <c r="G151" s="239"/>
      <c r="H151" s="239"/>
      <c r="I151" s="499" t="s">
        <v>557</v>
      </c>
      <c r="J151" s="500">
        <v>3</v>
      </c>
      <c r="K151" s="501" t="s">
        <v>409</v>
      </c>
      <c r="L151" s="143">
        <v>15</v>
      </c>
      <c r="M151" s="501" t="s">
        <v>409</v>
      </c>
      <c r="N151" s="532">
        <v>4</v>
      </c>
      <c r="O151" s="501" t="s">
        <v>408</v>
      </c>
      <c r="P151" s="533">
        <f>J151*L151*N151</f>
        <v>180</v>
      </c>
      <c r="Q151" s="414"/>
      <c r="R151" s="422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  <c r="FI151" s="33"/>
      <c r="FJ151" s="33"/>
      <c r="FK151" s="33"/>
      <c r="FL151" s="33"/>
      <c r="FM151" s="33"/>
      <c r="FN151" s="33"/>
      <c r="FO151" s="33"/>
      <c r="FP151" s="33"/>
      <c r="FQ151" s="33"/>
      <c r="FR151" s="33"/>
      <c r="FS151" s="33"/>
      <c r="FT151" s="33"/>
      <c r="FU151" s="33"/>
      <c r="FV151" s="33"/>
      <c r="FW151" s="33"/>
      <c r="FX151" s="33"/>
      <c r="FY151" s="33"/>
      <c r="FZ151" s="33"/>
      <c r="GA151" s="33"/>
      <c r="GB151" s="33"/>
      <c r="GC151" s="33"/>
      <c r="GD151" s="33"/>
      <c r="GE151" s="33"/>
      <c r="GF151" s="33"/>
      <c r="GG151" s="33"/>
      <c r="GH151" s="33"/>
      <c r="GI151" s="33"/>
      <c r="GJ151" s="33"/>
      <c r="GK151" s="33"/>
      <c r="GL151" s="33"/>
      <c r="GM151" s="33"/>
      <c r="GN151" s="33"/>
      <c r="GO151" s="33"/>
      <c r="GP151" s="33"/>
      <c r="GQ151" s="33"/>
      <c r="GR151" s="33"/>
      <c r="GS151" s="33"/>
      <c r="GT151" s="33"/>
      <c r="GU151" s="33"/>
      <c r="GV151" s="33"/>
      <c r="GW151" s="33"/>
      <c r="GX151" s="33"/>
      <c r="GY151" s="33"/>
      <c r="GZ151" s="33"/>
      <c r="HA151" s="33"/>
      <c r="HB151" s="33"/>
      <c r="HC151" s="33"/>
      <c r="HD151" s="33"/>
      <c r="HE151" s="33"/>
      <c r="HF151" s="33"/>
      <c r="HG151" s="33"/>
      <c r="HH151" s="33"/>
      <c r="HI151" s="33"/>
      <c r="HJ151" s="33"/>
      <c r="HK151" s="33"/>
      <c r="HL151" s="33"/>
      <c r="HM151" s="33"/>
      <c r="HN151" s="33"/>
      <c r="HO151" s="33"/>
      <c r="HP151" s="33"/>
      <c r="HQ151" s="33"/>
      <c r="HR151" s="33"/>
      <c r="HS151" s="33"/>
      <c r="HT151" s="33"/>
      <c r="HU151" s="33"/>
      <c r="HV151" s="33"/>
      <c r="HW151" s="33"/>
      <c r="HX151" s="33"/>
      <c r="HY151" s="33"/>
      <c r="HZ151" s="33"/>
      <c r="IA151" s="33"/>
      <c r="IB151" s="33"/>
      <c r="IC151" s="33"/>
      <c r="ID151" s="33"/>
      <c r="IE151" s="33"/>
      <c r="IF151" s="33"/>
      <c r="IG151" s="33"/>
    </row>
    <row r="152" spans="1:241" ht="17.1" customHeight="1">
      <c r="A152" s="630"/>
      <c r="B152" s="630"/>
      <c r="C152" s="710"/>
      <c r="D152" s="550"/>
      <c r="E152" s="417"/>
      <c r="F152" s="417"/>
      <c r="G152" s="240"/>
      <c r="H152" s="240"/>
      <c r="I152" s="504" t="s">
        <v>558</v>
      </c>
      <c r="J152" s="505"/>
      <c r="K152" s="506"/>
      <c r="L152" s="506"/>
      <c r="M152" s="506"/>
      <c r="N152" s="506"/>
      <c r="O152" s="506"/>
      <c r="P152" s="507">
        <v>50</v>
      </c>
      <c r="Q152" s="333"/>
      <c r="R152" s="402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  <c r="FI152" s="33"/>
      <c r="FJ152" s="33"/>
      <c r="FK152" s="33"/>
      <c r="FL152" s="33"/>
      <c r="FM152" s="33"/>
      <c r="FN152" s="33"/>
      <c r="FO152" s="33"/>
      <c r="FP152" s="33"/>
      <c r="FQ152" s="33"/>
      <c r="FR152" s="33"/>
      <c r="FS152" s="33"/>
      <c r="FT152" s="33"/>
      <c r="FU152" s="33"/>
      <c r="FV152" s="33"/>
      <c r="FW152" s="33"/>
      <c r="FX152" s="33"/>
      <c r="FY152" s="33"/>
      <c r="FZ152" s="33"/>
      <c r="GA152" s="33"/>
      <c r="GB152" s="33"/>
      <c r="GC152" s="33"/>
      <c r="GD152" s="33"/>
      <c r="GE152" s="33"/>
      <c r="GF152" s="33"/>
      <c r="GG152" s="33"/>
      <c r="GH152" s="33"/>
      <c r="GI152" s="33"/>
      <c r="GJ152" s="33"/>
      <c r="GK152" s="33"/>
      <c r="GL152" s="33"/>
      <c r="GM152" s="33"/>
      <c r="GN152" s="33"/>
      <c r="GO152" s="33"/>
      <c r="GP152" s="33"/>
      <c r="GQ152" s="33"/>
      <c r="GR152" s="33"/>
      <c r="GS152" s="33"/>
      <c r="GT152" s="33"/>
      <c r="GU152" s="33"/>
      <c r="GV152" s="33"/>
      <c r="GW152" s="33"/>
      <c r="GX152" s="33"/>
      <c r="GY152" s="33"/>
      <c r="GZ152" s="33"/>
      <c r="HA152" s="33"/>
      <c r="HB152" s="33"/>
      <c r="HC152" s="33"/>
      <c r="HD152" s="33"/>
      <c r="HE152" s="33"/>
      <c r="HF152" s="33"/>
      <c r="HG152" s="33"/>
      <c r="HH152" s="33"/>
      <c r="HI152" s="33"/>
      <c r="HJ152" s="33"/>
      <c r="HK152" s="33"/>
      <c r="HL152" s="33"/>
      <c r="HM152" s="33"/>
      <c r="HN152" s="33"/>
      <c r="HO152" s="33"/>
      <c r="HP152" s="33"/>
      <c r="HQ152" s="33"/>
      <c r="HR152" s="33"/>
      <c r="HS152" s="33"/>
      <c r="HT152" s="33"/>
      <c r="HU152" s="33"/>
      <c r="HV152" s="33"/>
      <c r="HW152" s="33"/>
      <c r="HX152" s="33"/>
      <c r="HY152" s="33"/>
      <c r="HZ152" s="33"/>
      <c r="IA152" s="33"/>
      <c r="IB152" s="33"/>
      <c r="IC152" s="33"/>
      <c r="ID152" s="33"/>
      <c r="IE152" s="33"/>
      <c r="IF152" s="33"/>
      <c r="IG152" s="33"/>
    </row>
    <row r="153" spans="1:241" ht="17.1" customHeight="1">
      <c r="A153" s="630"/>
      <c r="B153" s="630"/>
      <c r="C153" s="710"/>
      <c r="D153" s="266" t="s">
        <v>342</v>
      </c>
      <c r="E153" s="415">
        <v>3742</v>
      </c>
      <c r="F153" s="415">
        <v>3742</v>
      </c>
      <c r="G153" s="238">
        <f t="shared" si="12"/>
        <v>0</v>
      </c>
      <c r="H153" s="238">
        <v>0</v>
      </c>
      <c r="I153" s="384" t="s">
        <v>473</v>
      </c>
      <c r="J153" s="276">
        <v>65.68</v>
      </c>
      <c r="K153" s="385" t="s">
        <v>472</v>
      </c>
      <c r="L153" s="418">
        <v>12</v>
      </c>
      <c r="M153" s="385" t="s">
        <v>472</v>
      </c>
      <c r="N153" s="419">
        <v>1</v>
      </c>
      <c r="O153" s="385" t="s">
        <v>471</v>
      </c>
      <c r="P153" s="285">
        <f>J153*L153*N153</f>
        <v>788.1600000000001</v>
      </c>
      <c r="Q153" s="377"/>
      <c r="R153" s="403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33"/>
      <c r="DS153" s="33"/>
      <c r="DT153" s="33"/>
      <c r="DU153" s="33"/>
      <c r="DV153" s="33"/>
      <c r="DW153" s="33"/>
      <c r="DX153" s="33"/>
      <c r="DY153" s="33"/>
      <c r="DZ153" s="33"/>
      <c r="EA153" s="33"/>
      <c r="EB153" s="33"/>
      <c r="EC153" s="33"/>
      <c r="ED153" s="33"/>
      <c r="EE153" s="33"/>
      <c r="EF153" s="33"/>
      <c r="EG153" s="33"/>
      <c r="EH153" s="33"/>
      <c r="EI153" s="33"/>
      <c r="EJ153" s="33"/>
      <c r="EK153" s="33"/>
      <c r="EL153" s="33"/>
      <c r="EM153" s="33"/>
      <c r="EN153" s="33"/>
      <c r="EO153" s="33"/>
      <c r="EP153" s="33"/>
      <c r="EQ153" s="33"/>
      <c r="ER153" s="33"/>
      <c r="ES153" s="33"/>
      <c r="ET153" s="33"/>
      <c r="EU153" s="33"/>
      <c r="EV153" s="33"/>
      <c r="EW153" s="33"/>
      <c r="EX153" s="33"/>
      <c r="EY153" s="33"/>
      <c r="EZ153" s="33"/>
      <c r="FA153" s="33"/>
      <c r="FB153" s="33"/>
      <c r="FC153" s="33"/>
      <c r="FD153" s="33"/>
      <c r="FE153" s="33"/>
      <c r="FF153" s="33"/>
      <c r="FG153" s="33"/>
      <c r="FH153" s="33"/>
      <c r="FI153" s="33"/>
      <c r="FJ153" s="33"/>
      <c r="FK153" s="33"/>
      <c r="FL153" s="33"/>
      <c r="FM153" s="33"/>
      <c r="FN153" s="33"/>
      <c r="FO153" s="33"/>
      <c r="FP153" s="33"/>
      <c r="FQ153" s="33"/>
      <c r="FR153" s="33"/>
      <c r="FS153" s="33"/>
      <c r="FT153" s="33"/>
      <c r="FU153" s="33"/>
      <c r="FV153" s="33"/>
      <c r="FW153" s="33"/>
      <c r="FX153" s="33"/>
      <c r="FY153" s="33"/>
      <c r="FZ153" s="33"/>
      <c r="GA153" s="33"/>
      <c r="GB153" s="33"/>
      <c r="GC153" s="33"/>
      <c r="GD153" s="33"/>
      <c r="GE153" s="33"/>
      <c r="GF153" s="33"/>
      <c r="GG153" s="33"/>
      <c r="GH153" s="33"/>
      <c r="GI153" s="33"/>
      <c r="GJ153" s="33"/>
      <c r="GK153" s="33"/>
      <c r="GL153" s="33"/>
      <c r="GM153" s="33"/>
      <c r="GN153" s="33"/>
      <c r="GO153" s="33"/>
      <c r="GP153" s="33"/>
      <c r="GQ153" s="33"/>
      <c r="GR153" s="33"/>
      <c r="GS153" s="33"/>
      <c r="GT153" s="33"/>
      <c r="GU153" s="33"/>
      <c r="GV153" s="33"/>
      <c r="GW153" s="33"/>
      <c r="GX153" s="33"/>
      <c r="GY153" s="33"/>
      <c r="GZ153" s="33"/>
      <c r="HA153" s="33"/>
      <c r="HB153" s="33"/>
      <c r="HC153" s="33"/>
      <c r="HD153" s="33"/>
      <c r="HE153" s="33"/>
      <c r="HF153" s="33"/>
      <c r="HG153" s="33"/>
      <c r="HH153" s="33"/>
      <c r="HI153" s="33"/>
      <c r="HJ153" s="33"/>
      <c r="HK153" s="33"/>
      <c r="HL153" s="33"/>
      <c r="HM153" s="33"/>
      <c r="HN153" s="33"/>
      <c r="HO153" s="33"/>
      <c r="HP153" s="33"/>
      <c r="HQ153" s="33"/>
      <c r="HR153" s="33"/>
      <c r="HS153" s="33"/>
      <c r="HT153" s="33"/>
      <c r="HU153" s="33"/>
      <c r="HV153" s="33"/>
      <c r="HW153" s="33"/>
      <c r="HX153" s="33"/>
      <c r="HY153" s="33"/>
      <c r="HZ153" s="33"/>
      <c r="IA153" s="33"/>
      <c r="IB153" s="33"/>
      <c r="IC153" s="33"/>
      <c r="ID153" s="33"/>
      <c r="IE153" s="33"/>
      <c r="IF153" s="33"/>
      <c r="IG153" s="33"/>
    </row>
    <row r="154" spans="1:241" ht="17.1" customHeight="1">
      <c r="A154" s="630"/>
      <c r="B154" s="630"/>
      <c r="C154" s="710"/>
      <c r="D154" s="268"/>
      <c r="E154" s="416"/>
      <c r="F154" s="416"/>
      <c r="G154" s="239"/>
      <c r="H154" s="239"/>
      <c r="I154" s="387" t="s">
        <v>473</v>
      </c>
      <c r="J154" s="142">
        <v>48.8</v>
      </c>
      <c r="K154" s="255" t="s">
        <v>472</v>
      </c>
      <c r="L154" s="420">
        <v>12</v>
      </c>
      <c r="M154" s="255" t="s">
        <v>472</v>
      </c>
      <c r="N154" s="421">
        <v>1</v>
      </c>
      <c r="O154" s="255" t="s">
        <v>471</v>
      </c>
      <c r="P154" s="286">
        <f>J154*L154*N154</f>
        <v>585.5999999999999</v>
      </c>
      <c r="Q154" s="378"/>
      <c r="R154" s="422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D154" s="33"/>
      <c r="EE154" s="33"/>
      <c r="EF154" s="33"/>
      <c r="EG154" s="33"/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  <c r="FI154" s="33"/>
      <c r="FJ154" s="33"/>
      <c r="FK154" s="33"/>
      <c r="FL154" s="33"/>
      <c r="FM154" s="33"/>
      <c r="FN154" s="33"/>
      <c r="FO154" s="33"/>
      <c r="FP154" s="33"/>
      <c r="FQ154" s="33"/>
      <c r="FR154" s="33"/>
      <c r="FS154" s="33"/>
      <c r="FT154" s="33"/>
      <c r="FU154" s="33"/>
      <c r="FV154" s="33"/>
      <c r="FW154" s="33"/>
      <c r="FX154" s="33"/>
      <c r="FY154" s="33"/>
      <c r="FZ154" s="33"/>
      <c r="GA154" s="33"/>
      <c r="GB154" s="33"/>
      <c r="GC154" s="33"/>
      <c r="GD154" s="33"/>
      <c r="GE154" s="33"/>
      <c r="GF154" s="33"/>
      <c r="GG154" s="33"/>
      <c r="GH154" s="33"/>
      <c r="GI154" s="33"/>
      <c r="GJ154" s="33"/>
      <c r="GK154" s="33"/>
      <c r="GL154" s="33"/>
      <c r="GM154" s="33"/>
      <c r="GN154" s="33"/>
      <c r="GO154" s="33"/>
      <c r="GP154" s="33"/>
      <c r="GQ154" s="33"/>
      <c r="GR154" s="33"/>
      <c r="GS154" s="33"/>
      <c r="GT154" s="33"/>
      <c r="GU154" s="33"/>
      <c r="GV154" s="33"/>
      <c r="GW154" s="33"/>
      <c r="GX154" s="33"/>
      <c r="GY154" s="33"/>
      <c r="GZ154" s="33"/>
      <c r="HA154" s="33"/>
      <c r="HB154" s="33"/>
      <c r="HC154" s="33"/>
      <c r="HD154" s="33"/>
      <c r="HE154" s="33"/>
      <c r="HF154" s="33"/>
      <c r="HG154" s="33"/>
      <c r="HH154" s="33"/>
      <c r="HI154" s="33"/>
      <c r="HJ154" s="33"/>
      <c r="HK154" s="33"/>
      <c r="HL154" s="33"/>
      <c r="HM154" s="33"/>
      <c r="HN154" s="33"/>
      <c r="HO154" s="33"/>
      <c r="HP154" s="33"/>
      <c r="HQ154" s="33"/>
      <c r="HR154" s="33"/>
      <c r="HS154" s="33"/>
      <c r="HT154" s="33"/>
      <c r="HU154" s="33"/>
      <c r="HV154" s="33"/>
      <c r="HW154" s="33"/>
      <c r="HX154" s="33"/>
      <c r="HY154" s="33"/>
      <c r="HZ154" s="33"/>
      <c r="IA154" s="33"/>
      <c r="IB154" s="33"/>
      <c r="IC154" s="33"/>
      <c r="ID154" s="33"/>
      <c r="IE154" s="33"/>
      <c r="IF154" s="33"/>
      <c r="IG154" s="33"/>
    </row>
    <row r="155" spans="1:241" ht="17.1" customHeight="1">
      <c r="A155" s="630"/>
      <c r="B155" s="630"/>
      <c r="C155" s="710"/>
      <c r="D155" s="268"/>
      <c r="E155" s="416"/>
      <c r="F155" s="416"/>
      <c r="G155" s="239"/>
      <c r="H155" s="239"/>
      <c r="I155" s="387" t="s">
        <v>474</v>
      </c>
      <c r="J155" s="142">
        <v>121.6</v>
      </c>
      <c r="K155" s="255" t="s">
        <v>472</v>
      </c>
      <c r="L155" s="420">
        <v>12</v>
      </c>
      <c r="M155" s="255" t="s">
        <v>475</v>
      </c>
      <c r="N155" s="255">
        <v>120</v>
      </c>
      <c r="O155" s="255" t="s">
        <v>471</v>
      </c>
      <c r="P155" s="286">
        <f>J155*L155+N155</f>
        <v>1579.1999999999998</v>
      </c>
      <c r="Q155" s="378"/>
      <c r="R155" s="422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/>
      <c r="EL155" s="33"/>
      <c r="EM155" s="33"/>
      <c r="EN155" s="33"/>
      <c r="EO155" s="33"/>
      <c r="EP155" s="33"/>
      <c r="EQ155" s="33"/>
      <c r="ER155" s="33"/>
      <c r="ES155" s="33"/>
      <c r="ET155" s="33"/>
      <c r="EU155" s="33"/>
      <c r="EV155" s="33"/>
      <c r="EW155" s="33"/>
      <c r="EX155" s="33"/>
      <c r="EY155" s="33"/>
      <c r="EZ155" s="33"/>
      <c r="FA155" s="33"/>
      <c r="FB155" s="33"/>
      <c r="FC155" s="33"/>
      <c r="FD155" s="33"/>
      <c r="FE155" s="33"/>
      <c r="FF155" s="33"/>
      <c r="FG155" s="33"/>
      <c r="FH155" s="33"/>
      <c r="FI155" s="33"/>
      <c r="FJ155" s="33"/>
      <c r="FK155" s="33"/>
      <c r="FL155" s="33"/>
      <c r="FM155" s="33"/>
      <c r="FN155" s="33"/>
      <c r="FO155" s="33"/>
      <c r="FP155" s="33"/>
      <c r="FQ155" s="33"/>
      <c r="FR155" s="33"/>
      <c r="FS155" s="33"/>
      <c r="FT155" s="33"/>
      <c r="FU155" s="33"/>
      <c r="FV155" s="33"/>
      <c r="FW155" s="33"/>
      <c r="FX155" s="33"/>
      <c r="FY155" s="33"/>
      <c r="FZ155" s="33"/>
      <c r="GA155" s="33"/>
      <c r="GB155" s="33"/>
      <c r="GC155" s="33"/>
      <c r="GD155" s="33"/>
      <c r="GE155" s="33"/>
      <c r="GF155" s="33"/>
      <c r="GG155" s="33"/>
      <c r="GH155" s="33"/>
      <c r="GI155" s="33"/>
      <c r="GJ155" s="33"/>
      <c r="GK155" s="33"/>
      <c r="GL155" s="33"/>
      <c r="GM155" s="33"/>
      <c r="GN155" s="33"/>
      <c r="GO155" s="33"/>
      <c r="GP155" s="33"/>
      <c r="GQ155" s="33"/>
      <c r="GR155" s="33"/>
      <c r="GS155" s="33"/>
      <c r="GT155" s="33"/>
      <c r="GU155" s="33"/>
      <c r="GV155" s="33"/>
      <c r="GW155" s="33"/>
      <c r="GX155" s="33"/>
      <c r="GY155" s="33"/>
      <c r="GZ155" s="33"/>
      <c r="HA155" s="33"/>
      <c r="HB155" s="33"/>
      <c r="HC155" s="33"/>
      <c r="HD155" s="33"/>
      <c r="HE155" s="33"/>
      <c r="HF155" s="33"/>
      <c r="HG155" s="33"/>
      <c r="HH155" s="33"/>
      <c r="HI155" s="33"/>
      <c r="HJ155" s="33"/>
      <c r="HK155" s="33"/>
      <c r="HL155" s="33"/>
      <c r="HM155" s="33"/>
      <c r="HN155" s="33"/>
      <c r="HO155" s="33"/>
      <c r="HP155" s="33"/>
      <c r="HQ155" s="33"/>
      <c r="HR155" s="33"/>
      <c r="HS155" s="33"/>
      <c r="HT155" s="33"/>
      <c r="HU155" s="33"/>
      <c r="HV155" s="33"/>
      <c r="HW155" s="33"/>
      <c r="HX155" s="33"/>
      <c r="HY155" s="33"/>
      <c r="HZ155" s="33"/>
      <c r="IA155" s="33"/>
      <c r="IB155" s="33"/>
      <c r="IC155" s="33"/>
      <c r="ID155" s="33"/>
      <c r="IE155" s="33"/>
      <c r="IF155" s="33"/>
      <c r="IG155" s="33"/>
    </row>
    <row r="156" spans="1:241" ht="17.1" customHeight="1">
      <c r="A156" s="630"/>
      <c r="B156" s="630"/>
      <c r="C156" s="710"/>
      <c r="D156" s="268"/>
      <c r="E156" s="416"/>
      <c r="F156" s="416"/>
      <c r="G156" s="239"/>
      <c r="H156" s="239"/>
      <c r="I156" s="387" t="s">
        <v>474</v>
      </c>
      <c r="J156" s="142">
        <v>50.3</v>
      </c>
      <c r="K156" s="255" t="s">
        <v>472</v>
      </c>
      <c r="L156" s="420">
        <v>12</v>
      </c>
      <c r="M156" s="255" t="s">
        <v>475</v>
      </c>
      <c r="N156" s="255">
        <v>120</v>
      </c>
      <c r="O156" s="255" t="s">
        <v>471</v>
      </c>
      <c r="P156" s="286">
        <f>J156*L156+N156</f>
        <v>723.5999999999999</v>
      </c>
      <c r="Q156" s="378"/>
      <c r="R156" s="422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/>
      <c r="EE156" s="33"/>
      <c r="EF156" s="33"/>
      <c r="EG156" s="33"/>
      <c r="EH156" s="33"/>
      <c r="EI156" s="33"/>
      <c r="EJ156" s="33"/>
      <c r="EK156" s="33"/>
      <c r="EL156" s="33"/>
      <c r="EM156" s="33"/>
      <c r="EN156" s="33"/>
      <c r="EO156" s="33"/>
      <c r="EP156" s="33"/>
      <c r="EQ156" s="33"/>
      <c r="ER156" s="33"/>
      <c r="ES156" s="33"/>
      <c r="ET156" s="33"/>
      <c r="EU156" s="33"/>
      <c r="EV156" s="33"/>
      <c r="EW156" s="33"/>
      <c r="EX156" s="33"/>
      <c r="EY156" s="33"/>
      <c r="EZ156" s="33"/>
      <c r="FA156" s="33"/>
      <c r="FB156" s="33"/>
      <c r="FC156" s="33"/>
      <c r="FD156" s="33"/>
      <c r="FE156" s="33"/>
      <c r="FF156" s="33"/>
      <c r="FG156" s="33"/>
      <c r="FH156" s="33"/>
      <c r="FI156" s="33"/>
      <c r="FJ156" s="33"/>
      <c r="FK156" s="33"/>
      <c r="FL156" s="33"/>
      <c r="FM156" s="33"/>
      <c r="FN156" s="33"/>
      <c r="FO156" s="33"/>
      <c r="FP156" s="33"/>
      <c r="FQ156" s="33"/>
      <c r="FR156" s="33"/>
      <c r="FS156" s="33"/>
      <c r="FT156" s="33"/>
      <c r="FU156" s="33"/>
      <c r="FV156" s="33"/>
      <c r="FW156" s="33"/>
      <c r="FX156" s="33"/>
      <c r="FY156" s="33"/>
      <c r="FZ156" s="33"/>
      <c r="GA156" s="33"/>
      <c r="GB156" s="33"/>
      <c r="GC156" s="33"/>
      <c r="GD156" s="33"/>
      <c r="GE156" s="33"/>
      <c r="GF156" s="33"/>
      <c r="GG156" s="33"/>
      <c r="GH156" s="33"/>
      <c r="GI156" s="33"/>
      <c r="GJ156" s="33"/>
      <c r="GK156" s="33"/>
      <c r="GL156" s="33"/>
      <c r="GM156" s="33"/>
      <c r="GN156" s="33"/>
      <c r="GO156" s="33"/>
      <c r="GP156" s="33"/>
      <c r="GQ156" s="33"/>
      <c r="GR156" s="33"/>
      <c r="GS156" s="33"/>
      <c r="GT156" s="33"/>
      <c r="GU156" s="33"/>
      <c r="GV156" s="33"/>
      <c r="GW156" s="33"/>
      <c r="GX156" s="33"/>
      <c r="GY156" s="33"/>
      <c r="GZ156" s="33"/>
      <c r="HA156" s="33"/>
      <c r="HB156" s="33"/>
      <c r="HC156" s="33"/>
      <c r="HD156" s="33"/>
      <c r="HE156" s="33"/>
      <c r="HF156" s="33"/>
      <c r="HG156" s="33"/>
      <c r="HH156" s="33"/>
      <c r="HI156" s="33"/>
      <c r="HJ156" s="33"/>
      <c r="HK156" s="33"/>
      <c r="HL156" s="33"/>
      <c r="HM156" s="33"/>
      <c r="HN156" s="33"/>
      <c r="HO156" s="33"/>
      <c r="HP156" s="33"/>
      <c r="HQ156" s="33"/>
      <c r="HR156" s="33"/>
      <c r="HS156" s="33"/>
      <c r="HT156" s="33"/>
      <c r="HU156" s="33"/>
      <c r="HV156" s="33"/>
      <c r="HW156" s="33"/>
      <c r="HX156" s="33"/>
      <c r="HY156" s="33"/>
      <c r="HZ156" s="33"/>
      <c r="IA156" s="33"/>
      <c r="IB156" s="33"/>
      <c r="IC156" s="33"/>
      <c r="ID156" s="33"/>
      <c r="IE156" s="33"/>
      <c r="IF156" s="33"/>
      <c r="IG156" s="33"/>
    </row>
    <row r="157" spans="1:241" ht="17.1" customHeight="1">
      <c r="A157" s="630"/>
      <c r="B157" s="630"/>
      <c r="C157" s="710"/>
      <c r="D157" s="267"/>
      <c r="E157" s="417"/>
      <c r="F157" s="417"/>
      <c r="G157" s="240"/>
      <c r="H157" s="240"/>
      <c r="I157" s="389" t="s">
        <v>476</v>
      </c>
      <c r="J157" s="155">
        <v>63.5</v>
      </c>
      <c r="K157" s="390" t="s">
        <v>472</v>
      </c>
      <c r="L157" s="423">
        <v>1</v>
      </c>
      <c r="M157" s="390" t="s">
        <v>472</v>
      </c>
      <c r="N157" s="390">
        <v>1</v>
      </c>
      <c r="O157" s="390" t="s">
        <v>471</v>
      </c>
      <c r="P157" s="424">
        <f>J157*L157</f>
        <v>63.5</v>
      </c>
      <c r="Q157" s="380"/>
      <c r="R157" s="402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3"/>
      <c r="GD157" s="33"/>
      <c r="GE157" s="33"/>
      <c r="GF157" s="33"/>
      <c r="GG157" s="33"/>
      <c r="GH157" s="33"/>
      <c r="GI157" s="33"/>
      <c r="GJ157" s="33"/>
      <c r="GK157" s="33"/>
      <c r="GL157" s="33"/>
      <c r="GM157" s="33"/>
      <c r="GN157" s="33"/>
      <c r="GO157" s="33"/>
      <c r="GP157" s="33"/>
      <c r="GQ157" s="33"/>
      <c r="GR157" s="33"/>
      <c r="GS157" s="33"/>
      <c r="GT157" s="33"/>
      <c r="GU157" s="33"/>
      <c r="GV157" s="33"/>
      <c r="GW157" s="33"/>
      <c r="GX157" s="33"/>
      <c r="GY157" s="33"/>
      <c r="GZ157" s="33"/>
      <c r="HA157" s="33"/>
      <c r="HB157" s="33"/>
      <c r="HC157" s="33"/>
      <c r="HD157" s="33"/>
      <c r="HE157" s="33"/>
      <c r="HF157" s="33"/>
      <c r="HG157" s="33"/>
      <c r="HH157" s="33"/>
      <c r="HI157" s="33"/>
      <c r="HJ157" s="33"/>
      <c r="HK157" s="33"/>
      <c r="HL157" s="33"/>
      <c r="HM157" s="33"/>
      <c r="HN157" s="33"/>
      <c r="HO157" s="33"/>
      <c r="HP157" s="33"/>
      <c r="HQ157" s="33"/>
      <c r="HR157" s="33"/>
      <c r="HS157" s="33"/>
      <c r="HT157" s="33"/>
      <c r="HU157" s="33"/>
      <c r="HV157" s="33"/>
      <c r="HW157" s="33"/>
      <c r="HX157" s="33"/>
      <c r="HY157" s="33"/>
      <c r="HZ157" s="33"/>
      <c r="IA157" s="33"/>
      <c r="IB157" s="33"/>
      <c r="IC157" s="33"/>
      <c r="ID157" s="33"/>
      <c r="IE157" s="33"/>
      <c r="IF157" s="33"/>
      <c r="IG157" s="33"/>
    </row>
    <row r="158" spans="1:241" s="34" customFormat="1" ht="17.1" customHeight="1">
      <c r="A158" s="630"/>
      <c r="B158" s="630"/>
      <c r="C158" s="711"/>
      <c r="D158" s="208" t="s">
        <v>343</v>
      </c>
      <c r="E158" s="162">
        <v>3000</v>
      </c>
      <c r="F158" s="162">
        <v>0</v>
      </c>
      <c r="G158" s="163">
        <f t="shared" si="12"/>
        <v>-3000</v>
      </c>
      <c r="H158" s="163">
        <v>0</v>
      </c>
      <c r="I158" s="344"/>
      <c r="J158" s="179"/>
      <c r="K158" s="345"/>
      <c r="L158" s="345"/>
      <c r="M158" s="345"/>
      <c r="N158" s="345"/>
      <c r="O158" s="345"/>
      <c r="P158" s="346"/>
      <c r="Q158" s="307" t="s">
        <v>466</v>
      </c>
      <c r="R158" s="297">
        <v>-3000</v>
      </c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</row>
    <row r="159" spans="1:18" s="34" customFormat="1" ht="17.1" customHeight="1">
      <c r="A159" s="630"/>
      <c r="B159" s="630"/>
      <c r="C159" s="638" t="s">
        <v>10</v>
      </c>
      <c r="D159" s="638"/>
      <c r="E159" s="160">
        <f>SUM(E160)</f>
        <v>8493</v>
      </c>
      <c r="F159" s="160">
        <f>SUM(F160)</f>
        <v>8000</v>
      </c>
      <c r="G159" s="161">
        <f t="shared" si="12"/>
        <v>-493</v>
      </c>
      <c r="H159" s="161">
        <f t="shared" si="13"/>
        <v>-5.8047804073943245</v>
      </c>
      <c r="I159" s="347"/>
      <c r="J159" s="226"/>
      <c r="K159" s="348"/>
      <c r="L159" s="348"/>
      <c r="M159" s="348"/>
      <c r="N159" s="348"/>
      <c r="O159" s="348"/>
      <c r="P159" s="349"/>
      <c r="Q159" s="308"/>
      <c r="R159" s="295"/>
    </row>
    <row r="160" spans="1:18" s="34" customFormat="1" ht="17.1" customHeight="1">
      <c r="A160" s="631"/>
      <c r="B160" s="631"/>
      <c r="C160" s="194" t="s">
        <v>57</v>
      </c>
      <c r="D160" s="151" t="s">
        <v>58</v>
      </c>
      <c r="E160" s="164">
        <v>8493</v>
      </c>
      <c r="F160" s="164">
        <v>8000</v>
      </c>
      <c r="G160" s="163">
        <f t="shared" si="12"/>
        <v>-493</v>
      </c>
      <c r="H160" s="163">
        <f t="shared" si="13"/>
        <v>-5.8047804073943245</v>
      </c>
      <c r="I160" s="344" t="s">
        <v>295</v>
      </c>
      <c r="J160" s="179"/>
      <c r="K160" s="345"/>
      <c r="L160" s="345"/>
      <c r="M160" s="345"/>
      <c r="N160" s="345"/>
      <c r="O160" s="345"/>
      <c r="P160" s="275">
        <v>8000</v>
      </c>
      <c r="Q160" s="307" t="s">
        <v>466</v>
      </c>
      <c r="R160" s="297">
        <v>-493</v>
      </c>
    </row>
    <row r="161" spans="1:241" ht="17.1" customHeight="1">
      <c r="A161" s="635" t="s">
        <v>365</v>
      </c>
      <c r="B161" s="635" t="s">
        <v>364</v>
      </c>
      <c r="C161" s="638" t="s">
        <v>10</v>
      </c>
      <c r="D161" s="638"/>
      <c r="E161" s="160">
        <f>SUM(E162:E169)</f>
        <v>426448</v>
      </c>
      <c r="F161" s="160">
        <f>SUM(F162:F169)</f>
        <v>312369</v>
      </c>
      <c r="G161" s="161">
        <f t="shared" si="12"/>
        <v>-114079</v>
      </c>
      <c r="H161" s="161">
        <f t="shared" si="13"/>
        <v>-26.75097549994372</v>
      </c>
      <c r="I161" s="347"/>
      <c r="J161" s="226"/>
      <c r="K161" s="348"/>
      <c r="L161" s="348"/>
      <c r="M161" s="348"/>
      <c r="N161" s="348"/>
      <c r="O161" s="348"/>
      <c r="P161" s="349"/>
      <c r="Q161" s="308"/>
      <c r="R161" s="295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  <c r="DT161" s="34"/>
      <c r="DU161" s="34"/>
      <c r="DV161" s="34"/>
      <c r="DW161" s="34"/>
      <c r="DX161" s="34"/>
      <c r="DY161" s="34"/>
      <c r="DZ161" s="34"/>
      <c r="EA161" s="34"/>
      <c r="EB161" s="34"/>
      <c r="EC161" s="34"/>
      <c r="ED161" s="34"/>
      <c r="EE161" s="34"/>
      <c r="EF161" s="34"/>
      <c r="EG161" s="34"/>
      <c r="EH161" s="34"/>
      <c r="EI161" s="34"/>
      <c r="EJ161" s="34"/>
      <c r="EK161" s="34"/>
      <c r="EL161" s="34"/>
      <c r="EM161" s="34"/>
      <c r="EN161" s="34"/>
      <c r="EO161" s="34"/>
      <c r="EP161" s="34"/>
      <c r="EQ161" s="34"/>
      <c r="ER161" s="34"/>
      <c r="ES161" s="34"/>
      <c r="ET161" s="34"/>
      <c r="EU161" s="34"/>
      <c r="EV161" s="34"/>
      <c r="EW161" s="34"/>
      <c r="EX161" s="34"/>
      <c r="EY161" s="34"/>
      <c r="EZ161" s="34"/>
      <c r="FA161" s="34"/>
      <c r="FB161" s="34"/>
      <c r="FC161" s="34"/>
      <c r="FD161" s="34"/>
      <c r="FE161" s="34"/>
      <c r="FF161" s="34"/>
      <c r="FG161" s="34"/>
      <c r="FH161" s="34"/>
      <c r="FI161" s="34"/>
      <c r="FJ161" s="34"/>
      <c r="FK161" s="34"/>
      <c r="FL161" s="34"/>
      <c r="FM161" s="34"/>
      <c r="FN161" s="34"/>
      <c r="FO161" s="34"/>
      <c r="FP161" s="34"/>
      <c r="FQ161" s="34"/>
      <c r="FR161" s="34"/>
      <c r="FS161" s="34"/>
      <c r="FT161" s="34"/>
      <c r="FU161" s="34"/>
      <c r="FV161" s="34"/>
      <c r="FW161" s="34"/>
      <c r="FX161" s="34"/>
      <c r="FY161" s="34"/>
      <c r="FZ161" s="34"/>
      <c r="GA161" s="34"/>
      <c r="GB161" s="34"/>
      <c r="GC161" s="34"/>
      <c r="GD161" s="34"/>
      <c r="GE161" s="34"/>
      <c r="GF161" s="34"/>
      <c r="GG161" s="34"/>
      <c r="GH161" s="34"/>
      <c r="GI161" s="34"/>
      <c r="GJ161" s="34"/>
      <c r="GK161" s="34"/>
      <c r="GL161" s="34"/>
      <c r="GM161" s="34"/>
      <c r="GN161" s="34"/>
      <c r="GO161" s="34"/>
      <c r="GP161" s="34"/>
      <c r="GQ161" s="34"/>
      <c r="GR161" s="34"/>
      <c r="GS161" s="34"/>
      <c r="GT161" s="34"/>
      <c r="GU161" s="34"/>
      <c r="GV161" s="34"/>
      <c r="GW161" s="34"/>
      <c r="GX161" s="34"/>
      <c r="GY161" s="34"/>
      <c r="GZ161" s="34"/>
      <c r="HA161" s="34"/>
      <c r="HB161" s="34"/>
      <c r="HC161" s="34"/>
      <c r="HD161" s="34"/>
      <c r="HE161" s="34"/>
      <c r="HF161" s="34"/>
      <c r="HG161" s="34"/>
      <c r="HH161" s="34"/>
      <c r="HI161" s="34"/>
      <c r="HJ161" s="34"/>
      <c r="HK161" s="34"/>
      <c r="HL161" s="34"/>
      <c r="HM161" s="34"/>
      <c r="HN161" s="34"/>
      <c r="HO161" s="34"/>
      <c r="HP161" s="34"/>
      <c r="HQ161" s="34"/>
      <c r="HR161" s="34"/>
      <c r="HS161" s="34"/>
      <c r="HT161" s="34"/>
      <c r="HU161" s="34"/>
      <c r="HV161" s="34"/>
      <c r="HW161" s="34"/>
      <c r="HX161" s="34"/>
      <c r="HY161" s="34"/>
      <c r="HZ161" s="34"/>
      <c r="IA161" s="34"/>
      <c r="IB161" s="34"/>
      <c r="IC161" s="34"/>
      <c r="ID161" s="34"/>
      <c r="IE161" s="34"/>
      <c r="IF161" s="34"/>
      <c r="IG161" s="34"/>
    </row>
    <row r="162" spans="1:241" ht="17.1" customHeight="1">
      <c r="A162" s="635"/>
      <c r="B162" s="635"/>
      <c r="C162" s="670" t="s">
        <v>362</v>
      </c>
      <c r="D162" s="205" t="s">
        <v>149</v>
      </c>
      <c r="E162" s="206">
        <v>44712</v>
      </c>
      <c r="F162" s="206">
        <v>43869</v>
      </c>
      <c r="G162" s="163">
        <f t="shared" si="12"/>
        <v>-843</v>
      </c>
      <c r="H162" s="163">
        <f t="shared" si="13"/>
        <v>-1.8853998926462694</v>
      </c>
      <c r="I162" s="344" t="s">
        <v>296</v>
      </c>
      <c r="J162" s="179"/>
      <c r="K162" s="345"/>
      <c r="L162" s="345"/>
      <c r="M162" s="345"/>
      <c r="N162" s="345"/>
      <c r="O162" s="345"/>
      <c r="P162" s="275">
        <v>43869</v>
      </c>
      <c r="Q162" s="307" t="s">
        <v>466</v>
      </c>
      <c r="R162" s="297">
        <v>-843</v>
      </c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/>
      <c r="EK162" s="34"/>
      <c r="EL162" s="34"/>
      <c r="EM162" s="34"/>
      <c r="EN162" s="34"/>
      <c r="EO162" s="34"/>
      <c r="EP162" s="34"/>
      <c r="EQ162" s="34"/>
      <c r="ER162" s="34"/>
      <c r="ES162" s="34"/>
      <c r="ET162" s="34"/>
      <c r="EU162" s="34"/>
      <c r="EV162" s="34"/>
      <c r="EW162" s="34"/>
      <c r="EX162" s="34"/>
      <c r="EY162" s="34"/>
      <c r="EZ162" s="34"/>
      <c r="FA162" s="34"/>
      <c r="FB162" s="34"/>
      <c r="FC162" s="34"/>
      <c r="FD162" s="34"/>
      <c r="FE162" s="34"/>
      <c r="FF162" s="34"/>
      <c r="FG162" s="34"/>
      <c r="FH162" s="34"/>
      <c r="FI162" s="34"/>
      <c r="FJ162" s="34"/>
      <c r="FK162" s="34"/>
      <c r="FL162" s="34"/>
      <c r="FM162" s="34"/>
      <c r="FN162" s="34"/>
      <c r="FO162" s="34"/>
      <c r="FP162" s="34"/>
      <c r="FQ162" s="34"/>
      <c r="FR162" s="34"/>
      <c r="FS162" s="34"/>
      <c r="FT162" s="34"/>
      <c r="FU162" s="34"/>
      <c r="FV162" s="34"/>
      <c r="FW162" s="34"/>
      <c r="FX162" s="34"/>
      <c r="FY162" s="34"/>
      <c r="FZ162" s="34"/>
      <c r="GA162" s="34"/>
      <c r="GB162" s="34"/>
      <c r="GC162" s="34"/>
      <c r="GD162" s="34"/>
      <c r="GE162" s="34"/>
      <c r="GF162" s="34"/>
      <c r="GG162" s="34"/>
      <c r="GH162" s="34"/>
      <c r="GI162" s="34"/>
      <c r="GJ162" s="34"/>
      <c r="GK162" s="34"/>
      <c r="GL162" s="34"/>
      <c r="GM162" s="34"/>
      <c r="GN162" s="34"/>
      <c r="GO162" s="34"/>
      <c r="GP162" s="34"/>
      <c r="GQ162" s="34"/>
      <c r="GR162" s="34"/>
      <c r="GS162" s="34"/>
      <c r="GT162" s="34"/>
      <c r="GU162" s="34"/>
      <c r="GV162" s="34"/>
      <c r="GW162" s="34"/>
      <c r="GX162" s="34"/>
      <c r="GY162" s="34"/>
      <c r="GZ162" s="34"/>
      <c r="HA162" s="34"/>
      <c r="HB162" s="34"/>
      <c r="HC162" s="34"/>
      <c r="HD162" s="34"/>
      <c r="HE162" s="34"/>
      <c r="HF162" s="34"/>
      <c r="HG162" s="34"/>
      <c r="HH162" s="34"/>
      <c r="HI162" s="34"/>
      <c r="HJ162" s="34"/>
      <c r="HK162" s="34"/>
      <c r="HL162" s="34"/>
      <c r="HM162" s="34"/>
      <c r="HN162" s="34"/>
      <c r="HO162" s="34"/>
      <c r="HP162" s="34"/>
      <c r="HQ162" s="34"/>
      <c r="HR162" s="34"/>
      <c r="HS162" s="34"/>
      <c r="HT162" s="34"/>
      <c r="HU162" s="34"/>
      <c r="HV162" s="34"/>
      <c r="HW162" s="34"/>
      <c r="HX162" s="34"/>
      <c r="HY162" s="34"/>
      <c r="HZ162" s="34"/>
      <c r="IA162" s="34"/>
      <c r="IB162" s="34"/>
      <c r="IC162" s="34"/>
      <c r="ID162" s="34"/>
      <c r="IE162" s="34"/>
      <c r="IF162" s="34"/>
      <c r="IG162" s="34"/>
    </row>
    <row r="163" spans="1:241" s="38" customFormat="1" ht="17.1" customHeight="1">
      <c r="A163" s="635"/>
      <c r="B163" s="635"/>
      <c r="C163" s="670"/>
      <c r="D163" s="207" t="s">
        <v>326</v>
      </c>
      <c r="E163" s="206">
        <v>1840</v>
      </c>
      <c r="F163" s="206">
        <v>0</v>
      </c>
      <c r="G163" s="163">
        <f t="shared" si="12"/>
        <v>-1840</v>
      </c>
      <c r="H163" s="163">
        <v>0</v>
      </c>
      <c r="I163" s="344"/>
      <c r="J163" s="179"/>
      <c r="K163" s="345"/>
      <c r="L163" s="345"/>
      <c r="M163" s="345"/>
      <c r="N163" s="345"/>
      <c r="O163" s="345"/>
      <c r="P163" s="346"/>
      <c r="Q163" s="307" t="s">
        <v>466</v>
      </c>
      <c r="R163" s="297">
        <v>-1840</v>
      </c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/>
      <c r="EK163" s="34"/>
      <c r="EL163" s="34"/>
      <c r="EM163" s="34"/>
      <c r="EN163" s="34"/>
      <c r="EO163" s="34"/>
      <c r="EP163" s="34"/>
      <c r="EQ163" s="34"/>
      <c r="ER163" s="34"/>
      <c r="ES163" s="34"/>
      <c r="ET163" s="34"/>
      <c r="EU163" s="34"/>
      <c r="EV163" s="34"/>
      <c r="EW163" s="34"/>
      <c r="EX163" s="34"/>
      <c r="EY163" s="34"/>
      <c r="EZ163" s="34"/>
      <c r="FA163" s="34"/>
      <c r="FB163" s="34"/>
      <c r="FC163" s="34"/>
      <c r="FD163" s="34"/>
      <c r="FE163" s="34"/>
      <c r="FF163" s="34"/>
      <c r="FG163" s="34"/>
      <c r="FH163" s="34"/>
      <c r="FI163" s="34"/>
      <c r="FJ163" s="34"/>
      <c r="FK163" s="34"/>
      <c r="FL163" s="34"/>
      <c r="FM163" s="34"/>
      <c r="FN163" s="34"/>
      <c r="FO163" s="34"/>
      <c r="FP163" s="34"/>
      <c r="FQ163" s="34"/>
      <c r="FR163" s="34"/>
      <c r="FS163" s="34"/>
      <c r="FT163" s="34"/>
      <c r="FU163" s="34"/>
      <c r="FV163" s="34"/>
      <c r="FW163" s="34"/>
      <c r="FX163" s="34"/>
      <c r="FY163" s="34"/>
      <c r="FZ163" s="34"/>
      <c r="GA163" s="34"/>
      <c r="GB163" s="34"/>
      <c r="GC163" s="34"/>
      <c r="GD163" s="34"/>
      <c r="GE163" s="34"/>
      <c r="GF163" s="34"/>
      <c r="GG163" s="34"/>
      <c r="GH163" s="34"/>
      <c r="GI163" s="34"/>
      <c r="GJ163" s="34"/>
      <c r="GK163" s="34"/>
      <c r="GL163" s="34"/>
      <c r="GM163" s="34"/>
      <c r="GN163" s="34"/>
      <c r="GO163" s="34"/>
      <c r="GP163" s="34"/>
      <c r="GQ163" s="34"/>
      <c r="GR163" s="34"/>
      <c r="GS163" s="34"/>
      <c r="GT163" s="34"/>
      <c r="GU163" s="34"/>
      <c r="GV163" s="34"/>
      <c r="GW163" s="34"/>
      <c r="GX163" s="34"/>
      <c r="GY163" s="34"/>
      <c r="GZ163" s="34"/>
      <c r="HA163" s="34"/>
      <c r="HB163" s="34"/>
      <c r="HC163" s="34"/>
      <c r="HD163" s="34"/>
      <c r="HE163" s="34"/>
      <c r="HF163" s="34"/>
      <c r="HG163" s="34"/>
      <c r="HH163" s="34"/>
      <c r="HI163" s="34"/>
      <c r="HJ163" s="34"/>
      <c r="HK163" s="34"/>
      <c r="HL163" s="34"/>
      <c r="HM163" s="34"/>
      <c r="HN163" s="34"/>
      <c r="HO163" s="34"/>
      <c r="HP163" s="34"/>
      <c r="HQ163" s="34"/>
      <c r="HR163" s="34"/>
      <c r="HS163" s="34"/>
      <c r="HT163" s="34"/>
      <c r="HU163" s="34"/>
      <c r="HV163" s="34"/>
      <c r="HW163" s="34"/>
      <c r="HX163" s="34"/>
      <c r="HY163" s="34"/>
      <c r="HZ163" s="34"/>
      <c r="IA163" s="34"/>
      <c r="IB163" s="34"/>
      <c r="IC163" s="34"/>
      <c r="ID163" s="34"/>
      <c r="IE163" s="34"/>
      <c r="IF163" s="34"/>
      <c r="IG163" s="34"/>
    </row>
    <row r="164" spans="1:241" s="38" customFormat="1" ht="17.1" customHeight="1">
      <c r="A164" s="635"/>
      <c r="B164" s="635"/>
      <c r="C164" s="670"/>
      <c r="D164" s="208" t="s">
        <v>61</v>
      </c>
      <c r="E164" s="162">
        <v>338097</v>
      </c>
      <c r="F164" s="162">
        <v>252500</v>
      </c>
      <c r="G164" s="163">
        <f t="shared" si="12"/>
        <v>-85597</v>
      </c>
      <c r="H164" s="163">
        <f t="shared" si="13"/>
        <v>-25.3172906000349</v>
      </c>
      <c r="I164" s="176" t="s">
        <v>297</v>
      </c>
      <c r="J164" s="179"/>
      <c r="K164" s="177"/>
      <c r="L164" s="177"/>
      <c r="M164" s="177"/>
      <c r="N164" s="177"/>
      <c r="O164" s="177"/>
      <c r="P164" s="275">
        <v>252500</v>
      </c>
      <c r="Q164" s="307" t="s">
        <v>466</v>
      </c>
      <c r="R164" s="297">
        <v>-85597</v>
      </c>
      <c r="S164" s="43"/>
      <c r="T164" s="44"/>
      <c r="U164" s="42"/>
      <c r="V164" s="45"/>
      <c r="W164" s="41"/>
      <c r="X164" s="41"/>
      <c r="Y164" s="42"/>
      <c r="Z164" s="42"/>
      <c r="AA164" s="43"/>
      <c r="AB164" s="44"/>
      <c r="AC164" s="42"/>
      <c r="AD164" s="45"/>
      <c r="AE164" s="41"/>
      <c r="AF164" s="41"/>
      <c r="AG164" s="42"/>
      <c r="AH164" s="42"/>
      <c r="AI164" s="46"/>
      <c r="AJ164" s="47"/>
      <c r="AK164" s="48"/>
      <c r="AL164" s="5"/>
      <c r="AM164" s="49"/>
      <c r="AN164" s="49"/>
      <c r="AO164" s="42"/>
      <c r="AP164" s="42"/>
      <c r="AQ164" s="46"/>
      <c r="AR164" s="47"/>
      <c r="AS164" s="48"/>
      <c r="AT164" s="5"/>
      <c r="AU164" s="49"/>
      <c r="AV164" s="49"/>
      <c r="AW164" s="42"/>
      <c r="AX164" s="42"/>
      <c r="AY164" s="46"/>
      <c r="AZ164" s="47"/>
      <c r="BA164" s="48"/>
      <c r="BB164" s="5"/>
      <c r="BC164" s="49"/>
      <c r="BD164" s="49"/>
      <c r="BE164" s="42"/>
      <c r="BF164" s="42"/>
      <c r="BG164" s="46"/>
      <c r="BH164" s="47"/>
      <c r="BI164" s="48"/>
      <c r="BJ164" s="5"/>
      <c r="BK164" s="49"/>
      <c r="BL164" s="49"/>
      <c r="BM164" s="42"/>
      <c r="BN164" s="42"/>
      <c r="BO164" s="46"/>
      <c r="BP164" s="47"/>
      <c r="BQ164" s="48"/>
      <c r="BR164" s="5"/>
      <c r="BS164" s="49"/>
      <c r="BT164" s="49"/>
      <c r="BU164" s="42"/>
      <c r="BV164" s="42"/>
      <c r="BW164" s="46"/>
      <c r="BX164" s="47"/>
      <c r="BY164" s="48"/>
      <c r="BZ164" s="5"/>
      <c r="CA164" s="49"/>
      <c r="CB164" s="49"/>
      <c r="CC164" s="42"/>
      <c r="CD164" s="42"/>
      <c r="CE164" s="46"/>
      <c r="CF164" s="47"/>
      <c r="CG164" s="48"/>
      <c r="CH164" s="5"/>
      <c r="CI164" s="49"/>
      <c r="CJ164" s="49"/>
      <c r="CK164" s="42"/>
      <c r="CL164" s="42"/>
      <c r="CM164" s="46"/>
      <c r="CN164" s="47"/>
      <c r="CO164" s="48"/>
      <c r="CP164" s="5"/>
      <c r="CQ164" s="49"/>
      <c r="CR164" s="49"/>
      <c r="CS164" s="42"/>
      <c r="CT164" s="42"/>
      <c r="CU164" s="46"/>
      <c r="CV164" s="47"/>
      <c r="CW164" s="48"/>
      <c r="CX164" s="5"/>
      <c r="CY164" s="49"/>
      <c r="CZ164" s="49"/>
      <c r="DA164" s="42"/>
      <c r="DB164" s="42"/>
      <c r="DC164" s="46"/>
      <c r="DD164" s="47"/>
      <c r="DE164" s="48"/>
      <c r="DF164" s="5"/>
      <c r="DG164" s="49"/>
      <c r="DH164" s="49"/>
      <c r="DI164" s="42"/>
      <c r="DJ164" s="42"/>
      <c r="DK164" s="46"/>
      <c r="DL164" s="47"/>
      <c r="DM164" s="48"/>
      <c r="DN164" s="5"/>
      <c r="DO164" s="49"/>
      <c r="DP164" s="49"/>
      <c r="DQ164" s="42"/>
      <c r="DR164" s="42"/>
      <c r="DS164" s="46"/>
      <c r="DT164" s="47"/>
      <c r="DU164" s="48"/>
      <c r="DV164" s="5"/>
      <c r="DW164" s="49"/>
      <c r="DX164" s="49"/>
      <c r="DY164" s="42"/>
      <c r="DZ164" s="42"/>
      <c r="EA164" s="46"/>
      <c r="EB164" s="47"/>
      <c r="EC164" s="48"/>
      <c r="ED164" s="5"/>
      <c r="EE164" s="49"/>
      <c r="EF164" s="49"/>
      <c r="EG164" s="42"/>
      <c r="EH164" s="42"/>
      <c r="EI164" s="46"/>
      <c r="EJ164" s="47"/>
      <c r="EK164" s="48"/>
      <c r="EL164" s="5"/>
      <c r="EM164" s="49"/>
      <c r="EN164" s="49"/>
      <c r="EO164" s="42"/>
      <c r="EP164" s="42"/>
      <c r="EQ164" s="46"/>
      <c r="ER164" s="47"/>
      <c r="ES164" s="48"/>
      <c r="ET164" s="5"/>
      <c r="EU164" s="49"/>
      <c r="EV164" s="49"/>
      <c r="EW164" s="42"/>
      <c r="EX164" s="42"/>
      <c r="EY164" s="46"/>
      <c r="EZ164" s="47"/>
      <c r="FA164" s="48"/>
      <c r="FB164" s="5"/>
      <c r="FC164" s="49"/>
      <c r="FD164" s="49"/>
      <c r="FE164" s="42"/>
      <c r="FF164" s="42"/>
      <c r="FG164" s="46"/>
      <c r="FH164" s="47"/>
      <c r="FI164" s="48"/>
      <c r="FJ164" s="5"/>
      <c r="FK164" s="49"/>
      <c r="FL164" s="49"/>
      <c r="FM164" s="42"/>
      <c r="FN164" s="42"/>
      <c r="FO164" s="46"/>
      <c r="FP164" s="47"/>
      <c r="FQ164" s="48"/>
      <c r="FR164" s="5"/>
      <c r="FS164" s="49"/>
      <c r="FT164" s="49"/>
      <c r="FU164" s="42"/>
      <c r="FV164" s="42"/>
      <c r="FW164" s="46"/>
      <c r="FX164" s="47"/>
      <c r="FY164" s="48"/>
      <c r="FZ164" s="5"/>
      <c r="GA164" s="49"/>
      <c r="GB164" s="49"/>
      <c r="GC164" s="42"/>
      <c r="GD164" s="42"/>
      <c r="GE164" s="46"/>
      <c r="GF164" s="47"/>
      <c r="GG164" s="48"/>
      <c r="GH164" s="5"/>
      <c r="GI164" s="49"/>
      <c r="GJ164" s="49"/>
      <c r="GK164" s="42"/>
      <c r="GL164" s="42"/>
      <c r="GM164" s="46"/>
      <c r="GN164" s="47"/>
      <c r="GO164" s="48"/>
      <c r="GP164" s="5"/>
      <c r="GQ164" s="49"/>
      <c r="GR164" s="49"/>
      <c r="GS164" s="42"/>
      <c r="GT164" s="42"/>
      <c r="GU164" s="46"/>
      <c r="GV164" s="47"/>
      <c r="GW164" s="48"/>
      <c r="GX164" s="5"/>
      <c r="GY164" s="49"/>
      <c r="GZ164" s="49"/>
      <c r="HA164" s="42"/>
      <c r="HB164" s="42"/>
      <c r="HC164" s="46"/>
      <c r="HD164" s="47"/>
      <c r="HE164" s="48"/>
      <c r="HF164" s="5"/>
      <c r="HG164" s="49"/>
      <c r="HH164" s="49"/>
      <c r="HI164" s="42"/>
      <c r="HJ164" s="42"/>
      <c r="HK164" s="46"/>
      <c r="HL164" s="47"/>
      <c r="HM164" s="48"/>
      <c r="HN164" s="5"/>
      <c r="HO164" s="49"/>
      <c r="HP164" s="49"/>
      <c r="HQ164" s="42"/>
      <c r="HR164" s="42"/>
      <c r="HS164" s="46"/>
      <c r="HT164" s="47"/>
      <c r="HU164" s="48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</row>
    <row r="165" spans="1:241" s="38" customFormat="1" ht="17.1" customHeight="1">
      <c r="A165" s="635"/>
      <c r="B165" s="635"/>
      <c r="C165" s="670"/>
      <c r="D165" s="151" t="s">
        <v>336</v>
      </c>
      <c r="E165" s="165">
        <v>2000</v>
      </c>
      <c r="F165" s="165">
        <v>0</v>
      </c>
      <c r="G165" s="163">
        <f t="shared" si="12"/>
        <v>-2000</v>
      </c>
      <c r="H165" s="163">
        <v>0</v>
      </c>
      <c r="I165" s="176"/>
      <c r="J165" s="179"/>
      <c r="K165" s="177"/>
      <c r="L165" s="177"/>
      <c r="M165" s="177"/>
      <c r="N165" s="177"/>
      <c r="O165" s="177"/>
      <c r="P165" s="293"/>
      <c r="Q165" s="307" t="s">
        <v>466</v>
      </c>
      <c r="R165" s="297">
        <v>-2000</v>
      </c>
      <c r="S165" s="43"/>
      <c r="T165" s="44"/>
      <c r="U165" s="42"/>
      <c r="V165" s="45"/>
      <c r="W165" s="41"/>
      <c r="X165" s="41"/>
      <c r="Y165" s="42"/>
      <c r="Z165" s="42"/>
      <c r="AA165" s="43"/>
      <c r="AB165" s="44"/>
      <c r="AC165" s="42"/>
      <c r="AD165" s="45"/>
      <c r="AE165" s="41"/>
      <c r="AF165" s="41"/>
      <c r="AG165" s="42"/>
      <c r="AH165" s="42"/>
      <c r="AI165" s="46"/>
      <c r="AJ165" s="47"/>
      <c r="AK165" s="48"/>
      <c r="AL165" s="5"/>
      <c r="AM165" s="49"/>
      <c r="AN165" s="49"/>
      <c r="AO165" s="42"/>
      <c r="AP165" s="42"/>
      <c r="AQ165" s="46"/>
      <c r="AR165" s="47"/>
      <c r="AS165" s="48"/>
      <c r="AT165" s="5"/>
      <c r="AU165" s="49"/>
      <c r="AV165" s="49"/>
      <c r="AW165" s="42"/>
      <c r="AX165" s="42"/>
      <c r="AY165" s="46"/>
      <c r="AZ165" s="47"/>
      <c r="BA165" s="48"/>
      <c r="BB165" s="5"/>
      <c r="BC165" s="49"/>
      <c r="BD165" s="49"/>
      <c r="BE165" s="42"/>
      <c r="BF165" s="42"/>
      <c r="BG165" s="46"/>
      <c r="BH165" s="47"/>
      <c r="BI165" s="48"/>
      <c r="BJ165" s="5"/>
      <c r="BK165" s="49"/>
      <c r="BL165" s="49"/>
      <c r="BM165" s="42"/>
      <c r="BN165" s="42"/>
      <c r="BO165" s="46"/>
      <c r="BP165" s="47"/>
      <c r="BQ165" s="48"/>
      <c r="BR165" s="5"/>
      <c r="BS165" s="49"/>
      <c r="BT165" s="49"/>
      <c r="BU165" s="42"/>
      <c r="BV165" s="42"/>
      <c r="BW165" s="46"/>
      <c r="BX165" s="47"/>
      <c r="BY165" s="48"/>
      <c r="BZ165" s="5"/>
      <c r="CA165" s="49"/>
      <c r="CB165" s="49"/>
      <c r="CC165" s="42"/>
      <c r="CD165" s="42"/>
      <c r="CE165" s="46"/>
      <c r="CF165" s="47"/>
      <c r="CG165" s="48"/>
      <c r="CH165" s="5"/>
      <c r="CI165" s="49"/>
      <c r="CJ165" s="49"/>
      <c r="CK165" s="42"/>
      <c r="CL165" s="42"/>
      <c r="CM165" s="46"/>
      <c r="CN165" s="47"/>
      <c r="CO165" s="48"/>
      <c r="CP165" s="5"/>
      <c r="CQ165" s="49"/>
      <c r="CR165" s="49"/>
      <c r="CS165" s="42"/>
      <c r="CT165" s="42"/>
      <c r="CU165" s="46"/>
      <c r="CV165" s="47"/>
      <c r="CW165" s="48"/>
      <c r="CX165" s="5"/>
      <c r="CY165" s="49"/>
      <c r="CZ165" s="49"/>
      <c r="DA165" s="42"/>
      <c r="DB165" s="42"/>
      <c r="DC165" s="46"/>
      <c r="DD165" s="47"/>
      <c r="DE165" s="48"/>
      <c r="DF165" s="5"/>
      <c r="DG165" s="49"/>
      <c r="DH165" s="49"/>
      <c r="DI165" s="42"/>
      <c r="DJ165" s="42"/>
      <c r="DK165" s="46"/>
      <c r="DL165" s="47"/>
      <c r="DM165" s="48"/>
      <c r="DN165" s="5"/>
      <c r="DO165" s="49"/>
      <c r="DP165" s="49"/>
      <c r="DQ165" s="42"/>
      <c r="DR165" s="42"/>
      <c r="DS165" s="46"/>
      <c r="DT165" s="47"/>
      <c r="DU165" s="48"/>
      <c r="DV165" s="5"/>
      <c r="DW165" s="49"/>
      <c r="DX165" s="49"/>
      <c r="DY165" s="42"/>
      <c r="DZ165" s="42"/>
      <c r="EA165" s="46"/>
      <c r="EB165" s="47"/>
      <c r="EC165" s="48"/>
      <c r="ED165" s="5"/>
      <c r="EE165" s="49"/>
      <c r="EF165" s="49"/>
      <c r="EG165" s="42"/>
      <c r="EH165" s="42"/>
      <c r="EI165" s="46"/>
      <c r="EJ165" s="47"/>
      <c r="EK165" s="48"/>
      <c r="EL165" s="5"/>
      <c r="EM165" s="49"/>
      <c r="EN165" s="49"/>
      <c r="EO165" s="42"/>
      <c r="EP165" s="42"/>
      <c r="EQ165" s="46"/>
      <c r="ER165" s="47"/>
      <c r="ES165" s="48"/>
      <c r="ET165" s="5"/>
      <c r="EU165" s="49"/>
      <c r="EV165" s="49"/>
      <c r="EW165" s="42"/>
      <c r="EX165" s="42"/>
      <c r="EY165" s="46"/>
      <c r="EZ165" s="47"/>
      <c r="FA165" s="48"/>
      <c r="FB165" s="5"/>
      <c r="FC165" s="49"/>
      <c r="FD165" s="49"/>
      <c r="FE165" s="42"/>
      <c r="FF165" s="42"/>
      <c r="FG165" s="46"/>
      <c r="FH165" s="47"/>
      <c r="FI165" s="48"/>
      <c r="FJ165" s="5"/>
      <c r="FK165" s="49"/>
      <c r="FL165" s="49"/>
      <c r="FM165" s="42"/>
      <c r="FN165" s="42"/>
      <c r="FO165" s="46"/>
      <c r="FP165" s="47"/>
      <c r="FQ165" s="48"/>
      <c r="FR165" s="5"/>
      <c r="FS165" s="49"/>
      <c r="FT165" s="49"/>
      <c r="FU165" s="42"/>
      <c r="FV165" s="42"/>
      <c r="FW165" s="46"/>
      <c r="FX165" s="47"/>
      <c r="FY165" s="48"/>
      <c r="FZ165" s="5"/>
      <c r="GA165" s="49"/>
      <c r="GB165" s="49"/>
      <c r="GC165" s="42"/>
      <c r="GD165" s="42"/>
      <c r="GE165" s="46"/>
      <c r="GF165" s="47"/>
      <c r="GG165" s="48"/>
      <c r="GH165" s="5"/>
      <c r="GI165" s="49"/>
      <c r="GJ165" s="49"/>
      <c r="GK165" s="42"/>
      <c r="GL165" s="42"/>
      <c r="GM165" s="46"/>
      <c r="GN165" s="47"/>
      <c r="GO165" s="48"/>
      <c r="GP165" s="5"/>
      <c r="GQ165" s="49"/>
      <c r="GR165" s="49"/>
      <c r="GS165" s="42"/>
      <c r="GT165" s="42"/>
      <c r="GU165" s="46"/>
      <c r="GV165" s="47"/>
      <c r="GW165" s="48"/>
      <c r="GX165" s="5"/>
      <c r="GY165" s="49"/>
      <c r="GZ165" s="49"/>
      <c r="HA165" s="42"/>
      <c r="HB165" s="42"/>
      <c r="HC165" s="46"/>
      <c r="HD165" s="47"/>
      <c r="HE165" s="48"/>
      <c r="HF165" s="5"/>
      <c r="HG165" s="49"/>
      <c r="HH165" s="49"/>
      <c r="HI165" s="42"/>
      <c r="HJ165" s="42"/>
      <c r="HK165" s="46"/>
      <c r="HL165" s="47"/>
      <c r="HM165" s="48"/>
      <c r="HN165" s="5"/>
      <c r="HO165" s="49"/>
      <c r="HP165" s="49"/>
      <c r="HQ165" s="42"/>
      <c r="HR165" s="42"/>
      <c r="HS165" s="46"/>
      <c r="HT165" s="47"/>
      <c r="HU165" s="48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</row>
    <row r="166" spans="1:241" s="38" customFormat="1" ht="17.1" customHeight="1">
      <c r="A166" s="635"/>
      <c r="B166" s="635"/>
      <c r="C166" s="670"/>
      <c r="D166" s="151" t="s">
        <v>337</v>
      </c>
      <c r="E166" s="165">
        <v>12000</v>
      </c>
      <c r="F166" s="165">
        <v>0</v>
      </c>
      <c r="G166" s="163">
        <f t="shared" si="12"/>
        <v>-12000</v>
      </c>
      <c r="H166" s="163">
        <v>0</v>
      </c>
      <c r="I166" s="176"/>
      <c r="J166" s="179"/>
      <c r="K166" s="177"/>
      <c r="L166" s="177"/>
      <c r="M166" s="177"/>
      <c r="N166" s="177"/>
      <c r="O166" s="177"/>
      <c r="P166" s="293"/>
      <c r="Q166" s="307" t="s">
        <v>466</v>
      </c>
      <c r="R166" s="297">
        <v>-12000</v>
      </c>
      <c r="S166" s="43"/>
      <c r="T166" s="44"/>
      <c r="U166" s="42"/>
      <c r="V166" s="45"/>
      <c r="W166" s="41"/>
      <c r="X166" s="41"/>
      <c r="Y166" s="42"/>
      <c r="Z166" s="42"/>
      <c r="AA166" s="43"/>
      <c r="AB166" s="44"/>
      <c r="AC166" s="42"/>
      <c r="AD166" s="45"/>
      <c r="AE166" s="41"/>
      <c r="AF166" s="41"/>
      <c r="AG166" s="42"/>
      <c r="AH166" s="42"/>
      <c r="AI166" s="46"/>
      <c r="AJ166" s="47"/>
      <c r="AK166" s="48"/>
      <c r="AL166" s="5"/>
      <c r="AM166" s="49"/>
      <c r="AN166" s="49"/>
      <c r="AO166" s="42"/>
      <c r="AP166" s="42"/>
      <c r="AQ166" s="46"/>
      <c r="AR166" s="47"/>
      <c r="AS166" s="48"/>
      <c r="AT166" s="5"/>
      <c r="AU166" s="49"/>
      <c r="AV166" s="49"/>
      <c r="AW166" s="42"/>
      <c r="AX166" s="42"/>
      <c r="AY166" s="46"/>
      <c r="AZ166" s="47"/>
      <c r="BA166" s="48"/>
      <c r="BB166" s="5"/>
      <c r="BC166" s="49"/>
      <c r="BD166" s="49"/>
      <c r="BE166" s="42"/>
      <c r="BF166" s="42"/>
      <c r="BG166" s="46"/>
      <c r="BH166" s="47"/>
      <c r="BI166" s="48"/>
      <c r="BJ166" s="5"/>
      <c r="BK166" s="49"/>
      <c r="BL166" s="49"/>
      <c r="BM166" s="42"/>
      <c r="BN166" s="42"/>
      <c r="BO166" s="46"/>
      <c r="BP166" s="47"/>
      <c r="BQ166" s="48"/>
      <c r="BR166" s="5"/>
      <c r="BS166" s="49"/>
      <c r="BT166" s="49"/>
      <c r="BU166" s="42"/>
      <c r="BV166" s="42"/>
      <c r="BW166" s="46"/>
      <c r="BX166" s="47"/>
      <c r="BY166" s="48"/>
      <c r="BZ166" s="5"/>
      <c r="CA166" s="49"/>
      <c r="CB166" s="49"/>
      <c r="CC166" s="42"/>
      <c r="CD166" s="42"/>
      <c r="CE166" s="46"/>
      <c r="CF166" s="47"/>
      <c r="CG166" s="48"/>
      <c r="CH166" s="5"/>
      <c r="CI166" s="49"/>
      <c r="CJ166" s="49"/>
      <c r="CK166" s="42"/>
      <c r="CL166" s="42"/>
      <c r="CM166" s="46"/>
      <c r="CN166" s="47"/>
      <c r="CO166" s="48"/>
      <c r="CP166" s="5"/>
      <c r="CQ166" s="49"/>
      <c r="CR166" s="49"/>
      <c r="CS166" s="42"/>
      <c r="CT166" s="42"/>
      <c r="CU166" s="46"/>
      <c r="CV166" s="47"/>
      <c r="CW166" s="48"/>
      <c r="CX166" s="5"/>
      <c r="CY166" s="49"/>
      <c r="CZ166" s="49"/>
      <c r="DA166" s="42"/>
      <c r="DB166" s="42"/>
      <c r="DC166" s="46"/>
      <c r="DD166" s="47"/>
      <c r="DE166" s="48"/>
      <c r="DF166" s="5"/>
      <c r="DG166" s="49"/>
      <c r="DH166" s="49"/>
      <c r="DI166" s="42"/>
      <c r="DJ166" s="42"/>
      <c r="DK166" s="46"/>
      <c r="DL166" s="47"/>
      <c r="DM166" s="48"/>
      <c r="DN166" s="5"/>
      <c r="DO166" s="49"/>
      <c r="DP166" s="49"/>
      <c r="DQ166" s="42"/>
      <c r="DR166" s="42"/>
      <c r="DS166" s="46"/>
      <c r="DT166" s="47"/>
      <c r="DU166" s="48"/>
      <c r="DV166" s="5"/>
      <c r="DW166" s="49"/>
      <c r="DX166" s="49"/>
      <c r="DY166" s="42"/>
      <c r="DZ166" s="42"/>
      <c r="EA166" s="46"/>
      <c r="EB166" s="47"/>
      <c r="EC166" s="48"/>
      <c r="ED166" s="5"/>
      <c r="EE166" s="49"/>
      <c r="EF166" s="49"/>
      <c r="EG166" s="42"/>
      <c r="EH166" s="42"/>
      <c r="EI166" s="46"/>
      <c r="EJ166" s="47"/>
      <c r="EK166" s="48"/>
      <c r="EL166" s="5"/>
      <c r="EM166" s="49"/>
      <c r="EN166" s="49"/>
      <c r="EO166" s="42"/>
      <c r="EP166" s="42"/>
      <c r="EQ166" s="46"/>
      <c r="ER166" s="47"/>
      <c r="ES166" s="48"/>
      <c r="ET166" s="5"/>
      <c r="EU166" s="49"/>
      <c r="EV166" s="49"/>
      <c r="EW166" s="42"/>
      <c r="EX166" s="42"/>
      <c r="EY166" s="46"/>
      <c r="EZ166" s="47"/>
      <c r="FA166" s="48"/>
      <c r="FB166" s="5"/>
      <c r="FC166" s="49"/>
      <c r="FD166" s="49"/>
      <c r="FE166" s="42"/>
      <c r="FF166" s="42"/>
      <c r="FG166" s="46"/>
      <c r="FH166" s="47"/>
      <c r="FI166" s="48"/>
      <c r="FJ166" s="5"/>
      <c r="FK166" s="49"/>
      <c r="FL166" s="49"/>
      <c r="FM166" s="42"/>
      <c r="FN166" s="42"/>
      <c r="FO166" s="46"/>
      <c r="FP166" s="47"/>
      <c r="FQ166" s="48"/>
      <c r="FR166" s="5"/>
      <c r="FS166" s="49"/>
      <c r="FT166" s="49"/>
      <c r="FU166" s="42"/>
      <c r="FV166" s="42"/>
      <c r="FW166" s="46"/>
      <c r="FX166" s="47"/>
      <c r="FY166" s="48"/>
      <c r="FZ166" s="5"/>
      <c r="GA166" s="49"/>
      <c r="GB166" s="49"/>
      <c r="GC166" s="42"/>
      <c r="GD166" s="42"/>
      <c r="GE166" s="46"/>
      <c r="GF166" s="47"/>
      <c r="GG166" s="48"/>
      <c r="GH166" s="5"/>
      <c r="GI166" s="49"/>
      <c r="GJ166" s="49"/>
      <c r="GK166" s="42"/>
      <c r="GL166" s="42"/>
      <c r="GM166" s="46"/>
      <c r="GN166" s="47"/>
      <c r="GO166" s="48"/>
      <c r="GP166" s="5"/>
      <c r="GQ166" s="49"/>
      <c r="GR166" s="49"/>
      <c r="GS166" s="42"/>
      <c r="GT166" s="42"/>
      <c r="GU166" s="46"/>
      <c r="GV166" s="47"/>
      <c r="GW166" s="48"/>
      <c r="GX166" s="5"/>
      <c r="GY166" s="49"/>
      <c r="GZ166" s="49"/>
      <c r="HA166" s="42"/>
      <c r="HB166" s="42"/>
      <c r="HC166" s="46"/>
      <c r="HD166" s="47"/>
      <c r="HE166" s="48"/>
      <c r="HF166" s="5"/>
      <c r="HG166" s="49"/>
      <c r="HH166" s="49"/>
      <c r="HI166" s="42"/>
      <c r="HJ166" s="42"/>
      <c r="HK166" s="46"/>
      <c r="HL166" s="47"/>
      <c r="HM166" s="48"/>
      <c r="HN166" s="5"/>
      <c r="HO166" s="49"/>
      <c r="HP166" s="49"/>
      <c r="HQ166" s="42"/>
      <c r="HR166" s="42"/>
      <c r="HS166" s="46"/>
      <c r="HT166" s="47"/>
      <c r="HU166" s="48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</row>
    <row r="167" spans="1:241" s="38" customFormat="1" ht="17.1" customHeight="1">
      <c r="A167" s="635"/>
      <c r="B167" s="635"/>
      <c r="C167" s="670"/>
      <c r="D167" s="151" t="s">
        <v>347</v>
      </c>
      <c r="E167" s="165">
        <v>4500</v>
      </c>
      <c r="F167" s="165">
        <v>0</v>
      </c>
      <c r="G167" s="163">
        <f t="shared" si="12"/>
        <v>-4500</v>
      </c>
      <c r="H167" s="163">
        <v>0</v>
      </c>
      <c r="I167" s="176"/>
      <c r="J167" s="179"/>
      <c r="K167" s="177"/>
      <c r="L167" s="177"/>
      <c r="M167" s="177"/>
      <c r="N167" s="177"/>
      <c r="O167" s="177"/>
      <c r="P167" s="293"/>
      <c r="Q167" s="307" t="s">
        <v>466</v>
      </c>
      <c r="R167" s="297">
        <v>-4500</v>
      </c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  <c r="EO167" s="34"/>
      <c r="EP167" s="34"/>
      <c r="EQ167" s="34"/>
      <c r="ER167" s="34"/>
      <c r="ES167" s="34"/>
      <c r="ET167" s="34"/>
      <c r="EU167" s="34"/>
      <c r="EV167" s="34"/>
      <c r="EW167" s="34"/>
      <c r="EX167" s="34"/>
      <c r="EY167" s="34"/>
      <c r="EZ167" s="34"/>
      <c r="FA167" s="34"/>
      <c r="FB167" s="34"/>
      <c r="FC167" s="34"/>
      <c r="FD167" s="34"/>
      <c r="FE167" s="34"/>
      <c r="FF167" s="34"/>
      <c r="FG167" s="34"/>
      <c r="FH167" s="34"/>
      <c r="FI167" s="34"/>
      <c r="FJ167" s="34"/>
      <c r="FK167" s="34"/>
      <c r="FL167" s="34"/>
      <c r="FM167" s="34"/>
      <c r="FN167" s="34"/>
      <c r="FO167" s="34"/>
      <c r="FP167" s="34"/>
      <c r="FQ167" s="34"/>
      <c r="FR167" s="34"/>
      <c r="FS167" s="34"/>
      <c r="FT167" s="34"/>
      <c r="FU167" s="34"/>
      <c r="FV167" s="34"/>
      <c r="FW167" s="34"/>
      <c r="FX167" s="34"/>
      <c r="FY167" s="34"/>
      <c r="FZ167" s="34"/>
      <c r="GA167" s="34"/>
      <c r="GB167" s="34"/>
      <c r="GC167" s="34"/>
      <c r="GD167" s="34"/>
      <c r="GE167" s="34"/>
      <c r="GF167" s="34"/>
      <c r="GG167" s="34"/>
      <c r="GH167" s="34"/>
      <c r="GI167" s="34"/>
      <c r="GJ167" s="34"/>
      <c r="GK167" s="34"/>
      <c r="GL167" s="34"/>
      <c r="GM167" s="34"/>
      <c r="GN167" s="34"/>
      <c r="GO167" s="34"/>
      <c r="GP167" s="34"/>
      <c r="GQ167" s="34"/>
      <c r="GR167" s="34"/>
      <c r="GS167" s="34"/>
      <c r="GT167" s="34"/>
      <c r="GU167" s="34"/>
      <c r="GV167" s="34"/>
      <c r="GW167" s="34"/>
      <c r="GX167" s="34"/>
      <c r="GY167" s="34"/>
      <c r="GZ167" s="34"/>
      <c r="HA167" s="34"/>
      <c r="HB167" s="34"/>
      <c r="HC167" s="34"/>
      <c r="HD167" s="34"/>
      <c r="HE167" s="34"/>
      <c r="HF167" s="34"/>
      <c r="HG167" s="34"/>
      <c r="HH167" s="34"/>
      <c r="HI167" s="34"/>
      <c r="HJ167" s="34"/>
      <c r="HK167" s="34"/>
      <c r="HL167" s="34"/>
      <c r="HM167" s="34"/>
      <c r="HN167" s="34"/>
      <c r="HO167" s="34"/>
      <c r="HP167" s="34"/>
      <c r="HQ167" s="34"/>
      <c r="HR167" s="34"/>
      <c r="HS167" s="34"/>
      <c r="HT167" s="34"/>
      <c r="HU167" s="34"/>
      <c r="HV167" s="34"/>
      <c r="HW167" s="34"/>
      <c r="HX167" s="34"/>
      <c r="HY167" s="34"/>
      <c r="HZ167" s="34"/>
      <c r="IA167" s="34"/>
      <c r="IB167" s="34"/>
      <c r="IC167" s="34"/>
      <c r="ID167" s="34"/>
      <c r="IE167" s="34"/>
      <c r="IF167" s="34"/>
      <c r="IG167" s="34"/>
    </row>
    <row r="168" spans="1:241" s="38" customFormat="1" ht="17.1" customHeight="1">
      <c r="A168" s="635"/>
      <c r="B168" s="635"/>
      <c r="C168" s="670"/>
      <c r="D168" s="151" t="s">
        <v>346</v>
      </c>
      <c r="E168" s="165">
        <v>4299</v>
      </c>
      <c r="F168" s="165">
        <v>0</v>
      </c>
      <c r="G168" s="163">
        <f t="shared" si="12"/>
        <v>-4299</v>
      </c>
      <c r="H168" s="163">
        <v>0</v>
      </c>
      <c r="I168" s="176"/>
      <c r="J168" s="179"/>
      <c r="K168" s="177"/>
      <c r="L168" s="177"/>
      <c r="M168" s="177"/>
      <c r="N168" s="177"/>
      <c r="O168" s="177"/>
      <c r="P168" s="293"/>
      <c r="Q168" s="307" t="s">
        <v>466</v>
      </c>
      <c r="R168" s="297">
        <v>-4299</v>
      </c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  <c r="EO168" s="34"/>
      <c r="EP168" s="34"/>
      <c r="EQ168" s="34"/>
      <c r="ER168" s="34"/>
      <c r="ES168" s="34"/>
      <c r="ET168" s="34"/>
      <c r="EU168" s="34"/>
      <c r="EV168" s="34"/>
      <c r="EW168" s="34"/>
      <c r="EX168" s="34"/>
      <c r="EY168" s="34"/>
      <c r="EZ168" s="34"/>
      <c r="FA168" s="34"/>
      <c r="FB168" s="34"/>
      <c r="FC168" s="34"/>
      <c r="FD168" s="34"/>
      <c r="FE168" s="34"/>
      <c r="FF168" s="34"/>
      <c r="FG168" s="34"/>
      <c r="FH168" s="34"/>
      <c r="FI168" s="34"/>
      <c r="FJ168" s="34"/>
      <c r="FK168" s="34"/>
      <c r="FL168" s="34"/>
      <c r="FM168" s="34"/>
      <c r="FN168" s="34"/>
      <c r="FO168" s="34"/>
      <c r="FP168" s="34"/>
      <c r="FQ168" s="34"/>
      <c r="FR168" s="34"/>
      <c r="FS168" s="34"/>
      <c r="FT168" s="34"/>
      <c r="FU168" s="34"/>
      <c r="FV168" s="34"/>
      <c r="FW168" s="34"/>
      <c r="FX168" s="34"/>
      <c r="FY168" s="34"/>
      <c r="FZ168" s="34"/>
      <c r="GA168" s="34"/>
      <c r="GB168" s="34"/>
      <c r="GC168" s="34"/>
      <c r="GD168" s="34"/>
      <c r="GE168" s="34"/>
      <c r="GF168" s="34"/>
      <c r="GG168" s="34"/>
      <c r="GH168" s="34"/>
      <c r="GI168" s="34"/>
      <c r="GJ168" s="34"/>
      <c r="GK168" s="34"/>
      <c r="GL168" s="34"/>
      <c r="GM168" s="34"/>
      <c r="GN168" s="34"/>
      <c r="GO168" s="34"/>
      <c r="GP168" s="34"/>
      <c r="GQ168" s="34"/>
      <c r="GR168" s="34"/>
      <c r="GS168" s="34"/>
      <c r="GT168" s="34"/>
      <c r="GU168" s="34"/>
      <c r="GV168" s="34"/>
      <c r="GW168" s="34"/>
      <c r="GX168" s="34"/>
      <c r="GY168" s="34"/>
      <c r="GZ168" s="34"/>
      <c r="HA168" s="34"/>
      <c r="HB168" s="34"/>
      <c r="HC168" s="34"/>
      <c r="HD168" s="34"/>
      <c r="HE168" s="34"/>
      <c r="HF168" s="34"/>
      <c r="HG168" s="34"/>
      <c r="HH168" s="34"/>
      <c r="HI168" s="34"/>
      <c r="HJ168" s="34"/>
      <c r="HK168" s="34"/>
      <c r="HL168" s="34"/>
      <c r="HM168" s="34"/>
      <c r="HN168" s="34"/>
      <c r="HO168" s="34"/>
      <c r="HP168" s="34"/>
      <c r="HQ168" s="34"/>
      <c r="HR168" s="34"/>
      <c r="HS168" s="34"/>
      <c r="HT168" s="34"/>
      <c r="HU168" s="34"/>
      <c r="HV168" s="34"/>
      <c r="HW168" s="34"/>
      <c r="HX168" s="34"/>
      <c r="HY168" s="34"/>
      <c r="HZ168" s="34"/>
      <c r="IA168" s="34"/>
      <c r="IB168" s="34"/>
      <c r="IC168" s="34"/>
      <c r="ID168" s="34"/>
      <c r="IE168" s="34"/>
      <c r="IF168" s="34"/>
      <c r="IG168" s="34"/>
    </row>
    <row r="169" spans="1:241" s="38" customFormat="1" ht="17.1" customHeight="1">
      <c r="A169" s="635"/>
      <c r="B169" s="635"/>
      <c r="C169" s="670"/>
      <c r="D169" s="208" t="s">
        <v>313</v>
      </c>
      <c r="E169" s="162">
        <v>19000</v>
      </c>
      <c r="F169" s="162">
        <v>16000</v>
      </c>
      <c r="G169" s="163">
        <f t="shared" si="12"/>
        <v>-3000</v>
      </c>
      <c r="H169" s="163">
        <v>0</v>
      </c>
      <c r="I169" s="176" t="s">
        <v>314</v>
      </c>
      <c r="J169" s="179"/>
      <c r="K169" s="177"/>
      <c r="L169" s="177">
        <v>500</v>
      </c>
      <c r="M169" s="177" t="s">
        <v>440</v>
      </c>
      <c r="N169" s="195">
        <v>32</v>
      </c>
      <c r="O169" s="177" t="s">
        <v>438</v>
      </c>
      <c r="P169" s="275">
        <v>16000</v>
      </c>
      <c r="Q169" s="307" t="s">
        <v>466</v>
      </c>
      <c r="R169" s="297">
        <v>-3000</v>
      </c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/>
      <c r="EK169" s="34"/>
      <c r="EL169" s="34"/>
      <c r="EM169" s="34"/>
      <c r="EN169" s="34"/>
      <c r="EO169" s="34"/>
      <c r="EP169" s="34"/>
      <c r="EQ169" s="34"/>
      <c r="ER169" s="34"/>
      <c r="ES169" s="34"/>
      <c r="ET169" s="34"/>
      <c r="EU169" s="34"/>
      <c r="EV169" s="34"/>
      <c r="EW169" s="34"/>
      <c r="EX169" s="34"/>
      <c r="EY169" s="34"/>
      <c r="EZ169" s="34"/>
      <c r="FA169" s="34"/>
      <c r="FB169" s="34"/>
      <c r="FC169" s="34"/>
      <c r="FD169" s="34"/>
      <c r="FE169" s="34"/>
      <c r="FF169" s="34"/>
      <c r="FG169" s="34"/>
      <c r="FH169" s="34"/>
      <c r="FI169" s="34"/>
      <c r="FJ169" s="34"/>
      <c r="FK169" s="34"/>
      <c r="FL169" s="34"/>
      <c r="FM169" s="34"/>
      <c r="FN169" s="34"/>
      <c r="FO169" s="34"/>
      <c r="FP169" s="34"/>
      <c r="FQ169" s="34"/>
      <c r="FR169" s="34"/>
      <c r="FS169" s="34"/>
      <c r="FT169" s="34"/>
      <c r="FU169" s="34"/>
      <c r="FV169" s="34"/>
      <c r="FW169" s="34"/>
      <c r="FX169" s="34"/>
      <c r="FY169" s="34"/>
      <c r="FZ169" s="34"/>
      <c r="GA169" s="34"/>
      <c r="GB169" s="34"/>
      <c r="GC169" s="34"/>
      <c r="GD169" s="34"/>
      <c r="GE169" s="34"/>
      <c r="GF169" s="34"/>
      <c r="GG169" s="34"/>
      <c r="GH169" s="34"/>
      <c r="GI169" s="34"/>
      <c r="GJ169" s="34"/>
      <c r="GK169" s="34"/>
      <c r="GL169" s="34"/>
      <c r="GM169" s="34"/>
      <c r="GN169" s="34"/>
      <c r="GO169" s="34"/>
      <c r="GP169" s="34"/>
      <c r="GQ169" s="34"/>
      <c r="GR169" s="34"/>
      <c r="GS169" s="34"/>
      <c r="GT169" s="34"/>
      <c r="GU169" s="34"/>
      <c r="GV169" s="34"/>
      <c r="GW169" s="34"/>
      <c r="GX169" s="34"/>
      <c r="GY169" s="34"/>
      <c r="GZ169" s="34"/>
      <c r="HA169" s="34"/>
      <c r="HB169" s="34"/>
      <c r="HC169" s="34"/>
      <c r="HD169" s="34"/>
      <c r="HE169" s="34"/>
      <c r="HF169" s="34"/>
      <c r="HG169" s="34"/>
      <c r="HH169" s="34"/>
      <c r="HI169" s="34"/>
      <c r="HJ169" s="34"/>
      <c r="HK169" s="34"/>
      <c r="HL169" s="34"/>
      <c r="HM169" s="34"/>
      <c r="HN169" s="34"/>
      <c r="HO169" s="34"/>
      <c r="HP169" s="34"/>
      <c r="HQ169" s="34"/>
      <c r="HR169" s="34"/>
      <c r="HS169" s="34"/>
      <c r="HT169" s="34"/>
      <c r="HU169" s="34"/>
      <c r="HV169" s="34"/>
      <c r="HW169" s="34"/>
      <c r="HX169" s="34"/>
      <c r="HY169" s="34"/>
      <c r="HZ169" s="34"/>
      <c r="IA169" s="34"/>
      <c r="IB169" s="34"/>
      <c r="IC169" s="34"/>
      <c r="ID169" s="34"/>
      <c r="IE169" s="34"/>
      <c r="IF169" s="34"/>
      <c r="IG169" s="34"/>
    </row>
    <row r="170" spans="1:241" s="38" customFormat="1" ht="17.1" customHeight="1">
      <c r="A170" s="635"/>
      <c r="B170" s="635"/>
      <c r="C170" s="638" t="s">
        <v>10</v>
      </c>
      <c r="D170" s="638"/>
      <c r="E170" s="160">
        <f>SUM(E171:E174)</f>
        <v>37000</v>
      </c>
      <c r="F170" s="160">
        <f>SUM(F171:F174)</f>
        <v>9590</v>
      </c>
      <c r="G170" s="161">
        <f t="shared" si="12"/>
        <v>-27410</v>
      </c>
      <c r="H170" s="161">
        <f t="shared" si="13"/>
        <v>-74.08108108108108</v>
      </c>
      <c r="I170" s="224"/>
      <c r="J170" s="226"/>
      <c r="K170" s="225"/>
      <c r="L170" s="225"/>
      <c r="M170" s="225"/>
      <c r="N170" s="225"/>
      <c r="O170" s="225"/>
      <c r="P170" s="234"/>
      <c r="Q170" s="308"/>
      <c r="R170" s="295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  <c r="EO170" s="34"/>
      <c r="EP170" s="34"/>
      <c r="EQ170" s="34"/>
      <c r="ER170" s="34"/>
      <c r="ES170" s="34"/>
      <c r="ET170" s="34"/>
      <c r="EU170" s="34"/>
      <c r="EV170" s="34"/>
      <c r="EW170" s="34"/>
      <c r="EX170" s="34"/>
      <c r="EY170" s="34"/>
      <c r="EZ170" s="34"/>
      <c r="FA170" s="34"/>
      <c r="FB170" s="34"/>
      <c r="FC170" s="34"/>
      <c r="FD170" s="34"/>
      <c r="FE170" s="34"/>
      <c r="FF170" s="34"/>
      <c r="FG170" s="34"/>
      <c r="FH170" s="34"/>
      <c r="FI170" s="34"/>
      <c r="FJ170" s="34"/>
      <c r="FK170" s="34"/>
      <c r="FL170" s="34"/>
      <c r="FM170" s="34"/>
      <c r="FN170" s="34"/>
      <c r="FO170" s="34"/>
      <c r="FP170" s="34"/>
      <c r="FQ170" s="34"/>
      <c r="FR170" s="34"/>
      <c r="FS170" s="34"/>
      <c r="FT170" s="34"/>
      <c r="FU170" s="34"/>
      <c r="FV170" s="34"/>
      <c r="FW170" s="34"/>
      <c r="FX170" s="34"/>
      <c r="FY170" s="34"/>
      <c r="FZ170" s="34"/>
      <c r="GA170" s="34"/>
      <c r="GB170" s="34"/>
      <c r="GC170" s="34"/>
      <c r="GD170" s="34"/>
      <c r="GE170" s="34"/>
      <c r="GF170" s="34"/>
      <c r="GG170" s="34"/>
      <c r="GH170" s="34"/>
      <c r="GI170" s="34"/>
      <c r="GJ170" s="34"/>
      <c r="GK170" s="34"/>
      <c r="GL170" s="34"/>
      <c r="GM170" s="34"/>
      <c r="GN170" s="34"/>
      <c r="GO170" s="34"/>
      <c r="GP170" s="34"/>
      <c r="GQ170" s="34"/>
      <c r="GR170" s="34"/>
      <c r="GS170" s="34"/>
      <c r="GT170" s="34"/>
      <c r="GU170" s="34"/>
      <c r="GV170" s="34"/>
      <c r="GW170" s="34"/>
      <c r="GX170" s="34"/>
      <c r="GY170" s="34"/>
      <c r="GZ170" s="34"/>
      <c r="HA170" s="34"/>
      <c r="HB170" s="34"/>
      <c r="HC170" s="34"/>
      <c r="HD170" s="34"/>
      <c r="HE170" s="34"/>
      <c r="HF170" s="34"/>
      <c r="HG170" s="34"/>
      <c r="HH170" s="34"/>
      <c r="HI170" s="34"/>
      <c r="HJ170" s="34"/>
      <c r="HK170" s="34"/>
      <c r="HL170" s="34"/>
      <c r="HM170" s="34"/>
      <c r="HN170" s="34"/>
      <c r="HO170" s="34"/>
      <c r="HP170" s="34"/>
      <c r="HQ170" s="34"/>
      <c r="HR170" s="34"/>
      <c r="HS170" s="34"/>
      <c r="HT170" s="34"/>
      <c r="HU170" s="34"/>
      <c r="HV170" s="34"/>
      <c r="HW170" s="34"/>
      <c r="HX170" s="34"/>
      <c r="HY170" s="34"/>
      <c r="HZ170" s="34"/>
      <c r="IA170" s="34"/>
      <c r="IB170" s="34"/>
      <c r="IC170" s="34"/>
      <c r="ID170" s="34"/>
      <c r="IE170" s="34"/>
      <c r="IF170" s="34"/>
      <c r="IG170" s="34"/>
    </row>
    <row r="171" spans="1:241" s="38" customFormat="1" ht="17.1" customHeight="1">
      <c r="A171" s="635"/>
      <c r="B171" s="635"/>
      <c r="C171" s="674" t="s">
        <v>62</v>
      </c>
      <c r="D171" s="671" t="s">
        <v>559</v>
      </c>
      <c r="E171" s="242">
        <v>20000</v>
      </c>
      <c r="F171" s="242">
        <v>4390</v>
      </c>
      <c r="G171" s="238">
        <f t="shared" si="12"/>
        <v>-15610</v>
      </c>
      <c r="H171" s="238">
        <f t="shared" si="13"/>
        <v>-78.05</v>
      </c>
      <c r="I171" s="245" t="s">
        <v>535</v>
      </c>
      <c r="J171" s="276"/>
      <c r="K171" s="245"/>
      <c r="L171" s="245">
        <v>100</v>
      </c>
      <c r="M171" s="245" t="s">
        <v>472</v>
      </c>
      <c r="N171" s="520">
        <v>43</v>
      </c>
      <c r="O171" s="245" t="s">
        <v>471</v>
      </c>
      <c r="P171" s="276">
        <f>L171*N171</f>
        <v>4300</v>
      </c>
      <c r="Q171" s="377" t="s">
        <v>466</v>
      </c>
      <c r="R171" s="521">
        <v>-15610</v>
      </c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  <c r="EK171" s="34"/>
      <c r="EL171" s="34"/>
      <c r="EM171" s="34"/>
      <c r="EN171" s="34"/>
      <c r="EO171" s="34"/>
      <c r="EP171" s="34"/>
      <c r="EQ171" s="34"/>
      <c r="ER171" s="34"/>
      <c r="ES171" s="34"/>
      <c r="ET171" s="34"/>
      <c r="EU171" s="34"/>
      <c r="EV171" s="34"/>
      <c r="EW171" s="34"/>
      <c r="EX171" s="34"/>
      <c r="EY171" s="34"/>
      <c r="EZ171" s="34"/>
      <c r="FA171" s="34"/>
      <c r="FB171" s="34"/>
      <c r="FC171" s="34"/>
      <c r="FD171" s="34"/>
      <c r="FE171" s="34"/>
      <c r="FF171" s="34"/>
      <c r="FG171" s="34"/>
      <c r="FH171" s="34"/>
      <c r="FI171" s="34"/>
      <c r="FJ171" s="34"/>
      <c r="FK171" s="34"/>
      <c r="FL171" s="34"/>
      <c r="FM171" s="34"/>
      <c r="FN171" s="34"/>
      <c r="FO171" s="34"/>
      <c r="FP171" s="34"/>
      <c r="FQ171" s="34"/>
      <c r="FR171" s="34"/>
      <c r="FS171" s="34"/>
      <c r="FT171" s="34"/>
      <c r="FU171" s="34"/>
      <c r="FV171" s="34"/>
      <c r="FW171" s="34"/>
      <c r="FX171" s="34"/>
      <c r="FY171" s="34"/>
      <c r="FZ171" s="34"/>
      <c r="GA171" s="34"/>
      <c r="GB171" s="34"/>
      <c r="GC171" s="34"/>
      <c r="GD171" s="34"/>
      <c r="GE171" s="34"/>
      <c r="GF171" s="34"/>
      <c r="GG171" s="34"/>
      <c r="GH171" s="34"/>
      <c r="GI171" s="34"/>
      <c r="GJ171" s="34"/>
      <c r="GK171" s="34"/>
      <c r="GL171" s="34"/>
      <c r="GM171" s="34"/>
      <c r="GN171" s="34"/>
      <c r="GO171" s="34"/>
      <c r="GP171" s="34"/>
      <c r="GQ171" s="34"/>
      <c r="GR171" s="34"/>
      <c r="GS171" s="34"/>
      <c r="GT171" s="34"/>
      <c r="GU171" s="34"/>
      <c r="GV171" s="34"/>
      <c r="GW171" s="34"/>
      <c r="GX171" s="34"/>
      <c r="GY171" s="34"/>
      <c r="GZ171" s="34"/>
      <c r="HA171" s="34"/>
      <c r="HB171" s="34"/>
      <c r="HC171" s="34"/>
      <c r="HD171" s="34"/>
      <c r="HE171" s="34"/>
      <c r="HF171" s="34"/>
      <c r="HG171" s="34"/>
      <c r="HH171" s="34"/>
      <c r="HI171" s="34"/>
      <c r="HJ171" s="34"/>
      <c r="HK171" s="34"/>
      <c r="HL171" s="34"/>
      <c r="HM171" s="34"/>
      <c r="HN171" s="34"/>
      <c r="HO171" s="34"/>
      <c r="HP171" s="34"/>
      <c r="HQ171" s="34"/>
      <c r="HR171" s="34"/>
      <c r="HS171" s="34"/>
      <c r="HT171" s="34"/>
      <c r="HU171" s="34"/>
      <c r="HV171" s="34"/>
      <c r="HW171" s="34"/>
      <c r="HX171" s="34"/>
      <c r="HY171" s="34"/>
      <c r="HZ171" s="34"/>
      <c r="IA171" s="34"/>
      <c r="IB171" s="34"/>
      <c r="IC171" s="34"/>
      <c r="ID171" s="34"/>
      <c r="IE171" s="34"/>
      <c r="IF171" s="34"/>
      <c r="IG171" s="34"/>
    </row>
    <row r="172" spans="1:241" s="38" customFormat="1" ht="17.1" customHeight="1">
      <c r="A172" s="635"/>
      <c r="B172" s="635"/>
      <c r="C172" s="675"/>
      <c r="D172" s="672"/>
      <c r="E172" s="241"/>
      <c r="F172" s="241"/>
      <c r="G172" s="239"/>
      <c r="H172" s="239"/>
      <c r="I172" s="140" t="s">
        <v>490</v>
      </c>
      <c r="J172" s="142"/>
      <c r="K172" s="140"/>
      <c r="L172" s="140"/>
      <c r="M172" s="140"/>
      <c r="N172" s="140"/>
      <c r="O172" s="140"/>
      <c r="P172" s="142">
        <v>60</v>
      </c>
      <c r="Q172" s="378"/>
      <c r="R172" s="522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4"/>
      <c r="ES172" s="34"/>
      <c r="ET172" s="34"/>
      <c r="EU172" s="34"/>
      <c r="EV172" s="34"/>
      <c r="EW172" s="34"/>
      <c r="EX172" s="34"/>
      <c r="EY172" s="34"/>
      <c r="EZ172" s="34"/>
      <c r="FA172" s="34"/>
      <c r="FB172" s="34"/>
      <c r="FC172" s="34"/>
      <c r="FD172" s="34"/>
      <c r="FE172" s="34"/>
      <c r="FF172" s="34"/>
      <c r="FG172" s="34"/>
      <c r="FH172" s="34"/>
      <c r="FI172" s="34"/>
      <c r="FJ172" s="34"/>
      <c r="FK172" s="34"/>
      <c r="FL172" s="34"/>
      <c r="FM172" s="34"/>
      <c r="FN172" s="34"/>
      <c r="FO172" s="34"/>
      <c r="FP172" s="34"/>
      <c r="FQ172" s="34"/>
      <c r="FR172" s="34"/>
      <c r="FS172" s="34"/>
      <c r="FT172" s="34"/>
      <c r="FU172" s="34"/>
      <c r="FV172" s="34"/>
      <c r="FW172" s="34"/>
      <c r="FX172" s="34"/>
      <c r="FY172" s="34"/>
      <c r="FZ172" s="34"/>
      <c r="GA172" s="34"/>
      <c r="GB172" s="34"/>
      <c r="GC172" s="34"/>
      <c r="GD172" s="34"/>
      <c r="GE172" s="34"/>
      <c r="GF172" s="34"/>
      <c r="GG172" s="34"/>
      <c r="GH172" s="34"/>
      <c r="GI172" s="34"/>
      <c r="GJ172" s="34"/>
      <c r="GK172" s="34"/>
      <c r="GL172" s="34"/>
      <c r="GM172" s="34"/>
      <c r="GN172" s="34"/>
      <c r="GO172" s="34"/>
      <c r="GP172" s="34"/>
      <c r="GQ172" s="34"/>
      <c r="GR172" s="34"/>
      <c r="GS172" s="34"/>
      <c r="GT172" s="34"/>
      <c r="GU172" s="34"/>
      <c r="GV172" s="34"/>
      <c r="GW172" s="34"/>
      <c r="GX172" s="34"/>
      <c r="GY172" s="34"/>
      <c r="GZ172" s="34"/>
      <c r="HA172" s="34"/>
      <c r="HB172" s="34"/>
      <c r="HC172" s="34"/>
      <c r="HD172" s="34"/>
      <c r="HE172" s="34"/>
      <c r="HF172" s="34"/>
      <c r="HG172" s="34"/>
      <c r="HH172" s="34"/>
      <c r="HI172" s="34"/>
      <c r="HJ172" s="34"/>
      <c r="HK172" s="34"/>
      <c r="HL172" s="34"/>
      <c r="HM172" s="34"/>
      <c r="HN172" s="34"/>
      <c r="HO172" s="34"/>
      <c r="HP172" s="34"/>
      <c r="HQ172" s="34"/>
      <c r="HR172" s="34"/>
      <c r="HS172" s="34"/>
      <c r="HT172" s="34"/>
      <c r="HU172" s="34"/>
      <c r="HV172" s="34"/>
      <c r="HW172" s="34"/>
      <c r="HX172" s="34"/>
      <c r="HY172" s="34"/>
      <c r="HZ172" s="34"/>
      <c r="IA172" s="34"/>
      <c r="IB172" s="34"/>
      <c r="IC172" s="34"/>
      <c r="ID172" s="34"/>
      <c r="IE172" s="34"/>
      <c r="IF172" s="34"/>
      <c r="IG172" s="34"/>
    </row>
    <row r="173" spans="1:241" s="38" customFormat="1" ht="17.1" customHeight="1">
      <c r="A173" s="635"/>
      <c r="B173" s="635"/>
      <c r="C173" s="675"/>
      <c r="D173" s="524"/>
      <c r="E173" s="243"/>
      <c r="F173" s="243"/>
      <c r="G173" s="240"/>
      <c r="H173" s="240"/>
      <c r="I173" s="154" t="s">
        <v>536</v>
      </c>
      <c r="J173" s="155"/>
      <c r="K173" s="154"/>
      <c r="L173" s="154"/>
      <c r="M173" s="154"/>
      <c r="N173" s="154"/>
      <c r="O173" s="154"/>
      <c r="P173" s="155">
        <v>30</v>
      </c>
      <c r="Q173" s="380"/>
      <c r="R173" s="523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  <c r="EK173" s="34"/>
      <c r="EL173" s="34"/>
      <c r="EM173" s="34"/>
      <c r="EN173" s="34"/>
      <c r="EO173" s="34"/>
      <c r="EP173" s="34"/>
      <c r="EQ173" s="34"/>
      <c r="ER173" s="34"/>
      <c r="ES173" s="34"/>
      <c r="ET173" s="34"/>
      <c r="EU173" s="34"/>
      <c r="EV173" s="34"/>
      <c r="EW173" s="34"/>
      <c r="EX173" s="34"/>
      <c r="EY173" s="34"/>
      <c r="EZ173" s="34"/>
      <c r="FA173" s="34"/>
      <c r="FB173" s="34"/>
      <c r="FC173" s="34"/>
      <c r="FD173" s="34"/>
      <c r="FE173" s="34"/>
      <c r="FF173" s="34"/>
      <c r="FG173" s="34"/>
      <c r="FH173" s="34"/>
      <c r="FI173" s="34"/>
      <c r="FJ173" s="34"/>
      <c r="FK173" s="34"/>
      <c r="FL173" s="34"/>
      <c r="FM173" s="34"/>
      <c r="FN173" s="34"/>
      <c r="FO173" s="34"/>
      <c r="FP173" s="34"/>
      <c r="FQ173" s="34"/>
      <c r="FR173" s="34"/>
      <c r="FS173" s="34"/>
      <c r="FT173" s="34"/>
      <c r="FU173" s="34"/>
      <c r="FV173" s="34"/>
      <c r="FW173" s="34"/>
      <c r="FX173" s="34"/>
      <c r="FY173" s="34"/>
      <c r="FZ173" s="34"/>
      <c r="GA173" s="34"/>
      <c r="GB173" s="34"/>
      <c r="GC173" s="34"/>
      <c r="GD173" s="34"/>
      <c r="GE173" s="34"/>
      <c r="GF173" s="34"/>
      <c r="GG173" s="34"/>
      <c r="GH173" s="34"/>
      <c r="GI173" s="34"/>
      <c r="GJ173" s="34"/>
      <c r="GK173" s="34"/>
      <c r="GL173" s="34"/>
      <c r="GM173" s="34"/>
      <c r="GN173" s="34"/>
      <c r="GO173" s="34"/>
      <c r="GP173" s="34"/>
      <c r="GQ173" s="34"/>
      <c r="GR173" s="34"/>
      <c r="GS173" s="34"/>
      <c r="GT173" s="34"/>
      <c r="GU173" s="34"/>
      <c r="GV173" s="34"/>
      <c r="GW173" s="34"/>
      <c r="GX173" s="34"/>
      <c r="GY173" s="34"/>
      <c r="GZ173" s="34"/>
      <c r="HA173" s="34"/>
      <c r="HB173" s="34"/>
      <c r="HC173" s="34"/>
      <c r="HD173" s="34"/>
      <c r="HE173" s="34"/>
      <c r="HF173" s="34"/>
      <c r="HG173" s="34"/>
      <c r="HH173" s="34"/>
      <c r="HI173" s="34"/>
      <c r="HJ173" s="34"/>
      <c r="HK173" s="34"/>
      <c r="HL173" s="34"/>
      <c r="HM173" s="34"/>
      <c r="HN173" s="34"/>
      <c r="HO173" s="34"/>
      <c r="HP173" s="34"/>
      <c r="HQ173" s="34"/>
      <c r="HR173" s="34"/>
      <c r="HS173" s="34"/>
      <c r="HT173" s="34"/>
      <c r="HU173" s="34"/>
      <c r="HV173" s="34"/>
      <c r="HW173" s="34"/>
      <c r="HX173" s="34"/>
      <c r="HY173" s="34"/>
      <c r="HZ173" s="34"/>
      <c r="IA173" s="34"/>
      <c r="IB173" s="34"/>
      <c r="IC173" s="34"/>
      <c r="ID173" s="34"/>
      <c r="IE173" s="34"/>
      <c r="IF173" s="34"/>
      <c r="IG173" s="34"/>
    </row>
    <row r="174" spans="1:18" s="39" customFormat="1" ht="17.1" customHeight="1">
      <c r="A174" s="635"/>
      <c r="B174" s="635"/>
      <c r="C174" s="675"/>
      <c r="D174" s="671" t="s">
        <v>353</v>
      </c>
      <c r="E174" s="242">
        <v>17000</v>
      </c>
      <c r="F174" s="242">
        <v>5200</v>
      </c>
      <c r="G174" s="238">
        <v>17000</v>
      </c>
      <c r="H174" s="238">
        <v>0</v>
      </c>
      <c r="I174" s="244" t="s">
        <v>560</v>
      </c>
      <c r="J174" s="276"/>
      <c r="K174" s="245"/>
      <c r="L174" s="245"/>
      <c r="M174" s="245"/>
      <c r="N174" s="245"/>
      <c r="O174" s="245"/>
      <c r="P174" s="285">
        <v>200</v>
      </c>
      <c r="Q174" s="377" t="s">
        <v>463</v>
      </c>
      <c r="R174" s="403">
        <v>17000</v>
      </c>
    </row>
    <row r="175" spans="1:241" ht="17.1" customHeight="1">
      <c r="A175" s="635"/>
      <c r="B175" s="635"/>
      <c r="C175" s="676"/>
      <c r="D175" s="673"/>
      <c r="E175" s="525"/>
      <c r="F175" s="525"/>
      <c r="G175" s="240"/>
      <c r="H175" s="240"/>
      <c r="I175" s="252" t="s">
        <v>561</v>
      </c>
      <c r="J175" s="155"/>
      <c r="K175" s="154"/>
      <c r="L175" s="154"/>
      <c r="M175" s="154"/>
      <c r="N175" s="154"/>
      <c r="O175" s="154"/>
      <c r="P175" s="287">
        <v>5000</v>
      </c>
      <c r="Q175" s="380"/>
      <c r="R175" s="402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</row>
    <row r="176" spans="1:241" ht="17.1" customHeight="1">
      <c r="A176" s="635"/>
      <c r="B176" s="635"/>
      <c r="C176" s="638" t="s">
        <v>10</v>
      </c>
      <c r="D176" s="638"/>
      <c r="E176" s="160">
        <f>SUM(E177:E178)</f>
        <v>0</v>
      </c>
      <c r="F176" s="160">
        <f>SUM(F177:F178)</f>
        <v>0</v>
      </c>
      <c r="G176" s="161">
        <f t="shared" si="12"/>
        <v>0</v>
      </c>
      <c r="H176" s="161">
        <v>0</v>
      </c>
      <c r="I176" s="224"/>
      <c r="J176" s="226"/>
      <c r="K176" s="225"/>
      <c r="L176" s="225"/>
      <c r="M176" s="225"/>
      <c r="N176" s="225"/>
      <c r="O176" s="225"/>
      <c r="P176" s="234"/>
      <c r="Q176" s="308"/>
      <c r="R176" s="295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</row>
    <row r="177" spans="1:241" ht="17.1" customHeight="1">
      <c r="A177" s="635"/>
      <c r="B177" s="635"/>
      <c r="C177" s="669" t="s">
        <v>64</v>
      </c>
      <c r="D177" s="205" t="s">
        <v>65</v>
      </c>
      <c r="E177" s="206">
        <v>0</v>
      </c>
      <c r="F177" s="206">
        <v>0</v>
      </c>
      <c r="G177" s="163">
        <f t="shared" si="12"/>
        <v>0</v>
      </c>
      <c r="H177" s="163">
        <v>0</v>
      </c>
      <c r="I177" s="176"/>
      <c r="J177" s="179"/>
      <c r="K177" s="177"/>
      <c r="L177" s="177"/>
      <c r="M177" s="177"/>
      <c r="N177" s="177"/>
      <c r="O177" s="177"/>
      <c r="P177" s="293"/>
      <c r="Q177" s="307"/>
      <c r="R177" s="297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</row>
    <row r="178" spans="1:241" ht="17.1" customHeight="1">
      <c r="A178" s="635"/>
      <c r="B178" s="635"/>
      <c r="C178" s="669"/>
      <c r="D178" s="207" t="s">
        <v>150</v>
      </c>
      <c r="E178" s="206">
        <v>0</v>
      </c>
      <c r="F178" s="206">
        <v>0</v>
      </c>
      <c r="G178" s="163">
        <f t="shared" si="12"/>
        <v>0</v>
      </c>
      <c r="H178" s="163">
        <v>0</v>
      </c>
      <c r="I178" s="176"/>
      <c r="J178" s="179"/>
      <c r="K178" s="177"/>
      <c r="L178" s="177"/>
      <c r="M178" s="177"/>
      <c r="N178" s="177"/>
      <c r="O178" s="177"/>
      <c r="P178" s="293"/>
      <c r="Q178" s="307"/>
      <c r="R178" s="297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</row>
    <row r="179" spans="1:241" ht="17.1" customHeight="1">
      <c r="A179" s="635"/>
      <c r="B179" s="635" t="s">
        <v>366</v>
      </c>
      <c r="C179" s="668" t="s">
        <v>145</v>
      </c>
      <c r="D179" s="668"/>
      <c r="E179" s="302">
        <f>SUM(E185,E199,E203,E205,E208,E213,E226,E230,E235,E239,E241,E244,E246,E250,E257,E270,E180,E237)</f>
        <v>67923</v>
      </c>
      <c r="F179" s="302">
        <f>SUM(F185,F199,F203,F205,F208,F213,F226,F230,F235,F239,F241,F244,F246,F250,F257,F270,F180,F237)</f>
        <v>73943</v>
      </c>
      <c r="G179" s="303">
        <f>F179-E179</f>
        <v>6020</v>
      </c>
      <c r="H179" s="303">
        <f t="shared" si="13"/>
        <v>8.86297719476466</v>
      </c>
      <c r="I179" s="338"/>
      <c r="J179" s="429"/>
      <c r="K179" s="339"/>
      <c r="L179" s="339"/>
      <c r="M179" s="339"/>
      <c r="N179" s="339"/>
      <c r="O179" s="339"/>
      <c r="P179" s="340"/>
      <c r="Q179" s="304"/>
      <c r="R179" s="309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</row>
    <row r="180" spans="1:241" ht="17.1" customHeight="1">
      <c r="A180" s="635"/>
      <c r="B180" s="635"/>
      <c r="C180" s="656" t="s">
        <v>10</v>
      </c>
      <c r="D180" s="656"/>
      <c r="E180" s="160">
        <f>SUM(E181:E184)</f>
        <v>3929</v>
      </c>
      <c r="F180" s="160">
        <f>SUM(F181:F184)</f>
        <v>0</v>
      </c>
      <c r="G180" s="161">
        <f>F180-E180</f>
        <v>-3929</v>
      </c>
      <c r="H180" s="161">
        <v>0</v>
      </c>
      <c r="I180" s="224"/>
      <c r="J180" s="226"/>
      <c r="K180" s="225"/>
      <c r="L180" s="225"/>
      <c r="M180" s="225"/>
      <c r="N180" s="225"/>
      <c r="O180" s="225"/>
      <c r="P180" s="234"/>
      <c r="Q180" s="190"/>
      <c r="R180" s="233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</row>
    <row r="181" spans="1:18" ht="17.1" customHeight="1">
      <c r="A181" s="635"/>
      <c r="B181" s="635"/>
      <c r="C181" s="703" t="s">
        <v>285</v>
      </c>
      <c r="D181" s="296" t="s">
        <v>286</v>
      </c>
      <c r="E181" s="165">
        <v>1000</v>
      </c>
      <c r="F181" s="165"/>
      <c r="G181" s="163">
        <f aca="true" t="shared" si="14" ref="G181:G184">F181-E181</f>
        <v>-1000</v>
      </c>
      <c r="H181" s="163">
        <v>0</v>
      </c>
      <c r="I181" s="176"/>
      <c r="J181" s="179"/>
      <c r="K181" s="177"/>
      <c r="L181" s="177"/>
      <c r="M181" s="177"/>
      <c r="N181" s="177"/>
      <c r="O181" s="177"/>
      <c r="P181" s="293"/>
      <c r="Q181" s="180" t="s">
        <v>465</v>
      </c>
      <c r="R181" s="299">
        <v>-1000</v>
      </c>
    </row>
    <row r="182" spans="1:18" s="39" customFormat="1" ht="17.1" customHeight="1">
      <c r="A182" s="635"/>
      <c r="B182" s="635"/>
      <c r="C182" s="704"/>
      <c r="D182" s="296" t="s">
        <v>287</v>
      </c>
      <c r="E182" s="165">
        <v>966</v>
      </c>
      <c r="F182" s="165"/>
      <c r="G182" s="163">
        <f t="shared" si="14"/>
        <v>-966</v>
      </c>
      <c r="H182" s="163">
        <v>0</v>
      </c>
      <c r="I182" s="176"/>
      <c r="J182" s="179"/>
      <c r="K182" s="177"/>
      <c r="L182" s="177"/>
      <c r="M182" s="177"/>
      <c r="N182" s="177"/>
      <c r="O182" s="177"/>
      <c r="P182" s="293"/>
      <c r="Q182" s="180" t="s">
        <v>465</v>
      </c>
      <c r="R182" s="299">
        <v>-966</v>
      </c>
    </row>
    <row r="183" spans="1:18" s="39" customFormat="1" ht="17.1" customHeight="1">
      <c r="A183" s="635"/>
      <c r="B183" s="635"/>
      <c r="C183" s="704"/>
      <c r="D183" s="296" t="s">
        <v>288</v>
      </c>
      <c r="E183" s="165">
        <v>1963</v>
      </c>
      <c r="F183" s="165"/>
      <c r="G183" s="163">
        <f t="shared" si="14"/>
        <v>-1963</v>
      </c>
      <c r="H183" s="163">
        <v>0</v>
      </c>
      <c r="I183" s="176"/>
      <c r="J183" s="179"/>
      <c r="K183" s="177"/>
      <c r="L183" s="177"/>
      <c r="M183" s="177"/>
      <c r="N183" s="177"/>
      <c r="O183" s="177"/>
      <c r="P183" s="293"/>
      <c r="Q183" s="180" t="s">
        <v>466</v>
      </c>
      <c r="R183" s="299">
        <v>-1963</v>
      </c>
    </row>
    <row r="184" spans="1:18" ht="17.1" customHeight="1">
      <c r="A184" s="635"/>
      <c r="B184" s="635"/>
      <c r="C184" s="705"/>
      <c r="D184" s="296" t="s">
        <v>289</v>
      </c>
      <c r="E184" s="165">
        <v>0</v>
      </c>
      <c r="F184" s="165">
        <v>0</v>
      </c>
      <c r="G184" s="163">
        <f t="shared" si="14"/>
        <v>0</v>
      </c>
      <c r="H184" s="163">
        <v>0</v>
      </c>
      <c r="I184" s="176"/>
      <c r="J184" s="179"/>
      <c r="K184" s="177"/>
      <c r="L184" s="177"/>
      <c r="M184" s="177"/>
      <c r="N184" s="177"/>
      <c r="O184" s="177"/>
      <c r="P184" s="293"/>
      <c r="Q184" s="180"/>
      <c r="R184" s="299"/>
    </row>
    <row r="185" spans="1:18" ht="17.1" customHeight="1">
      <c r="A185" s="635"/>
      <c r="B185" s="635"/>
      <c r="C185" s="638" t="s">
        <v>10</v>
      </c>
      <c r="D185" s="638"/>
      <c r="E185" s="160">
        <f>SUM(E186:E192)</f>
        <v>22223</v>
      </c>
      <c r="F185" s="160">
        <f>SUM(F186:F192)</f>
        <v>14997</v>
      </c>
      <c r="G185" s="161">
        <f t="shared" si="12"/>
        <v>-7226</v>
      </c>
      <c r="H185" s="161">
        <f t="shared" si="13"/>
        <v>-32.51586194483193</v>
      </c>
      <c r="I185" s="224"/>
      <c r="J185" s="226"/>
      <c r="K185" s="225"/>
      <c r="L185" s="225"/>
      <c r="M185" s="225"/>
      <c r="N185" s="225"/>
      <c r="O185" s="225"/>
      <c r="P185" s="234"/>
      <c r="Q185" s="190"/>
      <c r="R185" s="233"/>
    </row>
    <row r="186" spans="1:18" ht="17.1" customHeight="1">
      <c r="A186" s="635"/>
      <c r="B186" s="635"/>
      <c r="C186" s="493" t="s">
        <v>152</v>
      </c>
      <c r="D186" s="151" t="s">
        <v>152</v>
      </c>
      <c r="E186" s="165">
        <v>6000</v>
      </c>
      <c r="F186" s="165">
        <v>5000</v>
      </c>
      <c r="G186" s="163">
        <f t="shared" si="12"/>
        <v>-1000</v>
      </c>
      <c r="H186" s="163">
        <f t="shared" si="13"/>
        <v>-16.666666666666664</v>
      </c>
      <c r="I186" s="176" t="s">
        <v>443</v>
      </c>
      <c r="J186" s="179"/>
      <c r="K186" s="177"/>
      <c r="L186" s="383">
        <v>416.6</v>
      </c>
      <c r="M186" s="177" t="s">
        <v>440</v>
      </c>
      <c r="N186" s="178">
        <v>12</v>
      </c>
      <c r="O186" s="177" t="s">
        <v>438</v>
      </c>
      <c r="P186" s="275">
        <v>5000</v>
      </c>
      <c r="Q186" s="180" t="s">
        <v>466</v>
      </c>
      <c r="R186" s="299">
        <v>-1000</v>
      </c>
    </row>
    <row r="187" spans="1:37" ht="17.1" customHeight="1">
      <c r="A187" s="635"/>
      <c r="B187" s="635"/>
      <c r="C187" s="498"/>
      <c r="D187" s="266" t="s">
        <v>101</v>
      </c>
      <c r="E187" s="242">
        <v>8700</v>
      </c>
      <c r="F187" s="242">
        <v>5064</v>
      </c>
      <c r="G187" s="238">
        <f t="shared" si="12"/>
        <v>-3636</v>
      </c>
      <c r="H187" s="238">
        <f t="shared" si="13"/>
        <v>-41.793103448275865</v>
      </c>
      <c r="I187" s="384" t="s">
        <v>424</v>
      </c>
      <c r="J187" s="276"/>
      <c r="K187" s="385"/>
      <c r="L187" s="386">
        <v>400</v>
      </c>
      <c r="M187" s="245" t="s">
        <v>440</v>
      </c>
      <c r="N187" s="246">
        <v>6</v>
      </c>
      <c r="O187" s="245" t="s">
        <v>438</v>
      </c>
      <c r="P187" s="285">
        <f>L187*N187</f>
        <v>2400</v>
      </c>
      <c r="Q187" s="377" t="s">
        <v>466</v>
      </c>
      <c r="R187" s="336">
        <v>-3636</v>
      </c>
      <c r="AG187" s="34"/>
      <c r="AH187" s="34"/>
      <c r="AI187" s="34"/>
      <c r="AJ187" s="34"/>
      <c r="AK187" s="34"/>
    </row>
    <row r="188" spans="1:37" ht="17.1" customHeight="1">
      <c r="A188" s="635"/>
      <c r="B188" s="635"/>
      <c r="C188" s="498"/>
      <c r="D188" s="268"/>
      <c r="E188" s="241"/>
      <c r="F188" s="241"/>
      <c r="G188" s="239"/>
      <c r="H188" s="239"/>
      <c r="I188" s="387" t="s">
        <v>425</v>
      </c>
      <c r="J188" s="142"/>
      <c r="K188" s="255"/>
      <c r="L188" s="388">
        <v>120</v>
      </c>
      <c r="M188" s="140" t="s">
        <v>440</v>
      </c>
      <c r="N188" s="141">
        <v>6</v>
      </c>
      <c r="O188" s="140" t="s">
        <v>438</v>
      </c>
      <c r="P188" s="286">
        <f aca="true" t="shared" si="15" ref="P188:P190">L188*N188</f>
        <v>720</v>
      </c>
      <c r="Q188" s="378"/>
      <c r="R188" s="379"/>
      <c r="AG188" s="34"/>
      <c r="AH188" s="34"/>
      <c r="AI188" s="34"/>
      <c r="AJ188" s="34"/>
      <c r="AK188" s="34"/>
    </row>
    <row r="189" spans="1:37" ht="17.1" customHeight="1">
      <c r="A189" s="629"/>
      <c r="B189" s="629"/>
      <c r="C189" s="498"/>
      <c r="D189" s="268"/>
      <c r="E189" s="241"/>
      <c r="F189" s="241"/>
      <c r="G189" s="239"/>
      <c r="H189" s="239"/>
      <c r="I189" s="387" t="s">
        <v>426</v>
      </c>
      <c r="J189" s="142"/>
      <c r="K189" s="255"/>
      <c r="L189" s="388">
        <v>145</v>
      </c>
      <c r="M189" s="140" t="s">
        <v>440</v>
      </c>
      <c r="N189" s="141">
        <v>6</v>
      </c>
      <c r="O189" s="140" t="s">
        <v>438</v>
      </c>
      <c r="P189" s="286">
        <f t="shared" si="15"/>
        <v>870</v>
      </c>
      <c r="Q189" s="378"/>
      <c r="R189" s="379"/>
      <c r="AG189" s="34"/>
      <c r="AH189" s="34"/>
      <c r="AI189" s="34"/>
      <c r="AJ189" s="34"/>
      <c r="AK189" s="34"/>
    </row>
    <row r="190" spans="1:37" ht="17.1" customHeight="1">
      <c r="A190" s="635" t="s">
        <v>368</v>
      </c>
      <c r="B190" s="635" t="s">
        <v>367</v>
      </c>
      <c r="C190" s="498"/>
      <c r="D190" s="267"/>
      <c r="E190" s="243"/>
      <c r="F190" s="243"/>
      <c r="G190" s="240"/>
      <c r="H190" s="240"/>
      <c r="I190" s="389" t="s">
        <v>427</v>
      </c>
      <c r="J190" s="155"/>
      <c r="K190" s="390"/>
      <c r="L190" s="391">
        <v>180</v>
      </c>
      <c r="M190" s="154" t="s">
        <v>440</v>
      </c>
      <c r="N190" s="253">
        <v>6</v>
      </c>
      <c r="O190" s="154" t="s">
        <v>438</v>
      </c>
      <c r="P190" s="287">
        <f t="shared" si="15"/>
        <v>1080</v>
      </c>
      <c r="Q190" s="380"/>
      <c r="R190" s="334"/>
      <c r="AG190" s="34"/>
      <c r="AH190" s="34"/>
      <c r="AI190" s="34"/>
      <c r="AJ190" s="34"/>
      <c r="AK190" s="34"/>
    </row>
    <row r="191" spans="1:37" ht="17.1" customHeight="1">
      <c r="A191" s="635"/>
      <c r="B191" s="635"/>
      <c r="C191" s="498"/>
      <c r="D191" s="151" t="s">
        <v>153</v>
      </c>
      <c r="E191" s="165">
        <v>3500</v>
      </c>
      <c r="F191" s="165">
        <v>0</v>
      </c>
      <c r="G191" s="163">
        <f t="shared" si="12"/>
        <v>-3500</v>
      </c>
      <c r="H191" s="163">
        <f t="shared" si="13"/>
        <v>-100</v>
      </c>
      <c r="I191" s="344"/>
      <c r="J191" s="179"/>
      <c r="K191" s="345"/>
      <c r="L191" s="345"/>
      <c r="M191" s="345"/>
      <c r="N191" s="345"/>
      <c r="O191" s="345"/>
      <c r="P191" s="346"/>
      <c r="Q191" s="307" t="s">
        <v>466</v>
      </c>
      <c r="R191" s="299">
        <v>-3500</v>
      </c>
      <c r="AG191" s="34"/>
      <c r="AH191" s="34"/>
      <c r="AI191" s="34"/>
      <c r="AJ191" s="34"/>
      <c r="AK191" s="34"/>
    </row>
    <row r="192" spans="1:37" ht="17.1" customHeight="1">
      <c r="A192" s="635"/>
      <c r="B192" s="635"/>
      <c r="C192" s="498"/>
      <c r="D192" s="321" t="s">
        <v>103</v>
      </c>
      <c r="E192" s="242">
        <v>4023</v>
      </c>
      <c r="F192" s="242">
        <v>4933</v>
      </c>
      <c r="G192" s="238">
        <f t="shared" si="12"/>
        <v>910</v>
      </c>
      <c r="H192" s="238">
        <f t="shared" si="13"/>
        <v>22.619935371613224</v>
      </c>
      <c r="I192" s="392" t="s">
        <v>445</v>
      </c>
      <c r="J192" s="276"/>
      <c r="K192" s="393"/>
      <c r="L192" s="386">
        <v>1120</v>
      </c>
      <c r="M192" s="245" t="s">
        <v>440</v>
      </c>
      <c r="N192" s="537">
        <v>1</v>
      </c>
      <c r="O192" s="245" t="s">
        <v>438</v>
      </c>
      <c r="P192" s="285">
        <f aca="true" t="shared" si="16" ref="P192:P197">L192*N192</f>
        <v>1120</v>
      </c>
      <c r="Q192" s="443" t="s">
        <v>463</v>
      </c>
      <c r="R192" s="336">
        <v>910</v>
      </c>
      <c r="AG192" s="34"/>
      <c r="AH192" s="34"/>
      <c r="AI192" s="34"/>
      <c r="AJ192" s="34"/>
      <c r="AK192" s="34"/>
    </row>
    <row r="193" spans="1:37" ht="17.1" customHeight="1">
      <c r="A193" s="635"/>
      <c r="B193" s="635"/>
      <c r="C193" s="498"/>
      <c r="D193" s="375"/>
      <c r="E193" s="241"/>
      <c r="F193" s="241"/>
      <c r="G193" s="239"/>
      <c r="H193" s="239"/>
      <c r="I193" s="394" t="s">
        <v>446</v>
      </c>
      <c r="J193" s="142"/>
      <c r="K193" s="256"/>
      <c r="L193" s="388">
        <v>400</v>
      </c>
      <c r="M193" s="140" t="s">
        <v>440</v>
      </c>
      <c r="N193" s="141">
        <v>1</v>
      </c>
      <c r="O193" s="140" t="s">
        <v>438</v>
      </c>
      <c r="P193" s="286">
        <f t="shared" si="16"/>
        <v>400</v>
      </c>
      <c r="Q193" s="381"/>
      <c r="R193" s="379"/>
      <c r="AG193" s="34"/>
      <c r="AH193" s="34"/>
      <c r="AI193" s="34"/>
      <c r="AJ193" s="34"/>
      <c r="AK193" s="34"/>
    </row>
    <row r="194" spans="1:37" ht="17.1" customHeight="1">
      <c r="A194" s="635"/>
      <c r="B194" s="635"/>
      <c r="C194" s="498"/>
      <c r="D194" s="375"/>
      <c r="E194" s="241"/>
      <c r="F194" s="241"/>
      <c r="G194" s="239"/>
      <c r="H194" s="239"/>
      <c r="I194" s="394" t="s">
        <v>447</v>
      </c>
      <c r="J194" s="142"/>
      <c r="K194" s="256"/>
      <c r="L194" s="388">
        <v>660</v>
      </c>
      <c r="M194" s="140" t="s">
        <v>440</v>
      </c>
      <c r="N194" s="141">
        <v>1</v>
      </c>
      <c r="O194" s="140" t="s">
        <v>438</v>
      </c>
      <c r="P194" s="286">
        <f t="shared" si="16"/>
        <v>660</v>
      </c>
      <c r="Q194" s="381"/>
      <c r="R194" s="379"/>
      <c r="AG194" s="34"/>
      <c r="AH194" s="34"/>
      <c r="AI194" s="34"/>
      <c r="AJ194" s="34"/>
      <c r="AK194" s="34"/>
    </row>
    <row r="195" spans="1:37" ht="17.1" customHeight="1">
      <c r="A195" s="635"/>
      <c r="B195" s="635"/>
      <c r="C195" s="498"/>
      <c r="D195" s="375"/>
      <c r="E195" s="241"/>
      <c r="F195" s="241"/>
      <c r="G195" s="239"/>
      <c r="H195" s="239"/>
      <c r="I195" s="394" t="s">
        <v>448</v>
      </c>
      <c r="J195" s="142"/>
      <c r="K195" s="256"/>
      <c r="L195" s="388">
        <v>383</v>
      </c>
      <c r="M195" s="140" t="s">
        <v>440</v>
      </c>
      <c r="N195" s="141">
        <v>1</v>
      </c>
      <c r="O195" s="140" t="s">
        <v>438</v>
      </c>
      <c r="P195" s="286">
        <f t="shared" si="16"/>
        <v>383</v>
      </c>
      <c r="Q195" s="381"/>
      <c r="R195" s="379"/>
      <c r="AG195" s="34"/>
      <c r="AH195" s="34"/>
      <c r="AI195" s="34"/>
      <c r="AJ195" s="34"/>
      <c r="AK195" s="34"/>
    </row>
    <row r="196" spans="1:37" ht="17.1" customHeight="1">
      <c r="A196" s="635"/>
      <c r="B196" s="635"/>
      <c r="C196" s="498"/>
      <c r="D196" s="375"/>
      <c r="E196" s="241"/>
      <c r="F196" s="241"/>
      <c r="G196" s="239"/>
      <c r="H196" s="239"/>
      <c r="I196" s="394" t="s">
        <v>449</v>
      </c>
      <c r="J196" s="142"/>
      <c r="K196" s="256"/>
      <c r="L196" s="388">
        <v>670</v>
      </c>
      <c r="M196" s="140" t="s">
        <v>440</v>
      </c>
      <c r="N196" s="141">
        <v>1</v>
      </c>
      <c r="O196" s="140" t="s">
        <v>438</v>
      </c>
      <c r="P196" s="286">
        <f t="shared" si="16"/>
        <v>670</v>
      </c>
      <c r="Q196" s="381"/>
      <c r="R196" s="379"/>
      <c r="AG196" s="34"/>
      <c r="AH196" s="34"/>
      <c r="AI196" s="34"/>
      <c r="AJ196" s="34"/>
      <c r="AK196" s="34"/>
    </row>
    <row r="197" spans="1:37" ht="17.1" customHeight="1">
      <c r="A197" s="635"/>
      <c r="B197" s="635"/>
      <c r="C197" s="498"/>
      <c r="D197" s="375"/>
      <c r="E197" s="241"/>
      <c r="F197" s="241"/>
      <c r="G197" s="239"/>
      <c r="H197" s="239"/>
      <c r="I197" s="394" t="s">
        <v>450</v>
      </c>
      <c r="J197" s="142"/>
      <c r="K197" s="256"/>
      <c r="L197" s="388">
        <v>1200</v>
      </c>
      <c r="M197" s="140" t="s">
        <v>440</v>
      </c>
      <c r="N197" s="141">
        <v>1</v>
      </c>
      <c r="O197" s="140" t="s">
        <v>438</v>
      </c>
      <c r="P197" s="286">
        <f t="shared" si="16"/>
        <v>1200</v>
      </c>
      <c r="Q197" s="381"/>
      <c r="R197" s="379"/>
      <c r="AG197" s="34"/>
      <c r="AH197" s="34"/>
      <c r="AI197" s="34"/>
      <c r="AJ197" s="34"/>
      <c r="AK197" s="34"/>
    </row>
    <row r="198" spans="1:37" ht="17.1" customHeight="1">
      <c r="A198" s="635"/>
      <c r="B198" s="635"/>
      <c r="C198" s="503"/>
      <c r="D198" s="376"/>
      <c r="E198" s="243"/>
      <c r="F198" s="243"/>
      <c r="G198" s="240"/>
      <c r="H198" s="240"/>
      <c r="I198" s="395" t="s">
        <v>444</v>
      </c>
      <c r="J198" s="155"/>
      <c r="K198" s="396"/>
      <c r="L198" s="396"/>
      <c r="M198" s="396"/>
      <c r="N198" s="396"/>
      <c r="O198" s="396"/>
      <c r="P198" s="287">
        <v>500</v>
      </c>
      <c r="Q198" s="382"/>
      <c r="R198" s="334"/>
      <c r="AG198" s="34"/>
      <c r="AH198" s="34"/>
      <c r="AI198" s="34"/>
      <c r="AJ198" s="34"/>
      <c r="AK198" s="34"/>
    </row>
    <row r="199" spans="1:37" ht="17.1" customHeight="1">
      <c r="A199" s="635"/>
      <c r="B199" s="635"/>
      <c r="C199" s="638" t="s">
        <v>10</v>
      </c>
      <c r="D199" s="638"/>
      <c r="E199" s="160">
        <f>SUM(E200:E202)</f>
        <v>825</v>
      </c>
      <c r="F199" s="160">
        <f>SUM(F200:F202)</f>
        <v>0</v>
      </c>
      <c r="G199" s="161">
        <f t="shared" si="12"/>
        <v>-825</v>
      </c>
      <c r="H199" s="161">
        <v>0</v>
      </c>
      <c r="I199" s="350"/>
      <c r="J199" s="226"/>
      <c r="K199" s="351"/>
      <c r="L199" s="351"/>
      <c r="M199" s="351"/>
      <c r="N199" s="351"/>
      <c r="O199" s="351"/>
      <c r="P199" s="352"/>
      <c r="Q199" s="311"/>
      <c r="R199" s="233"/>
      <c r="AG199" s="34"/>
      <c r="AH199" s="34"/>
      <c r="AI199" s="34"/>
      <c r="AJ199" s="34"/>
      <c r="AK199" s="34"/>
    </row>
    <row r="200" spans="1:37" ht="17.1" customHeight="1">
      <c r="A200" s="635"/>
      <c r="B200" s="635"/>
      <c r="C200" s="669" t="s">
        <v>331</v>
      </c>
      <c r="D200" s="205" t="s">
        <v>109</v>
      </c>
      <c r="E200" s="206">
        <v>0</v>
      </c>
      <c r="F200" s="206">
        <v>0</v>
      </c>
      <c r="G200" s="163">
        <f t="shared" si="12"/>
        <v>0</v>
      </c>
      <c r="H200" s="163">
        <v>0</v>
      </c>
      <c r="I200" s="397"/>
      <c r="J200" s="430"/>
      <c r="K200" s="398"/>
      <c r="L200" s="398"/>
      <c r="M200" s="398"/>
      <c r="N200" s="398"/>
      <c r="O200" s="398"/>
      <c r="P200" s="399"/>
      <c r="Q200" s="310"/>
      <c r="R200" s="299"/>
      <c r="AG200" s="34"/>
      <c r="AH200" s="34"/>
      <c r="AI200" s="34"/>
      <c r="AJ200" s="34"/>
      <c r="AK200" s="34"/>
    </row>
    <row r="201" spans="1:37" ht="17.1" customHeight="1">
      <c r="A201" s="635"/>
      <c r="B201" s="635"/>
      <c r="C201" s="669"/>
      <c r="D201" s="207" t="s">
        <v>111</v>
      </c>
      <c r="E201" s="206">
        <v>825</v>
      </c>
      <c r="F201" s="206">
        <v>0</v>
      </c>
      <c r="G201" s="163">
        <f t="shared" si="12"/>
        <v>-825</v>
      </c>
      <c r="H201" s="163">
        <v>0</v>
      </c>
      <c r="I201" s="397"/>
      <c r="J201" s="430"/>
      <c r="K201" s="398"/>
      <c r="L201" s="398"/>
      <c r="M201" s="398"/>
      <c r="N201" s="398"/>
      <c r="O201" s="398"/>
      <c r="P201" s="399"/>
      <c r="Q201" s="310" t="s">
        <v>466</v>
      </c>
      <c r="R201" s="299">
        <v>-825</v>
      </c>
      <c r="AG201" s="34"/>
      <c r="AH201" s="34"/>
      <c r="AI201" s="34"/>
      <c r="AJ201" s="34"/>
      <c r="AK201" s="34"/>
    </row>
    <row r="202" spans="1:241" s="33" customFormat="1" ht="17.1" customHeight="1">
      <c r="A202" s="635"/>
      <c r="B202" s="635"/>
      <c r="C202" s="669"/>
      <c r="D202" s="208" t="s">
        <v>112</v>
      </c>
      <c r="E202" s="162">
        <v>0</v>
      </c>
      <c r="F202" s="162">
        <v>0</v>
      </c>
      <c r="G202" s="163">
        <f t="shared" si="12"/>
        <v>0</v>
      </c>
      <c r="H202" s="163">
        <v>0</v>
      </c>
      <c r="I202" s="176"/>
      <c r="J202" s="179"/>
      <c r="K202" s="177"/>
      <c r="L202" s="177"/>
      <c r="M202" s="177"/>
      <c r="N202" s="177"/>
      <c r="O202" s="177"/>
      <c r="P202" s="293"/>
      <c r="Q202" s="180"/>
      <c r="R202" s="299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</row>
    <row r="203" spans="1:241" s="33" customFormat="1" ht="17.1" customHeight="1">
      <c r="A203" s="635"/>
      <c r="B203" s="635"/>
      <c r="C203" s="638" t="s">
        <v>369</v>
      </c>
      <c r="D203" s="638"/>
      <c r="E203" s="160">
        <f>SUM(E204)</f>
        <v>300</v>
      </c>
      <c r="F203" s="160">
        <f>SUM(F204)</f>
        <v>300</v>
      </c>
      <c r="G203" s="161">
        <f t="shared" si="12"/>
        <v>0</v>
      </c>
      <c r="H203" s="161">
        <f t="shared" si="13"/>
        <v>0</v>
      </c>
      <c r="I203" s="350"/>
      <c r="J203" s="226"/>
      <c r="K203" s="351"/>
      <c r="L203" s="351"/>
      <c r="M203" s="351"/>
      <c r="N203" s="351"/>
      <c r="O203" s="351"/>
      <c r="P203" s="352"/>
      <c r="Q203" s="190"/>
      <c r="R203" s="233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</row>
    <row r="204" spans="1:18" ht="17.1" customHeight="1">
      <c r="A204" s="635"/>
      <c r="B204" s="635"/>
      <c r="C204" s="194" t="s">
        <v>156</v>
      </c>
      <c r="D204" s="214" t="s">
        <v>157</v>
      </c>
      <c r="E204" s="164">
        <v>300</v>
      </c>
      <c r="F204" s="164">
        <v>300</v>
      </c>
      <c r="G204" s="163">
        <f t="shared" si="12"/>
        <v>0</v>
      </c>
      <c r="H204" s="163">
        <f t="shared" si="13"/>
        <v>0</v>
      </c>
      <c r="I204" s="176" t="s">
        <v>344</v>
      </c>
      <c r="J204" s="179"/>
      <c r="K204" s="177"/>
      <c r="L204" s="177"/>
      <c r="M204" s="177"/>
      <c r="N204" s="177"/>
      <c r="O204" s="177"/>
      <c r="P204" s="275">
        <v>300</v>
      </c>
      <c r="Q204" s="180"/>
      <c r="R204" s="299"/>
    </row>
    <row r="205" spans="1:18" ht="17.1" customHeight="1">
      <c r="A205" s="635"/>
      <c r="B205" s="635"/>
      <c r="C205" s="638" t="s">
        <v>10</v>
      </c>
      <c r="D205" s="638"/>
      <c r="E205" s="160">
        <f>SUM(E206:E207)</f>
        <v>1200</v>
      </c>
      <c r="F205" s="160">
        <f>SUM(F206:F207)</f>
        <v>1200</v>
      </c>
      <c r="G205" s="161">
        <f>F205-E205</f>
        <v>0</v>
      </c>
      <c r="H205" s="161">
        <f t="shared" si="13"/>
        <v>0</v>
      </c>
      <c r="I205" s="224"/>
      <c r="J205" s="226"/>
      <c r="K205" s="225"/>
      <c r="L205" s="225"/>
      <c r="M205" s="225"/>
      <c r="N205" s="225"/>
      <c r="O205" s="225"/>
      <c r="P205" s="234"/>
      <c r="Q205" s="190"/>
      <c r="R205" s="295"/>
    </row>
    <row r="206" spans="1:18" ht="17.1" customHeight="1">
      <c r="A206" s="635"/>
      <c r="B206" s="635"/>
      <c r="C206" s="658" t="s">
        <v>115</v>
      </c>
      <c r="D206" s="214" t="s">
        <v>158</v>
      </c>
      <c r="E206" s="164">
        <v>1200</v>
      </c>
      <c r="F206" s="164">
        <v>1200</v>
      </c>
      <c r="G206" s="163">
        <f t="shared" si="12"/>
        <v>0</v>
      </c>
      <c r="H206" s="163">
        <f t="shared" si="13"/>
        <v>0</v>
      </c>
      <c r="I206" s="176" t="s">
        <v>298</v>
      </c>
      <c r="J206" s="179"/>
      <c r="K206" s="177"/>
      <c r="L206" s="383">
        <v>100</v>
      </c>
      <c r="M206" s="177" t="s">
        <v>440</v>
      </c>
      <c r="N206" s="178">
        <v>12</v>
      </c>
      <c r="O206" s="177" t="s">
        <v>438</v>
      </c>
      <c r="P206" s="275">
        <f aca="true" t="shared" si="17" ref="P206">L206*N206</f>
        <v>1200</v>
      </c>
      <c r="Q206" s="180"/>
      <c r="R206" s="297"/>
    </row>
    <row r="207" spans="1:18" ht="17.1" customHeight="1">
      <c r="A207" s="635"/>
      <c r="B207" s="635"/>
      <c r="C207" s="658"/>
      <c r="D207" s="214" t="s">
        <v>273</v>
      </c>
      <c r="E207" s="164">
        <v>0</v>
      </c>
      <c r="F207" s="164">
        <v>0</v>
      </c>
      <c r="G207" s="163">
        <f t="shared" si="12"/>
        <v>0</v>
      </c>
      <c r="H207" s="163">
        <v>0</v>
      </c>
      <c r="I207" s="176"/>
      <c r="J207" s="179"/>
      <c r="K207" s="177"/>
      <c r="L207" s="177"/>
      <c r="M207" s="177"/>
      <c r="N207" s="177"/>
      <c r="O207" s="177"/>
      <c r="P207" s="293"/>
      <c r="Q207" s="180"/>
      <c r="R207" s="297"/>
    </row>
    <row r="208" spans="1:18" ht="17.1" customHeight="1">
      <c r="A208" s="635"/>
      <c r="B208" s="635"/>
      <c r="C208" s="638" t="s">
        <v>10</v>
      </c>
      <c r="D208" s="638"/>
      <c r="E208" s="160">
        <f>SUM(E209:E211)</f>
        <v>6564</v>
      </c>
      <c r="F208" s="160">
        <f>SUM(F209:F211)</f>
        <v>14666</v>
      </c>
      <c r="G208" s="161">
        <f t="shared" si="12"/>
        <v>8102</v>
      </c>
      <c r="H208" s="161">
        <f t="shared" si="13"/>
        <v>123.43083485679465</v>
      </c>
      <c r="I208" s="224"/>
      <c r="J208" s="226"/>
      <c r="K208" s="225"/>
      <c r="L208" s="225"/>
      <c r="M208" s="225"/>
      <c r="N208" s="225"/>
      <c r="O208" s="225"/>
      <c r="P208" s="234"/>
      <c r="Q208" s="190"/>
      <c r="R208" s="295"/>
    </row>
    <row r="209" spans="1:18" ht="17.1" customHeight="1">
      <c r="A209" s="635"/>
      <c r="B209" s="635"/>
      <c r="C209" s="661" t="s">
        <v>50</v>
      </c>
      <c r="D209" s="266" t="s">
        <v>159</v>
      </c>
      <c r="E209" s="242">
        <v>6214</v>
      </c>
      <c r="F209" s="242">
        <v>4749</v>
      </c>
      <c r="G209" s="238">
        <f t="shared" si="12"/>
        <v>-1465</v>
      </c>
      <c r="H209" s="238">
        <f t="shared" si="13"/>
        <v>-23.57579658834889</v>
      </c>
      <c r="I209" s="244" t="s">
        <v>537</v>
      </c>
      <c r="J209" s="276"/>
      <c r="K209" s="245"/>
      <c r="L209" s="245"/>
      <c r="M209" s="245"/>
      <c r="N209" s="245"/>
      <c r="O209" s="245"/>
      <c r="P209" s="285">
        <v>2549</v>
      </c>
      <c r="Q209" s="335" t="s">
        <v>466</v>
      </c>
      <c r="R209" s="403">
        <v>-1465</v>
      </c>
    </row>
    <row r="210" spans="1:18" ht="17.1" customHeight="1">
      <c r="A210" s="635"/>
      <c r="B210" s="635"/>
      <c r="C210" s="662"/>
      <c r="D210" s="268"/>
      <c r="E210" s="241"/>
      <c r="F210" s="241"/>
      <c r="G210" s="239"/>
      <c r="H210" s="239"/>
      <c r="I210" s="250" t="s">
        <v>478</v>
      </c>
      <c r="J210" s="142"/>
      <c r="K210" s="140"/>
      <c r="L210" s="140"/>
      <c r="M210" s="140"/>
      <c r="N210" s="140"/>
      <c r="O210" s="140"/>
      <c r="P210" s="286">
        <v>2199</v>
      </c>
      <c r="Q210" s="414"/>
      <c r="R210" s="422"/>
    </row>
    <row r="211" spans="1:18" ht="17.1" customHeight="1">
      <c r="A211" s="635"/>
      <c r="B211" s="635"/>
      <c r="C211" s="662"/>
      <c r="D211" s="321" t="s">
        <v>160</v>
      </c>
      <c r="E211" s="242">
        <v>350</v>
      </c>
      <c r="F211" s="242">
        <v>9917</v>
      </c>
      <c r="G211" s="238">
        <f t="shared" si="12"/>
        <v>9567</v>
      </c>
      <c r="H211" s="238">
        <f t="shared" si="13"/>
        <v>2733.428571428571</v>
      </c>
      <c r="I211" s="244" t="s">
        <v>451</v>
      </c>
      <c r="J211" s="276"/>
      <c r="K211" s="245"/>
      <c r="L211" s="386">
        <v>800</v>
      </c>
      <c r="M211" s="245" t="s">
        <v>440</v>
      </c>
      <c r="N211" s="246">
        <v>12</v>
      </c>
      <c r="O211" s="245" t="s">
        <v>438</v>
      </c>
      <c r="P211" s="285">
        <f aca="true" t="shared" si="18" ref="P211:P212">L211*N211</f>
        <v>9600</v>
      </c>
      <c r="Q211" s="335" t="s">
        <v>463</v>
      </c>
      <c r="R211" s="403">
        <v>9567</v>
      </c>
    </row>
    <row r="212" spans="1:18" ht="17.1" customHeight="1">
      <c r="A212" s="635"/>
      <c r="B212" s="635"/>
      <c r="C212" s="663"/>
      <c r="D212" s="400"/>
      <c r="E212" s="401"/>
      <c r="F212" s="401"/>
      <c r="G212" s="240"/>
      <c r="H212" s="240"/>
      <c r="I212" s="252" t="s">
        <v>452</v>
      </c>
      <c r="J212" s="155"/>
      <c r="K212" s="154"/>
      <c r="L212" s="154">
        <v>26.4</v>
      </c>
      <c r="M212" s="154" t="s">
        <v>440</v>
      </c>
      <c r="N212" s="253">
        <v>12</v>
      </c>
      <c r="O212" s="154" t="s">
        <v>438</v>
      </c>
      <c r="P212" s="287">
        <f t="shared" si="18"/>
        <v>316.79999999999995</v>
      </c>
      <c r="Q212" s="333"/>
      <c r="R212" s="402"/>
    </row>
    <row r="213" spans="1:32" s="33" customFormat="1" ht="17.1" customHeight="1">
      <c r="A213" s="635"/>
      <c r="B213" s="635"/>
      <c r="C213" s="638" t="s">
        <v>10</v>
      </c>
      <c r="D213" s="638"/>
      <c r="E213" s="160">
        <f>SUM(E214:E225)</f>
        <v>3360</v>
      </c>
      <c r="F213" s="160">
        <f>SUM(F214:F225)</f>
        <v>1730</v>
      </c>
      <c r="G213" s="161">
        <f t="shared" si="12"/>
        <v>-1630</v>
      </c>
      <c r="H213" s="161">
        <f t="shared" si="13"/>
        <v>-48.51190476190476</v>
      </c>
      <c r="I213" s="224"/>
      <c r="J213" s="226"/>
      <c r="K213" s="225"/>
      <c r="L213" s="225"/>
      <c r="M213" s="225"/>
      <c r="N213" s="225"/>
      <c r="O213" s="225"/>
      <c r="P213" s="234"/>
      <c r="Q213" s="190"/>
      <c r="R213" s="233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</row>
    <row r="214" spans="1:241" s="39" customFormat="1" ht="17.1" customHeight="1">
      <c r="A214" s="635"/>
      <c r="B214" s="635"/>
      <c r="C214" s="712" t="s">
        <v>161</v>
      </c>
      <c r="D214" s="205" t="s">
        <v>117</v>
      </c>
      <c r="E214" s="206">
        <v>3060</v>
      </c>
      <c r="F214" s="206">
        <v>0</v>
      </c>
      <c r="G214" s="163">
        <f t="shared" si="12"/>
        <v>-3060</v>
      </c>
      <c r="H214" s="163">
        <f t="shared" si="13"/>
        <v>-100</v>
      </c>
      <c r="I214" s="344"/>
      <c r="J214" s="179"/>
      <c r="K214" s="345"/>
      <c r="L214" s="345"/>
      <c r="M214" s="345"/>
      <c r="N214" s="345"/>
      <c r="O214" s="345"/>
      <c r="P214" s="346"/>
      <c r="Q214" s="307" t="s">
        <v>466</v>
      </c>
      <c r="R214" s="299">
        <v>-3060</v>
      </c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  <c r="CZ214" s="33"/>
      <c r="DA214" s="33"/>
      <c r="DB214" s="33"/>
      <c r="DC214" s="33"/>
      <c r="DD214" s="33"/>
      <c r="DE214" s="33"/>
      <c r="DF214" s="33"/>
      <c r="DG214" s="33"/>
      <c r="DH214" s="33"/>
      <c r="DI214" s="33"/>
      <c r="DJ214" s="33"/>
      <c r="DK214" s="33"/>
      <c r="DL214" s="33"/>
      <c r="DM214" s="33"/>
      <c r="DN214" s="33"/>
      <c r="DO214" s="33"/>
      <c r="DP214" s="33"/>
      <c r="DQ214" s="33"/>
      <c r="DR214" s="33"/>
      <c r="DS214" s="33"/>
      <c r="DT214" s="33"/>
      <c r="DU214" s="33"/>
      <c r="DV214" s="33"/>
      <c r="DW214" s="33"/>
      <c r="DX214" s="33"/>
      <c r="DY214" s="33"/>
      <c r="DZ214" s="33"/>
      <c r="EA214" s="33"/>
      <c r="EB214" s="33"/>
      <c r="EC214" s="33"/>
      <c r="ED214" s="33"/>
      <c r="EE214" s="33"/>
      <c r="EF214" s="33"/>
      <c r="EG214" s="33"/>
      <c r="EH214" s="33"/>
      <c r="EI214" s="33"/>
      <c r="EJ214" s="33"/>
      <c r="EK214" s="33"/>
      <c r="EL214" s="33"/>
      <c r="EM214" s="33"/>
      <c r="EN214" s="33"/>
      <c r="EO214" s="33"/>
      <c r="EP214" s="33"/>
      <c r="EQ214" s="33"/>
      <c r="ER214" s="33"/>
      <c r="ES214" s="33"/>
      <c r="ET214" s="33"/>
      <c r="EU214" s="33"/>
      <c r="EV214" s="33"/>
      <c r="EW214" s="33"/>
      <c r="EX214" s="33"/>
      <c r="EY214" s="33"/>
      <c r="EZ214" s="33"/>
      <c r="FA214" s="33"/>
      <c r="FB214" s="33"/>
      <c r="FC214" s="33"/>
      <c r="FD214" s="33"/>
      <c r="FE214" s="33"/>
      <c r="FF214" s="33"/>
      <c r="FG214" s="33"/>
      <c r="FH214" s="33"/>
      <c r="FI214" s="33"/>
      <c r="FJ214" s="33"/>
      <c r="FK214" s="33"/>
      <c r="FL214" s="33"/>
      <c r="FM214" s="33"/>
      <c r="FN214" s="33"/>
      <c r="FO214" s="33"/>
      <c r="FP214" s="33"/>
      <c r="FQ214" s="33"/>
      <c r="FR214" s="33"/>
      <c r="FS214" s="33"/>
      <c r="FT214" s="33"/>
      <c r="FU214" s="33"/>
      <c r="FV214" s="33"/>
      <c r="FW214" s="33"/>
      <c r="FX214" s="33"/>
      <c r="FY214" s="33"/>
      <c r="FZ214" s="33"/>
      <c r="GA214" s="33"/>
      <c r="GB214" s="33"/>
      <c r="GC214" s="33"/>
      <c r="GD214" s="33"/>
      <c r="GE214" s="33"/>
      <c r="GF214" s="33"/>
      <c r="GG214" s="33"/>
      <c r="GH214" s="33"/>
      <c r="GI214" s="33"/>
      <c r="GJ214" s="33"/>
      <c r="GK214" s="33"/>
      <c r="GL214" s="33"/>
      <c r="GM214" s="33"/>
      <c r="GN214" s="33"/>
      <c r="GO214" s="33"/>
      <c r="GP214" s="33"/>
      <c r="GQ214" s="33"/>
      <c r="GR214" s="33"/>
      <c r="GS214" s="33"/>
      <c r="GT214" s="33"/>
      <c r="GU214" s="33"/>
      <c r="GV214" s="33"/>
      <c r="GW214" s="33"/>
      <c r="GX214" s="33"/>
      <c r="GY214" s="33"/>
      <c r="GZ214" s="33"/>
      <c r="HA214" s="33"/>
      <c r="HB214" s="33"/>
      <c r="HC214" s="33"/>
      <c r="HD214" s="33"/>
      <c r="HE214" s="33"/>
      <c r="HF214" s="33"/>
      <c r="HG214" s="33"/>
      <c r="HH214" s="33"/>
      <c r="HI214" s="33"/>
      <c r="HJ214" s="33"/>
      <c r="HK214" s="33"/>
      <c r="HL214" s="33"/>
      <c r="HM214" s="33"/>
      <c r="HN214" s="33"/>
      <c r="HO214" s="33"/>
      <c r="HP214" s="33"/>
      <c r="HQ214" s="33"/>
      <c r="HR214" s="33"/>
      <c r="HS214" s="33"/>
      <c r="HT214" s="33"/>
      <c r="HU214" s="33"/>
      <c r="HV214" s="33"/>
      <c r="HW214" s="33"/>
      <c r="HX214" s="33"/>
      <c r="HY214" s="33"/>
      <c r="HZ214" s="33"/>
      <c r="IA214" s="33"/>
      <c r="IB214" s="33"/>
      <c r="IC214" s="33"/>
      <c r="ID214" s="33"/>
      <c r="IE214" s="33"/>
      <c r="IF214" s="33"/>
      <c r="IG214" s="33"/>
    </row>
    <row r="215" spans="1:241" s="39" customFormat="1" ht="17.1" customHeight="1">
      <c r="A215" s="635"/>
      <c r="B215" s="635"/>
      <c r="C215" s="713"/>
      <c r="D215" s="205" t="s">
        <v>162</v>
      </c>
      <c r="E215" s="206">
        <v>0</v>
      </c>
      <c r="F215" s="206">
        <v>0</v>
      </c>
      <c r="G215" s="163">
        <f t="shared" si="12"/>
        <v>0</v>
      </c>
      <c r="H215" s="163">
        <v>0</v>
      </c>
      <c r="I215" s="353"/>
      <c r="J215" s="179"/>
      <c r="K215" s="354"/>
      <c r="L215" s="354"/>
      <c r="M215" s="354"/>
      <c r="N215" s="354"/>
      <c r="O215" s="354"/>
      <c r="P215" s="355"/>
      <c r="Q215" s="312"/>
      <c r="R215" s="299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  <c r="CZ215" s="33"/>
      <c r="DA215" s="33"/>
      <c r="DB215" s="33"/>
      <c r="DC215" s="33"/>
      <c r="DD215" s="33"/>
      <c r="DE215" s="33"/>
      <c r="DF215" s="33"/>
      <c r="DG215" s="33"/>
      <c r="DH215" s="33"/>
      <c r="DI215" s="33"/>
      <c r="DJ215" s="33"/>
      <c r="DK215" s="33"/>
      <c r="DL215" s="33"/>
      <c r="DM215" s="33"/>
      <c r="DN215" s="33"/>
      <c r="DO215" s="33"/>
      <c r="DP215" s="33"/>
      <c r="DQ215" s="33"/>
      <c r="DR215" s="33"/>
      <c r="DS215" s="33"/>
      <c r="DT215" s="33"/>
      <c r="DU215" s="33"/>
      <c r="DV215" s="33"/>
      <c r="DW215" s="33"/>
      <c r="DX215" s="33"/>
      <c r="DY215" s="33"/>
      <c r="DZ215" s="33"/>
      <c r="EA215" s="33"/>
      <c r="EB215" s="33"/>
      <c r="EC215" s="33"/>
      <c r="ED215" s="33"/>
      <c r="EE215" s="33"/>
      <c r="EF215" s="33"/>
      <c r="EG215" s="33"/>
      <c r="EH215" s="33"/>
      <c r="EI215" s="33"/>
      <c r="EJ215" s="33"/>
      <c r="EK215" s="33"/>
      <c r="EL215" s="33"/>
      <c r="EM215" s="33"/>
      <c r="EN215" s="33"/>
      <c r="EO215" s="33"/>
      <c r="EP215" s="33"/>
      <c r="EQ215" s="33"/>
      <c r="ER215" s="33"/>
      <c r="ES215" s="33"/>
      <c r="ET215" s="33"/>
      <c r="EU215" s="33"/>
      <c r="EV215" s="33"/>
      <c r="EW215" s="33"/>
      <c r="EX215" s="33"/>
      <c r="EY215" s="33"/>
      <c r="EZ215" s="33"/>
      <c r="FA215" s="33"/>
      <c r="FB215" s="33"/>
      <c r="FC215" s="33"/>
      <c r="FD215" s="33"/>
      <c r="FE215" s="33"/>
      <c r="FF215" s="33"/>
      <c r="FG215" s="33"/>
      <c r="FH215" s="33"/>
      <c r="FI215" s="33"/>
      <c r="FJ215" s="33"/>
      <c r="FK215" s="33"/>
      <c r="FL215" s="33"/>
      <c r="FM215" s="33"/>
      <c r="FN215" s="33"/>
      <c r="FO215" s="33"/>
      <c r="FP215" s="33"/>
      <c r="FQ215" s="33"/>
      <c r="FR215" s="33"/>
      <c r="FS215" s="33"/>
      <c r="FT215" s="33"/>
      <c r="FU215" s="33"/>
      <c r="FV215" s="33"/>
      <c r="FW215" s="33"/>
      <c r="FX215" s="33"/>
      <c r="FY215" s="33"/>
      <c r="FZ215" s="33"/>
      <c r="GA215" s="33"/>
      <c r="GB215" s="33"/>
      <c r="GC215" s="33"/>
      <c r="GD215" s="33"/>
      <c r="GE215" s="33"/>
      <c r="GF215" s="33"/>
      <c r="GG215" s="33"/>
      <c r="GH215" s="33"/>
      <c r="GI215" s="33"/>
      <c r="GJ215" s="33"/>
      <c r="GK215" s="33"/>
      <c r="GL215" s="33"/>
      <c r="GM215" s="33"/>
      <c r="GN215" s="33"/>
      <c r="GO215" s="33"/>
      <c r="GP215" s="33"/>
      <c r="GQ215" s="33"/>
      <c r="GR215" s="33"/>
      <c r="GS215" s="33"/>
      <c r="GT215" s="33"/>
      <c r="GU215" s="33"/>
      <c r="GV215" s="33"/>
      <c r="GW215" s="33"/>
      <c r="GX215" s="33"/>
      <c r="GY215" s="33"/>
      <c r="GZ215" s="33"/>
      <c r="HA215" s="33"/>
      <c r="HB215" s="33"/>
      <c r="HC215" s="33"/>
      <c r="HD215" s="33"/>
      <c r="HE215" s="33"/>
      <c r="HF215" s="33"/>
      <c r="HG215" s="33"/>
      <c r="HH215" s="33"/>
      <c r="HI215" s="33"/>
      <c r="HJ215" s="33"/>
      <c r="HK215" s="33"/>
      <c r="HL215" s="33"/>
      <c r="HM215" s="33"/>
      <c r="HN215" s="33"/>
      <c r="HO215" s="33"/>
      <c r="HP215" s="33"/>
      <c r="HQ215" s="33"/>
      <c r="HR215" s="33"/>
      <c r="HS215" s="33"/>
      <c r="HT215" s="33"/>
      <c r="HU215" s="33"/>
      <c r="HV215" s="33"/>
      <c r="HW215" s="33"/>
      <c r="HX215" s="33"/>
      <c r="HY215" s="33"/>
      <c r="HZ215" s="33"/>
      <c r="IA215" s="33"/>
      <c r="IB215" s="33"/>
      <c r="IC215" s="33"/>
      <c r="ID215" s="33"/>
      <c r="IE215" s="33"/>
      <c r="IF215" s="33"/>
      <c r="IG215" s="33"/>
    </row>
    <row r="216" spans="1:241" ht="17.1" customHeight="1">
      <c r="A216" s="635"/>
      <c r="B216" s="635"/>
      <c r="C216" s="713"/>
      <c r="D216" s="266" t="s">
        <v>163</v>
      </c>
      <c r="E216" s="242">
        <v>290</v>
      </c>
      <c r="F216" s="242">
        <v>1730</v>
      </c>
      <c r="G216" s="238">
        <f t="shared" si="12"/>
        <v>1440</v>
      </c>
      <c r="H216" s="238">
        <f t="shared" si="13"/>
        <v>496.55172413793105</v>
      </c>
      <c r="I216" s="457" t="s">
        <v>538</v>
      </c>
      <c r="J216" s="276"/>
      <c r="K216" s="458"/>
      <c r="L216" s="458"/>
      <c r="M216" s="458"/>
      <c r="N216" s="458"/>
      <c r="O216" s="458"/>
      <c r="P216" s="285">
        <v>500</v>
      </c>
      <c r="Q216" s="444" t="s">
        <v>463</v>
      </c>
      <c r="R216" s="336">
        <v>1440</v>
      </c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  <c r="CZ216" s="33"/>
      <c r="DA216" s="33"/>
      <c r="DB216" s="33"/>
      <c r="DC216" s="33"/>
      <c r="DD216" s="33"/>
      <c r="DE216" s="33"/>
      <c r="DF216" s="33"/>
      <c r="DG216" s="33"/>
      <c r="DH216" s="33"/>
      <c r="DI216" s="33"/>
      <c r="DJ216" s="33"/>
      <c r="DK216" s="33"/>
      <c r="DL216" s="33"/>
      <c r="DM216" s="33"/>
      <c r="DN216" s="33"/>
      <c r="DO216" s="33"/>
      <c r="DP216" s="33"/>
      <c r="DQ216" s="33"/>
      <c r="DR216" s="33"/>
      <c r="DS216" s="33"/>
      <c r="DT216" s="33"/>
      <c r="DU216" s="33"/>
      <c r="DV216" s="33"/>
      <c r="DW216" s="33"/>
      <c r="DX216" s="33"/>
      <c r="DY216" s="33"/>
      <c r="DZ216" s="33"/>
      <c r="EA216" s="33"/>
      <c r="EB216" s="33"/>
      <c r="EC216" s="33"/>
      <c r="ED216" s="33"/>
      <c r="EE216" s="33"/>
      <c r="EF216" s="33"/>
      <c r="EG216" s="33"/>
      <c r="EH216" s="33"/>
      <c r="EI216" s="33"/>
      <c r="EJ216" s="33"/>
      <c r="EK216" s="33"/>
      <c r="EL216" s="33"/>
      <c r="EM216" s="33"/>
      <c r="EN216" s="33"/>
      <c r="EO216" s="33"/>
      <c r="EP216" s="33"/>
      <c r="EQ216" s="33"/>
      <c r="ER216" s="33"/>
      <c r="ES216" s="33"/>
      <c r="ET216" s="33"/>
      <c r="EU216" s="33"/>
      <c r="EV216" s="33"/>
      <c r="EW216" s="33"/>
      <c r="EX216" s="33"/>
      <c r="EY216" s="33"/>
      <c r="EZ216" s="33"/>
      <c r="FA216" s="33"/>
      <c r="FB216" s="33"/>
      <c r="FC216" s="33"/>
      <c r="FD216" s="33"/>
      <c r="FE216" s="33"/>
      <c r="FF216" s="33"/>
      <c r="FG216" s="33"/>
      <c r="FH216" s="33"/>
      <c r="FI216" s="33"/>
      <c r="FJ216" s="33"/>
      <c r="FK216" s="33"/>
      <c r="FL216" s="33"/>
      <c r="FM216" s="33"/>
      <c r="FN216" s="33"/>
      <c r="FO216" s="33"/>
      <c r="FP216" s="33"/>
      <c r="FQ216" s="33"/>
      <c r="FR216" s="33"/>
      <c r="FS216" s="33"/>
      <c r="FT216" s="33"/>
      <c r="FU216" s="33"/>
      <c r="FV216" s="33"/>
      <c r="FW216" s="33"/>
      <c r="FX216" s="33"/>
      <c r="FY216" s="33"/>
      <c r="FZ216" s="33"/>
      <c r="GA216" s="33"/>
      <c r="GB216" s="33"/>
      <c r="GC216" s="33"/>
      <c r="GD216" s="33"/>
      <c r="GE216" s="33"/>
      <c r="GF216" s="33"/>
      <c r="GG216" s="33"/>
      <c r="GH216" s="33"/>
      <c r="GI216" s="33"/>
      <c r="GJ216" s="33"/>
      <c r="GK216" s="33"/>
      <c r="GL216" s="33"/>
      <c r="GM216" s="33"/>
      <c r="GN216" s="33"/>
      <c r="GO216" s="33"/>
      <c r="GP216" s="33"/>
      <c r="GQ216" s="33"/>
      <c r="GR216" s="33"/>
      <c r="GS216" s="33"/>
      <c r="GT216" s="33"/>
      <c r="GU216" s="33"/>
      <c r="GV216" s="33"/>
      <c r="GW216" s="33"/>
      <c r="GX216" s="33"/>
      <c r="GY216" s="33"/>
      <c r="GZ216" s="33"/>
      <c r="HA216" s="33"/>
      <c r="HB216" s="33"/>
      <c r="HC216" s="33"/>
      <c r="HD216" s="33"/>
      <c r="HE216" s="33"/>
      <c r="HF216" s="33"/>
      <c r="HG216" s="33"/>
      <c r="HH216" s="33"/>
      <c r="HI216" s="33"/>
      <c r="HJ216" s="33"/>
      <c r="HK216" s="33"/>
      <c r="HL216" s="33"/>
      <c r="HM216" s="33"/>
      <c r="HN216" s="33"/>
      <c r="HO216" s="33"/>
      <c r="HP216" s="33"/>
      <c r="HQ216" s="33"/>
      <c r="HR216" s="33"/>
      <c r="HS216" s="33"/>
      <c r="HT216" s="33"/>
      <c r="HU216" s="33"/>
      <c r="HV216" s="33"/>
      <c r="HW216" s="33"/>
      <c r="HX216" s="33"/>
      <c r="HY216" s="33"/>
      <c r="HZ216" s="33"/>
      <c r="IA216" s="33"/>
      <c r="IB216" s="33"/>
      <c r="IC216" s="33"/>
      <c r="ID216" s="33"/>
      <c r="IE216" s="33"/>
      <c r="IF216" s="33"/>
      <c r="IG216" s="33"/>
    </row>
    <row r="217" spans="1:241" ht="17.1" customHeight="1">
      <c r="A217" s="635"/>
      <c r="B217" s="635"/>
      <c r="C217" s="713"/>
      <c r="D217" s="268"/>
      <c r="E217" s="241"/>
      <c r="F217" s="241"/>
      <c r="G217" s="239"/>
      <c r="H217" s="239"/>
      <c r="I217" s="460" t="s">
        <v>524</v>
      </c>
      <c r="J217" s="142"/>
      <c r="K217" s="461"/>
      <c r="L217" s="461"/>
      <c r="M217" s="461"/>
      <c r="N217" s="461"/>
      <c r="O217" s="461"/>
      <c r="P217" s="286">
        <v>200</v>
      </c>
      <c r="Q217" s="447"/>
      <c r="R217" s="379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  <c r="CU217" s="33"/>
      <c r="CV217" s="33"/>
      <c r="CW217" s="33"/>
      <c r="CX217" s="33"/>
      <c r="CY217" s="33"/>
      <c r="CZ217" s="33"/>
      <c r="DA217" s="33"/>
      <c r="DB217" s="33"/>
      <c r="DC217" s="33"/>
      <c r="DD217" s="33"/>
      <c r="DE217" s="33"/>
      <c r="DF217" s="33"/>
      <c r="DG217" s="33"/>
      <c r="DH217" s="33"/>
      <c r="DI217" s="33"/>
      <c r="DJ217" s="33"/>
      <c r="DK217" s="33"/>
      <c r="DL217" s="33"/>
      <c r="DM217" s="33"/>
      <c r="DN217" s="33"/>
      <c r="DO217" s="33"/>
      <c r="DP217" s="33"/>
      <c r="DQ217" s="33"/>
      <c r="DR217" s="33"/>
      <c r="DS217" s="33"/>
      <c r="DT217" s="33"/>
      <c r="DU217" s="33"/>
      <c r="DV217" s="33"/>
      <c r="DW217" s="33"/>
      <c r="DX217" s="33"/>
      <c r="DY217" s="33"/>
      <c r="DZ217" s="33"/>
      <c r="EA217" s="33"/>
      <c r="EB217" s="33"/>
      <c r="EC217" s="33"/>
      <c r="ED217" s="33"/>
      <c r="EE217" s="33"/>
      <c r="EF217" s="33"/>
      <c r="EG217" s="33"/>
      <c r="EH217" s="33"/>
      <c r="EI217" s="33"/>
      <c r="EJ217" s="33"/>
      <c r="EK217" s="33"/>
      <c r="EL217" s="33"/>
      <c r="EM217" s="33"/>
      <c r="EN217" s="33"/>
      <c r="EO217" s="33"/>
      <c r="EP217" s="33"/>
      <c r="EQ217" s="33"/>
      <c r="ER217" s="33"/>
      <c r="ES217" s="33"/>
      <c r="ET217" s="33"/>
      <c r="EU217" s="33"/>
      <c r="EV217" s="33"/>
      <c r="EW217" s="33"/>
      <c r="EX217" s="33"/>
      <c r="EY217" s="33"/>
      <c r="EZ217" s="33"/>
      <c r="FA217" s="33"/>
      <c r="FB217" s="33"/>
      <c r="FC217" s="33"/>
      <c r="FD217" s="33"/>
      <c r="FE217" s="33"/>
      <c r="FF217" s="33"/>
      <c r="FG217" s="33"/>
      <c r="FH217" s="33"/>
      <c r="FI217" s="33"/>
      <c r="FJ217" s="33"/>
      <c r="FK217" s="33"/>
      <c r="FL217" s="33"/>
      <c r="FM217" s="33"/>
      <c r="FN217" s="33"/>
      <c r="FO217" s="33"/>
      <c r="FP217" s="33"/>
      <c r="FQ217" s="33"/>
      <c r="FR217" s="33"/>
      <c r="FS217" s="33"/>
      <c r="FT217" s="33"/>
      <c r="FU217" s="33"/>
      <c r="FV217" s="33"/>
      <c r="FW217" s="33"/>
      <c r="FX217" s="33"/>
      <c r="FY217" s="33"/>
      <c r="FZ217" s="33"/>
      <c r="GA217" s="33"/>
      <c r="GB217" s="33"/>
      <c r="GC217" s="33"/>
      <c r="GD217" s="33"/>
      <c r="GE217" s="33"/>
      <c r="GF217" s="33"/>
      <c r="GG217" s="33"/>
      <c r="GH217" s="33"/>
      <c r="GI217" s="33"/>
      <c r="GJ217" s="33"/>
      <c r="GK217" s="33"/>
      <c r="GL217" s="33"/>
      <c r="GM217" s="33"/>
      <c r="GN217" s="33"/>
      <c r="GO217" s="33"/>
      <c r="GP217" s="33"/>
      <c r="GQ217" s="33"/>
      <c r="GR217" s="33"/>
      <c r="GS217" s="33"/>
      <c r="GT217" s="33"/>
      <c r="GU217" s="33"/>
      <c r="GV217" s="33"/>
      <c r="GW217" s="33"/>
      <c r="GX217" s="33"/>
      <c r="GY217" s="33"/>
      <c r="GZ217" s="33"/>
      <c r="HA217" s="33"/>
      <c r="HB217" s="33"/>
      <c r="HC217" s="33"/>
      <c r="HD217" s="33"/>
      <c r="HE217" s="33"/>
      <c r="HF217" s="33"/>
      <c r="HG217" s="33"/>
      <c r="HH217" s="33"/>
      <c r="HI217" s="33"/>
      <c r="HJ217" s="33"/>
      <c r="HK217" s="33"/>
      <c r="HL217" s="33"/>
      <c r="HM217" s="33"/>
      <c r="HN217" s="33"/>
      <c r="HO217" s="33"/>
      <c r="HP217" s="33"/>
      <c r="HQ217" s="33"/>
      <c r="HR217" s="33"/>
      <c r="HS217" s="33"/>
      <c r="HT217" s="33"/>
      <c r="HU217" s="33"/>
      <c r="HV217" s="33"/>
      <c r="HW217" s="33"/>
      <c r="HX217" s="33"/>
      <c r="HY217" s="33"/>
      <c r="HZ217" s="33"/>
      <c r="IA217" s="33"/>
      <c r="IB217" s="33"/>
      <c r="IC217" s="33"/>
      <c r="ID217" s="33"/>
      <c r="IE217" s="33"/>
      <c r="IF217" s="33"/>
      <c r="IG217" s="33"/>
    </row>
    <row r="218" spans="1:241" ht="17.1" customHeight="1">
      <c r="A218" s="629"/>
      <c r="B218" s="629"/>
      <c r="C218" s="713"/>
      <c r="D218" s="268"/>
      <c r="E218" s="241"/>
      <c r="F218" s="241"/>
      <c r="G218" s="239"/>
      <c r="H218" s="239"/>
      <c r="I218" s="460" t="s">
        <v>523</v>
      </c>
      <c r="J218" s="142"/>
      <c r="K218" s="461"/>
      <c r="L218" s="461"/>
      <c r="M218" s="461"/>
      <c r="N218" s="461"/>
      <c r="O218" s="461"/>
      <c r="P218" s="286">
        <v>320</v>
      </c>
      <c r="Q218" s="447"/>
      <c r="R218" s="379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  <c r="CU218" s="33"/>
      <c r="CV218" s="33"/>
      <c r="CW218" s="33"/>
      <c r="CX218" s="33"/>
      <c r="CY218" s="33"/>
      <c r="CZ218" s="33"/>
      <c r="DA218" s="33"/>
      <c r="DB218" s="33"/>
      <c r="DC218" s="33"/>
      <c r="DD218" s="33"/>
      <c r="DE218" s="33"/>
      <c r="DF218" s="33"/>
      <c r="DG218" s="33"/>
      <c r="DH218" s="33"/>
      <c r="DI218" s="33"/>
      <c r="DJ218" s="33"/>
      <c r="DK218" s="33"/>
      <c r="DL218" s="33"/>
      <c r="DM218" s="33"/>
      <c r="DN218" s="33"/>
      <c r="DO218" s="33"/>
      <c r="DP218" s="33"/>
      <c r="DQ218" s="33"/>
      <c r="DR218" s="33"/>
      <c r="DS218" s="33"/>
      <c r="DT218" s="33"/>
      <c r="DU218" s="33"/>
      <c r="DV218" s="33"/>
      <c r="DW218" s="33"/>
      <c r="DX218" s="33"/>
      <c r="DY218" s="33"/>
      <c r="DZ218" s="33"/>
      <c r="EA218" s="33"/>
      <c r="EB218" s="33"/>
      <c r="EC218" s="33"/>
      <c r="ED218" s="33"/>
      <c r="EE218" s="33"/>
      <c r="EF218" s="33"/>
      <c r="EG218" s="33"/>
      <c r="EH218" s="33"/>
      <c r="EI218" s="33"/>
      <c r="EJ218" s="33"/>
      <c r="EK218" s="33"/>
      <c r="EL218" s="33"/>
      <c r="EM218" s="33"/>
      <c r="EN218" s="33"/>
      <c r="EO218" s="33"/>
      <c r="EP218" s="33"/>
      <c r="EQ218" s="33"/>
      <c r="ER218" s="33"/>
      <c r="ES218" s="33"/>
      <c r="ET218" s="33"/>
      <c r="EU218" s="33"/>
      <c r="EV218" s="33"/>
      <c r="EW218" s="33"/>
      <c r="EX218" s="33"/>
      <c r="EY218" s="33"/>
      <c r="EZ218" s="33"/>
      <c r="FA218" s="33"/>
      <c r="FB218" s="33"/>
      <c r="FC218" s="33"/>
      <c r="FD218" s="33"/>
      <c r="FE218" s="33"/>
      <c r="FF218" s="33"/>
      <c r="FG218" s="33"/>
      <c r="FH218" s="33"/>
      <c r="FI218" s="33"/>
      <c r="FJ218" s="33"/>
      <c r="FK218" s="33"/>
      <c r="FL218" s="33"/>
      <c r="FM218" s="33"/>
      <c r="FN218" s="33"/>
      <c r="FO218" s="33"/>
      <c r="FP218" s="33"/>
      <c r="FQ218" s="33"/>
      <c r="FR218" s="33"/>
      <c r="FS218" s="33"/>
      <c r="FT218" s="33"/>
      <c r="FU218" s="33"/>
      <c r="FV218" s="33"/>
      <c r="FW218" s="33"/>
      <c r="FX218" s="33"/>
      <c r="FY218" s="33"/>
      <c r="FZ218" s="33"/>
      <c r="GA218" s="33"/>
      <c r="GB218" s="33"/>
      <c r="GC218" s="33"/>
      <c r="GD218" s="33"/>
      <c r="GE218" s="33"/>
      <c r="GF218" s="33"/>
      <c r="GG218" s="33"/>
      <c r="GH218" s="33"/>
      <c r="GI218" s="33"/>
      <c r="GJ218" s="33"/>
      <c r="GK218" s="33"/>
      <c r="GL218" s="33"/>
      <c r="GM218" s="33"/>
      <c r="GN218" s="33"/>
      <c r="GO218" s="33"/>
      <c r="GP218" s="33"/>
      <c r="GQ218" s="33"/>
      <c r="GR218" s="33"/>
      <c r="GS218" s="33"/>
      <c r="GT218" s="33"/>
      <c r="GU218" s="33"/>
      <c r="GV218" s="33"/>
      <c r="GW218" s="33"/>
      <c r="GX218" s="33"/>
      <c r="GY218" s="33"/>
      <c r="GZ218" s="33"/>
      <c r="HA218" s="33"/>
      <c r="HB218" s="33"/>
      <c r="HC218" s="33"/>
      <c r="HD218" s="33"/>
      <c r="HE218" s="33"/>
      <c r="HF218" s="33"/>
      <c r="HG218" s="33"/>
      <c r="HH218" s="33"/>
      <c r="HI218" s="33"/>
      <c r="HJ218" s="33"/>
      <c r="HK218" s="33"/>
      <c r="HL218" s="33"/>
      <c r="HM218" s="33"/>
      <c r="HN218" s="33"/>
      <c r="HO218" s="33"/>
      <c r="HP218" s="33"/>
      <c r="HQ218" s="33"/>
      <c r="HR218" s="33"/>
      <c r="HS218" s="33"/>
      <c r="HT218" s="33"/>
      <c r="HU218" s="33"/>
      <c r="HV218" s="33"/>
      <c r="HW218" s="33"/>
      <c r="HX218" s="33"/>
      <c r="HY218" s="33"/>
      <c r="HZ218" s="33"/>
      <c r="IA218" s="33"/>
      <c r="IB218" s="33"/>
      <c r="IC218" s="33"/>
      <c r="ID218" s="33"/>
      <c r="IE218" s="33"/>
      <c r="IF218" s="33"/>
      <c r="IG218" s="33"/>
    </row>
    <row r="219" spans="1:241" ht="17.1" customHeight="1">
      <c r="A219" s="631" t="s">
        <v>12</v>
      </c>
      <c r="B219" s="631" t="s">
        <v>11</v>
      </c>
      <c r="C219" s="714"/>
      <c r="D219" s="268"/>
      <c r="E219" s="241"/>
      <c r="F219" s="241"/>
      <c r="G219" s="239"/>
      <c r="H219" s="239"/>
      <c r="I219" s="460" t="s">
        <v>539</v>
      </c>
      <c r="J219" s="142"/>
      <c r="K219" s="461"/>
      <c r="L219" s="461"/>
      <c r="M219" s="461"/>
      <c r="N219" s="461"/>
      <c r="O219" s="461"/>
      <c r="P219" s="286">
        <v>400</v>
      </c>
      <c r="Q219" s="447"/>
      <c r="R219" s="379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33"/>
      <c r="DF219" s="33"/>
      <c r="DG219" s="33"/>
      <c r="DH219" s="33"/>
      <c r="DI219" s="33"/>
      <c r="DJ219" s="33"/>
      <c r="DK219" s="33"/>
      <c r="DL219" s="33"/>
      <c r="DM219" s="33"/>
      <c r="DN219" s="33"/>
      <c r="DO219" s="33"/>
      <c r="DP219" s="33"/>
      <c r="DQ219" s="33"/>
      <c r="DR219" s="33"/>
      <c r="DS219" s="33"/>
      <c r="DT219" s="33"/>
      <c r="DU219" s="33"/>
      <c r="DV219" s="33"/>
      <c r="DW219" s="33"/>
      <c r="DX219" s="33"/>
      <c r="DY219" s="33"/>
      <c r="DZ219" s="33"/>
      <c r="EA219" s="33"/>
      <c r="EB219" s="33"/>
      <c r="EC219" s="33"/>
      <c r="ED219" s="33"/>
      <c r="EE219" s="33"/>
      <c r="EF219" s="33"/>
      <c r="EG219" s="33"/>
      <c r="EH219" s="33"/>
      <c r="EI219" s="33"/>
      <c r="EJ219" s="33"/>
      <c r="EK219" s="33"/>
      <c r="EL219" s="33"/>
      <c r="EM219" s="33"/>
      <c r="EN219" s="33"/>
      <c r="EO219" s="33"/>
      <c r="EP219" s="33"/>
      <c r="EQ219" s="33"/>
      <c r="ER219" s="33"/>
      <c r="ES219" s="33"/>
      <c r="ET219" s="33"/>
      <c r="EU219" s="33"/>
      <c r="EV219" s="33"/>
      <c r="EW219" s="33"/>
      <c r="EX219" s="33"/>
      <c r="EY219" s="33"/>
      <c r="EZ219" s="33"/>
      <c r="FA219" s="33"/>
      <c r="FB219" s="33"/>
      <c r="FC219" s="33"/>
      <c r="FD219" s="33"/>
      <c r="FE219" s="33"/>
      <c r="FF219" s="33"/>
      <c r="FG219" s="33"/>
      <c r="FH219" s="33"/>
      <c r="FI219" s="33"/>
      <c r="FJ219" s="33"/>
      <c r="FK219" s="33"/>
      <c r="FL219" s="33"/>
      <c r="FM219" s="33"/>
      <c r="FN219" s="33"/>
      <c r="FO219" s="33"/>
      <c r="FP219" s="33"/>
      <c r="FQ219" s="33"/>
      <c r="FR219" s="33"/>
      <c r="FS219" s="33"/>
      <c r="FT219" s="33"/>
      <c r="FU219" s="33"/>
      <c r="FV219" s="33"/>
      <c r="FW219" s="33"/>
      <c r="FX219" s="33"/>
      <c r="FY219" s="33"/>
      <c r="FZ219" s="33"/>
      <c r="GA219" s="33"/>
      <c r="GB219" s="33"/>
      <c r="GC219" s="33"/>
      <c r="GD219" s="33"/>
      <c r="GE219" s="33"/>
      <c r="GF219" s="33"/>
      <c r="GG219" s="33"/>
      <c r="GH219" s="33"/>
      <c r="GI219" s="33"/>
      <c r="GJ219" s="33"/>
      <c r="GK219" s="33"/>
      <c r="GL219" s="33"/>
      <c r="GM219" s="33"/>
      <c r="GN219" s="33"/>
      <c r="GO219" s="33"/>
      <c r="GP219" s="33"/>
      <c r="GQ219" s="33"/>
      <c r="GR219" s="33"/>
      <c r="GS219" s="33"/>
      <c r="GT219" s="33"/>
      <c r="GU219" s="33"/>
      <c r="GV219" s="33"/>
      <c r="GW219" s="33"/>
      <c r="GX219" s="33"/>
      <c r="GY219" s="33"/>
      <c r="GZ219" s="33"/>
      <c r="HA219" s="33"/>
      <c r="HB219" s="33"/>
      <c r="HC219" s="33"/>
      <c r="HD219" s="33"/>
      <c r="HE219" s="33"/>
      <c r="HF219" s="33"/>
      <c r="HG219" s="33"/>
      <c r="HH219" s="33"/>
      <c r="HI219" s="33"/>
      <c r="HJ219" s="33"/>
      <c r="HK219" s="33"/>
      <c r="HL219" s="33"/>
      <c r="HM219" s="33"/>
      <c r="HN219" s="33"/>
      <c r="HO219" s="33"/>
      <c r="HP219" s="33"/>
      <c r="HQ219" s="33"/>
      <c r="HR219" s="33"/>
      <c r="HS219" s="33"/>
      <c r="HT219" s="33"/>
      <c r="HU219" s="33"/>
      <c r="HV219" s="33"/>
      <c r="HW219" s="33"/>
      <c r="HX219" s="33"/>
      <c r="HY219" s="33"/>
      <c r="HZ219" s="33"/>
      <c r="IA219" s="33"/>
      <c r="IB219" s="33"/>
      <c r="IC219" s="33"/>
      <c r="ID219" s="33"/>
      <c r="IE219" s="33"/>
      <c r="IF219" s="33"/>
      <c r="IG219" s="33"/>
    </row>
    <row r="220" spans="1:241" ht="17.1" customHeight="1">
      <c r="A220" s="635"/>
      <c r="B220" s="635"/>
      <c r="C220" s="714"/>
      <c r="D220" s="268"/>
      <c r="E220" s="241"/>
      <c r="F220" s="241"/>
      <c r="G220" s="239"/>
      <c r="H220" s="239"/>
      <c r="I220" s="460" t="s">
        <v>540</v>
      </c>
      <c r="J220" s="142"/>
      <c r="K220" s="461"/>
      <c r="L220" s="461"/>
      <c r="M220" s="461"/>
      <c r="N220" s="461"/>
      <c r="O220" s="461"/>
      <c r="P220" s="286">
        <v>40</v>
      </c>
      <c r="Q220" s="447"/>
      <c r="R220" s="379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33"/>
      <c r="CP220" s="33"/>
      <c r="CQ220" s="33"/>
      <c r="CR220" s="33"/>
      <c r="CS220" s="33"/>
      <c r="CT220" s="33"/>
      <c r="CU220" s="33"/>
      <c r="CV220" s="33"/>
      <c r="CW220" s="33"/>
      <c r="CX220" s="33"/>
      <c r="CY220" s="33"/>
      <c r="CZ220" s="33"/>
      <c r="DA220" s="33"/>
      <c r="DB220" s="33"/>
      <c r="DC220" s="33"/>
      <c r="DD220" s="33"/>
      <c r="DE220" s="33"/>
      <c r="DF220" s="33"/>
      <c r="DG220" s="33"/>
      <c r="DH220" s="33"/>
      <c r="DI220" s="33"/>
      <c r="DJ220" s="33"/>
      <c r="DK220" s="33"/>
      <c r="DL220" s="33"/>
      <c r="DM220" s="33"/>
      <c r="DN220" s="33"/>
      <c r="DO220" s="33"/>
      <c r="DP220" s="33"/>
      <c r="DQ220" s="33"/>
      <c r="DR220" s="33"/>
      <c r="DS220" s="33"/>
      <c r="DT220" s="33"/>
      <c r="DU220" s="33"/>
      <c r="DV220" s="33"/>
      <c r="DW220" s="33"/>
      <c r="DX220" s="33"/>
      <c r="DY220" s="33"/>
      <c r="DZ220" s="33"/>
      <c r="EA220" s="33"/>
      <c r="EB220" s="33"/>
      <c r="EC220" s="33"/>
      <c r="ED220" s="33"/>
      <c r="EE220" s="33"/>
      <c r="EF220" s="33"/>
      <c r="EG220" s="33"/>
      <c r="EH220" s="33"/>
      <c r="EI220" s="33"/>
      <c r="EJ220" s="33"/>
      <c r="EK220" s="33"/>
      <c r="EL220" s="33"/>
      <c r="EM220" s="33"/>
      <c r="EN220" s="33"/>
      <c r="EO220" s="33"/>
      <c r="EP220" s="33"/>
      <c r="EQ220" s="33"/>
      <c r="ER220" s="33"/>
      <c r="ES220" s="33"/>
      <c r="ET220" s="33"/>
      <c r="EU220" s="33"/>
      <c r="EV220" s="33"/>
      <c r="EW220" s="33"/>
      <c r="EX220" s="33"/>
      <c r="EY220" s="33"/>
      <c r="EZ220" s="33"/>
      <c r="FA220" s="33"/>
      <c r="FB220" s="33"/>
      <c r="FC220" s="33"/>
      <c r="FD220" s="33"/>
      <c r="FE220" s="33"/>
      <c r="FF220" s="33"/>
      <c r="FG220" s="33"/>
      <c r="FH220" s="33"/>
      <c r="FI220" s="33"/>
      <c r="FJ220" s="33"/>
      <c r="FK220" s="33"/>
      <c r="FL220" s="33"/>
      <c r="FM220" s="33"/>
      <c r="FN220" s="33"/>
      <c r="FO220" s="33"/>
      <c r="FP220" s="33"/>
      <c r="FQ220" s="33"/>
      <c r="FR220" s="33"/>
      <c r="FS220" s="33"/>
      <c r="FT220" s="33"/>
      <c r="FU220" s="33"/>
      <c r="FV220" s="33"/>
      <c r="FW220" s="33"/>
      <c r="FX220" s="33"/>
      <c r="FY220" s="33"/>
      <c r="FZ220" s="33"/>
      <c r="GA220" s="33"/>
      <c r="GB220" s="33"/>
      <c r="GC220" s="33"/>
      <c r="GD220" s="33"/>
      <c r="GE220" s="33"/>
      <c r="GF220" s="33"/>
      <c r="GG220" s="33"/>
      <c r="GH220" s="33"/>
      <c r="GI220" s="33"/>
      <c r="GJ220" s="33"/>
      <c r="GK220" s="33"/>
      <c r="GL220" s="33"/>
      <c r="GM220" s="33"/>
      <c r="GN220" s="33"/>
      <c r="GO220" s="33"/>
      <c r="GP220" s="33"/>
      <c r="GQ220" s="33"/>
      <c r="GR220" s="33"/>
      <c r="GS220" s="33"/>
      <c r="GT220" s="33"/>
      <c r="GU220" s="33"/>
      <c r="GV220" s="33"/>
      <c r="GW220" s="33"/>
      <c r="GX220" s="33"/>
      <c r="GY220" s="33"/>
      <c r="GZ220" s="33"/>
      <c r="HA220" s="33"/>
      <c r="HB220" s="33"/>
      <c r="HC220" s="33"/>
      <c r="HD220" s="33"/>
      <c r="HE220" s="33"/>
      <c r="HF220" s="33"/>
      <c r="HG220" s="33"/>
      <c r="HH220" s="33"/>
      <c r="HI220" s="33"/>
      <c r="HJ220" s="33"/>
      <c r="HK220" s="33"/>
      <c r="HL220" s="33"/>
      <c r="HM220" s="33"/>
      <c r="HN220" s="33"/>
      <c r="HO220" s="33"/>
      <c r="HP220" s="33"/>
      <c r="HQ220" s="33"/>
      <c r="HR220" s="33"/>
      <c r="HS220" s="33"/>
      <c r="HT220" s="33"/>
      <c r="HU220" s="33"/>
      <c r="HV220" s="33"/>
      <c r="HW220" s="33"/>
      <c r="HX220" s="33"/>
      <c r="HY220" s="33"/>
      <c r="HZ220" s="33"/>
      <c r="IA220" s="33"/>
      <c r="IB220" s="33"/>
      <c r="IC220" s="33"/>
      <c r="ID220" s="33"/>
      <c r="IE220" s="33"/>
      <c r="IF220" s="33"/>
      <c r="IG220" s="33"/>
    </row>
    <row r="221" spans="1:241" ht="17.1" customHeight="1">
      <c r="A221" s="635"/>
      <c r="B221" s="635"/>
      <c r="C221" s="714"/>
      <c r="D221" s="268"/>
      <c r="E221" s="241"/>
      <c r="F221" s="241"/>
      <c r="G221" s="239"/>
      <c r="H221" s="239"/>
      <c r="I221" s="460" t="s">
        <v>541</v>
      </c>
      <c r="J221" s="142"/>
      <c r="K221" s="461"/>
      <c r="L221" s="461"/>
      <c r="M221" s="461"/>
      <c r="N221" s="461"/>
      <c r="O221" s="461"/>
      <c r="P221" s="286">
        <v>30</v>
      </c>
      <c r="Q221" s="447"/>
      <c r="R221" s="379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  <c r="CJ221" s="33"/>
      <c r="CK221" s="33"/>
      <c r="CL221" s="33"/>
      <c r="CM221" s="33"/>
      <c r="CN221" s="33"/>
      <c r="CO221" s="33"/>
      <c r="CP221" s="33"/>
      <c r="CQ221" s="33"/>
      <c r="CR221" s="33"/>
      <c r="CS221" s="33"/>
      <c r="CT221" s="33"/>
      <c r="CU221" s="33"/>
      <c r="CV221" s="33"/>
      <c r="CW221" s="33"/>
      <c r="CX221" s="33"/>
      <c r="CY221" s="33"/>
      <c r="CZ221" s="33"/>
      <c r="DA221" s="33"/>
      <c r="DB221" s="33"/>
      <c r="DC221" s="33"/>
      <c r="DD221" s="33"/>
      <c r="DE221" s="33"/>
      <c r="DF221" s="33"/>
      <c r="DG221" s="33"/>
      <c r="DH221" s="33"/>
      <c r="DI221" s="33"/>
      <c r="DJ221" s="33"/>
      <c r="DK221" s="33"/>
      <c r="DL221" s="33"/>
      <c r="DM221" s="33"/>
      <c r="DN221" s="33"/>
      <c r="DO221" s="33"/>
      <c r="DP221" s="33"/>
      <c r="DQ221" s="33"/>
      <c r="DR221" s="33"/>
      <c r="DS221" s="33"/>
      <c r="DT221" s="33"/>
      <c r="DU221" s="33"/>
      <c r="DV221" s="33"/>
      <c r="DW221" s="33"/>
      <c r="DX221" s="33"/>
      <c r="DY221" s="33"/>
      <c r="DZ221" s="33"/>
      <c r="EA221" s="33"/>
      <c r="EB221" s="33"/>
      <c r="EC221" s="33"/>
      <c r="ED221" s="33"/>
      <c r="EE221" s="33"/>
      <c r="EF221" s="33"/>
      <c r="EG221" s="33"/>
      <c r="EH221" s="33"/>
      <c r="EI221" s="33"/>
      <c r="EJ221" s="33"/>
      <c r="EK221" s="33"/>
      <c r="EL221" s="33"/>
      <c r="EM221" s="33"/>
      <c r="EN221" s="33"/>
      <c r="EO221" s="33"/>
      <c r="EP221" s="33"/>
      <c r="EQ221" s="33"/>
      <c r="ER221" s="33"/>
      <c r="ES221" s="33"/>
      <c r="ET221" s="33"/>
      <c r="EU221" s="33"/>
      <c r="EV221" s="33"/>
      <c r="EW221" s="33"/>
      <c r="EX221" s="33"/>
      <c r="EY221" s="33"/>
      <c r="EZ221" s="33"/>
      <c r="FA221" s="33"/>
      <c r="FB221" s="33"/>
      <c r="FC221" s="33"/>
      <c r="FD221" s="33"/>
      <c r="FE221" s="33"/>
      <c r="FF221" s="33"/>
      <c r="FG221" s="33"/>
      <c r="FH221" s="33"/>
      <c r="FI221" s="33"/>
      <c r="FJ221" s="33"/>
      <c r="FK221" s="33"/>
      <c r="FL221" s="33"/>
      <c r="FM221" s="33"/>
      <c r="FN221" s="33"/>
      <c r="FO221" s="33"/>
      <c r="FP221" s="33"/>
      <c r="FQ221" s="33"/>
      <c r="FR221" s="33"/>
      <c r="FS221" s="33"/>
      <c r="FT221" s="33"/>
      <c r="FU221" s="33"/>
      <c r="FV221" s="33"/>
      <c r="FW221" s="33"/>
      <c r="FX221" s="33"/>
      <c r="FY221" s="33"/>
      <c r="FZ221" s="33"/>
      <c r="GA221" s="33"/>
      <c r="GB221" s="33"/>
      <c r="GC221" s="33"/>
      <c r="GD221" s="33"/>
      <c r="GE221" s="33"/>
      <c r="GF221" s="33"/>
      <c r="GG221" s="33"/>
      <c r="GH221" s="33"/>
      <c r="GI221" s="33"/>
      <c r="GJ221" s="33"/>
      <c r="GK221" s="33"/>
      <c r="GL221" s="33"/>
      <c r="GM221" s="33"/>
      <c r="GN221" s="33"/>
      <c r="GO221" s="33"/>
      <c r="GP221" s="33"/>
      <c r="GQ221" s="33"/>
      <c r="GR221" s="33"/>
      <c r="GS221" s="33"/>
      <c r="GT221" s="33"/>
      <c r="GU221" s="33"/>
      <c r="GV221" s="33"/>
      <c r="GW221" s="33"/>
      <c r="GX221" s="33"/>
      <c r="GY221" s="33"/>
      <c r="GZ221" s="33"/>
      <c r="HA221" s="33"/>
      <c r="HB221" s="33"/>
      <c r="HC221" s="33"/>
      <c r="HD221" s="33"/>
      <c r="HE221" s="33"/>
      <c r="HF221" s="33"/>
      <c r="HG221" s="33"/>
      <c r="HH221" s="33"/>
      <c r="HI221" s="33"/>
      <c r="HJ221" s="33"/>
      <c r="HK221" s="33"/>
      <c r="HL221" s="33"/>
      <c r="HM221" s="33"/>
      <c r="HN221" s="33"/>
      <c r="HO221" s="33"/>
      <c r="HP221" s="33"/>
      <c r="HQ221" s="33"/>
      <c r="HR221" s="33"/>
      <c r="HS221" s="33"/>
      <c r="HT221" s="33"/>
      <c r="HU221" s="33"/>
      <c r="HV221" s="33"/>
      <c r="HW221" s="33"/>
      <c r="HX221" s="33"/>
      <c r="HY221" s="33"/>
      <c r="HZ221" s="33"/>
      <c r="IA221" s="33"/>
      <c r="IB221" s="33"/>
      <c r="IC221" s="33"/>
      <c r="ID221" s="33"/>
      <c r="IE221" s="33"/>
      <c r="IF221" s="33"/>
      <c r="IG221" s="33"/>
    </row>
    <row r="222" spans="1:241" ht="17.1" customHeight="1">
      <c r="A222" s="635"/>
      <c r="B222" s="635"/>
      <c r="C222" s="714"/>
      <c r="D222" s="268"/>
      <c r="E222" s="241"/>
      <c r="F222" s="241"/>
      <c r="G222" s="239"/>
      <c r="H222" s="239"/>
      <c r="I222" s="460" t="s">
        <v>503</v>
      </c>
      <c r="J222" s="142"/>
      <c r="K222" s="461"/>
      <c r="L222" s="461"/>
      <c r="M222" s="461"/>
      <c r="N222" s="461"/>
      <c r="O222" s="461"/>
      <c r="P222" s="286">
        <v>50</v>
      </c>
      <c r="Q222" s="447"/>
      <c r="R222" s="379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  <c r="CK222" s="33"/>
      <c r="CL222" s="33"/>
      <c r="CM222" s="33"/>
      <c r="CN222" s="33"/>
      <c r="CO222" s="33"/>
      <c r="CP222" s="33"/>
      <c r="CQ222" s="33"/>
      <c r="CR222" s="33"/>
      <c r="CS222" s="33"/>
      <c r="CT222" s="33"/>
      <c r="CU222" s="33"/>
      <c r="CV222" s="33"/>
      <c r="CW222" s="33"/>
      <c r="CX222" s="33"/>
      <c r="CY222" s="33"/>
      <c r="CZ222" s="33"/>
      <c r="DA222" s="33"/>
      <c r="DB222" s="33"/>
      <c r="DC222" s="33"/>
      <c r="DD222" s="33"/>
      <c r="DE222" s="33"/>
      <c r="DF222" s="33"/>
      <c r="DG222" s="33"/>
      <c r="DH222" s="33"/>
      <c r="DI222" s="33"/>
      <c r="DJ222" s="33"/>
      <c r="DK222" s="33"/>
      <c r="DL222" s="33"/>
      <c r="DM222" s="33"/>
      <c r="DN222" s="33"/>
      <c r="DO222" s="33"/>
      <c r="DP222" s="33"/>
      <c r="DQ222" s="33"/>
      <c r="DR222" s="33"/>
      <c r="DS222" s="33"/>
      <c r="DT222" s="33"/>
      <c r="DU222" s="33"/>
      <c r="DV222" s="33"/>
      <c r="DW222" s="33"/>
      <c r="DX222" s="33"/>
      <c r="DY222" s="33"/>
      <c r="DZ222" s="33"/>
      <c r="EA222" s="33"/>
      <c r="EB222" s="33"/>
      <c r="EC222" s="33"/>
      <c r="ED222" s="33"/>
      <c r="EE222" s="33"/>
      <c r="EF222" s="33"/>
      <c r="EG222" s="33"/>
      <c r="EH222" s="33"/>
      <c r="EI222" s="33"/>
      <c r="EJ222" s="33"/>
      <c r="EK222" s="33"/>
      <c r="EL222" s="33"/>
      <c r="EM222" s="33"/>
      <c r="EN222" s="33"/>
      <c r="EO222" s="33"/>
      <c r="EP222" s="33"/>
      <c r="EQ222" s="33"/>
      <c r="ER222" s="33"/>
      <c r="ES222" s="33"/>
      <c r="ET222" s="33"/>
      <c r="EU222" s="33"/>
      <c r="EV222" s="33"/>
      <c r="EW222" s="33"/>
      <c r="EX222" s="33"/>
      <c r="EY222" s="33"/>
      <c r="EZ222" s="33"/>
      <c r="FA222" s="33"/>
      <c r="FB222" s="33"/>
      <c r="FC222" s="33"/>
      <c r="FD222" s="33"/>
      <c r="FE222" s="33"/>
      <c r="FF222" s="33"/>
      <c r="FG222" s="33"/>
      <c r="FH222" s="33"/>
      <c r="FI222" s="33"/>
      <c r="FJ222" s="33"/>
      <c r="FK222" s="33"/>
      <c r="FL222" s="33"/>
      <c r="FM222" s="33"/>
      <c r="FN222" s="33"/>
      <c r="FO222" s="33"/>
      <c r="FP222" s="33"/>
      <c r="FQ222" s="33"/>
      <c r="FR222" s="33"/>
      <c r="FS222" s="33"/>
      <c r="FT222" s="33"/>
      <c r="FU222" s="33"/>
      <c r="FV222" s="33"/>
      <c r="FW222" s="33"/>
      <c r="FX222" s="33"/>
      <c r="FY222" s="33"/>
      <c r="FZ222" s="33"/>
      <c r="GA222" s="33"/>
      <c r="GB222" s="33"/>
      <c r="GC222" s="33"/>
      <c r="GD222" s="33"/>
      <c r="GE222" s="33"/>
      <c r="GF222" s="33"/>
      <c r="GG222" s="33"/>
      <c r="GH222" s="33"/>
      <c r="GI222" s="33"/>
      <c r="GJ222" s="33"/>
      <c r="GK222" s="33"/>
      <c r="GL222" s="33"/>
      <c r="GM222" s="33"/>
      <c r="GN222" s="33"/>
      <c r="GO222" s="33"/>
      <c r="GP222" s="33"/>
      <c r="GQ222" s="33"/>
      <c r="GR222" s="33"/>
      <c r="GS222" s="33"/>
      <c r="GT222" s="33"/>
      <c r="GU222" s="33"/>
      <c r="GV222" s="33"/>
      <c r="GW222" s="33"/>
      <c r="GX222" s="33"/>
      <c r="GY222" s="33"/>
      <c r="GZ222" s="33"/>
      <c r="HA222" s="33"/>
      <c r="HB222" s="33"/>
      <c r="HC222" s="33"/>
      <c r="HD222" s="33"/>
      <c r="HE222" s="33"/>
      <c r="HF222" s="33"/>
      <c r="HG222" s="33"/>
      <c r="HH222" s="33"/>
      <c r="HI222" s="33"/>
      <c r="HJ222" s="33"/>
      <c r="HK222" s="33"/>
      <c r="HL222" s="33"/>
      <c r="HM222" s="33"/>
      <c r="HN222" s="33"/>
      <c r="HO222" s="33"/>
      <c r="HP222" s="33"/>
      <c r="HQ222" s="33"/>
      <c r="HR222" s="33"/>
      <c r="HS222" s="33"/>
      <c r="HT222" s="33"/>
      <c r="HU222" s="33"/>
      <c r="HV222" s="33"/>
      <c r="HW222" s="33"/>
      <c r="HX222" s="33"/>
      <c r="HY222" s="33"/>
      <c r="HZ222" s="33"/>
      <c r="IA222" s="33"/>
      <c r="IB222" s="33"/>
      <c r="IC222" s="33"/>
      <c r="ID222" s="33"/>
      <c r="IE222" s="33"/>
      <c r="IF222" s="33"/>
      <c r="IG222" s="33"/>
    </row>
    <row r="223" spans="1:241" ht="17.1" customHeight="1">
      <c r="A223" s="635"/>
      <c r="B223" s="635"/>
      <c r="C223" s="714"/>
      <c r="D223" s="268"/>
      <c r="E223" s="241"/>
      <c r="F223" s="241"/>
      <c r="G223" s="239"/>
      <c r="H223" s="239"/>
      <c r="I223" s="460" t="s">
        <v>542</v>
      </c>
      <c r="J223" s="142"/>
      <c r="K223" s="461"/>
      <c r="L223" s="461">
        <v>50</v>
      </c>
      <c r="M223" s="461" t="s">
        <v>472</v>
      </c>
      <c r="N223" s="462">
        <v>3</v>
      </c>
      <c r="O223" s="461" t="s">
        <v>471</v>
      </c>
      <c r="P223" s="286">
        <f>L223*N223</f>
        <v>150</v>
      </c>
      <c r="Q223" s="447"/>
      <c r="R223" s="379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33"/>
      <c r="CM223" s="33"/>
      <c r="CN223" s="33"/>
      <c r="CO223" s="33"/>
      <c r="CP223" s="33"/>
      <c r="CQ223" s="33"/>
      <c r="CR223" s="33"/>
      <c r="CS223" s="33"/>
      <c r="CT223" s="33"/>
      <c r="CU223" s="33"/>
      <c r="CV223" s="33"/>
      <c r="CW223" s="33"/>
      <c r="CX223" s="33"/>
      <c r="CY223" s="33"/>
      <c r="CZ223" s="33"/>
      <c r="DA223" s="33"/>
      <c r="DB223" s="33"/>
      <c r="DC223" s="33"/>
      <c r="DD223" s="33"/>
      <c r="DE223" s="33"/>
      <c r="DF223" s="33"/>
      <c r="DG223" s="33"/>
      <c r="DH223" s="33"/>
      <c r="DI223" s="33"/>
      <c r="DJ223" s="33"/>
      <c r="DK223" s="33"/>
      <c r="DL223" s="33"/>
      <c r="DM223" s="33"/>
      <c r="DN223" s="33"/>
      <c r="DO223" s="33"/>
      <c r="DP223" s="33"/>
      <c r="DQ223" s="33"/>
      <c r="DR223" s="33"/>
      <c r="DS223" s="33"/>
      <c r="DT223" s="33"/>
      <c r="DU223" s="33"/>
      <c r="DV223" s="33"/>
      <c r="DW223" s="33"/>
      <c r="DX223" s="33"/>
      <c r="DY223" s="33"/>
      <c r="DZ223" s="33"/>
      <c r="EA223" s="33"/>
      <c r="EB223" s="33"/>
      <c r="EC223" s="33"/>
      <c r="ED223" s="33"/>
      <c r="EE223" s="33"/>
      <c r="EF223" s="33"/>
      <c r="EG223" s="33"/>
      <c r="EH223" s="33"/>
      <c r="EI223" s="33"/>
      <c r="EJ223" s="33"/>
      <c r="EK223" s="33"/>
      <c r="EL223" s="33"/>
      <c r="EM223" s="33"/>
      <c r="EN223" s="33"/>
      <c r="EO223" s="33"/>
      <c r="EP223" s="33"/>
      <c r="EQ223" s="33"/>
      <c r="ER223" s="33"/>
      <c r="ES223" s="33"/>
      <c r="ET223" s="33"/>
      <c r="EU223" s="33"/>
      <c r="EV223" s="33"/>
      <c r="EW223" s="33"/>
      <c r="EX223" s="33"/>
      <c r="EY223" s="33"/>
      <c r="EZ223" s="33"/>
      <c r="FA223" s="33"/>
      <c r="FB223" s="33"/>
      <c r="FC223" s="33"/>
      <c r="FD223" s="33"/>
      <c r="FE223" s="33"/>
      <c r="FF223" s="33"/>
      <c r="FG223" s="33"/>
      <c r="FH223" s="33"/>
      <c r="FI223" s="33"/>
      <c r="FJ223" s="33"/>
      <c r="FK223" s="33"/>
      <c r="FL223" s="33"/>
      <c r="FM223" s="33"/>
      <c r="FN223" s="33"/>
      <c r="FO223" s="33"/>
      <c r="FP223" s="33"/>
      <c r="FQ223" s="33"/>
      <c r="FR223" s="33"/>
      <c r="FS223" s="33"/>
      <c r="FT223" s="33"/>
      <c r="FU223" s="33"/>
      <c r="FV223" s="33"/>
      <c r="FW223" s="33"/>
      <c r="FX223" s="33"/>
      <c r="FY223" s="33"/>
      <c r="FZ223" s="33"/>
      <c r="GA223" s="33"/>
      <c r="GB223" s="33"/>
      <c r="GC223" s="33"/>
      <c r="GD223" s="33"/>
      <c r="GE223" s="33"/>
      <c r="GF223" s="33"/>
      <c r="GG223" s="33"/>
      <c r="GH223" s="33"/>
      <c r="GI223" s="33"/>
      <c r="GJ223" s="33"/>
      <c r="GK223" s="33"/>
      <c r="GL223" s="33"/>
      <c r="GM223" s="33"/>
      <c r="GN223" s="33"/>
      <c r="GO223" s="33"/>
      <c r="GP223" s="33"/>
      <c r="GQ223" s="33"/>
      <c r="GR223" s="33"/>
      <c r="GS223" s="33"/>
      <c r="GT223" s="33"/>
      <c r="GU223" s="33"/>
      <c r="GV223" s="33"/>
      <c r="GW223" s="33"/>
      <c r="GX223" s="33"/>
      <c r="GY223" s="33"/>
      <c r="GZ223" s="33"/>
      <c r="HA223" s="33"/>
      <c r="HB223" s="33"/>
      <c r="HC223" s="33"/>
      <c r="HD223" s="33"/>
      <c r="HE223" s="33"/>
      <c r="HF223" s="33"/>
      <c r="HG223" s="33"/>
      <c r="HH223" s="33"/>
      <c r="HI223" s="33"/>
      <c r="HJ223" s="33"/>
      <c r="HK223" s="33"/>
      <c r="HL223" s="33"/>
      <c r="HM223" s="33"/>
      <c r="HN223" s="33"/>
      <c r="HO223" s="33"/>
      <c r="HP223" s="33"/>
      <c r="HQ223" s="33"/>
      <c r="HR223" s="33"/>
      <c r="HS223" s="33"/>
      <c r="HT223" s="33"/>
      <c r="HU223" s="33"/>
      <c r="HV223" s="33"/>
      <c r="HW223" s="33"/>
      <c r="HX223" s="33"/>
      <c r="HY223" s="33"/>
      <c r="HZ223" s="33"/>
      <c r="IA223" s="33"/>
      <c r="IB223" s="33"/>
      <c r="IC223" s="33"/>
      <c r="ID223" s="33"/>
      <c r="IE223" s="33"/>
      <c r="IF223" s="33"/>
      <c r="IG223" s="33"/>
    </row>
    <row r="224" spans="1:241" ht="17.1" customHeight="1">
      <c r="A224" s="635"/>
      <c r="B224" s="635"/>
      <c r="C224" s="714"/>
      <c r="D224" s="267"/>
      <c r="E224" s="243"/>
      <c r="F224" s="243"/>
      <c r="G224" s="240"/>
      <c r="H224" s="240"/>
      <c r="I224" s="463" t="s">
        <v>543</v>
      </c>
      <c r="J224" s="155"/>
      <c r="K224" s="464"/>
      <c r="L224" s="464"/>
      <c r="M224" s="464"/>
      <c r="N224" s="464"/>
      <c r="O224" s="464"/>
      <c r="P224" s="287">
        <v>40</v>
      </c>
      <c r="Q224" s="450"/>
      <c r="R224" s="334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  <c r="CN224" s="33"/>
      <c r="CO224" s="33"/>
      <c r="CP224" s="33"/>
      <c r="CQ224" s="33"/>
      <c r="CR224" s="33"/>
      <c r="CS224" s="33"/>
      <c r="CT224" s="33"/>
      <c r="CU224" s="33"/>
      <c r="CV224" s="33"/>
      <c r="CW224" s="33"/>
      <c r="CX224" s="33"/>
      <c r="CY224" s="33"/>
      <c r="CZ224" s="33"/>
      <c r="DA224" s="33"/>
      <c r="DB224" s="33"/>
      <c r="DC224" s="33"/>
      <c r="DD224" s="33"/>
      <c r="DE224" s="33"/>
      <c r="DF224" s="33"/>
      <c r="DG224" s="33"/>
      <c r="DH224" s="33"/>
      <c r="DI224" s="33"/>
      <c r="DJ224" s="33"/>
      <c r="DK224" s="33"/>
      <c r="DL224" s="33"/>
      <c r="DM224" s="33"/>
      <c r="DN224" s="33"/>
      <c r="DO224" s="33"/>
      <c r="DP224" s="33"/>
      <c r="DQ224" s="33"/>
      <c r="DR224" s="33"/>
      <c r="DS224" s="33"/>
      <c r="DT224" s="33"/>
      <c r="DU224" s="33"/>
      <c r="DV224" s="33"/>
      <c r="DW224" s="33"/>
      <c r="DX224" s="33"/>
      <c r="DY224" s="33"/>
      <c r="DZ224" s="33"/>
      <c r="EA224" s="33"/>
      <c r="EB224" s="33"/>
      <c r="EC224" s="33"/>
      <c r="ED224" s="33"/>
      <c r="EE224" s="33"/>
      <c r="EF224" s="33"/>
      <c r="EG224" s="33"/>
      <c r="EH224" s="33"/>
      <c r="EI224" s="33"/>
      <c r="EJ224" s="33"/>
      <c r="EK224" s="33"/>
      <c r="EL224" s="33"/>
      <c r="EM224" s="33"/>
      <c r="EN224" s="33"/>
      <c r="EO224" s="33"/>
      <c r="EP224" s="33"/>
      <c r="EQ224" s="33"/>
      <c r="ER224" s="33"/>
      <c r="ES224" s="33"/>
      <c r="ET224" s="33"/>
      <c r="EU224" s="33"/>
      <c r="EV224" s="33"/>
      <c r="EW224" s="33"/>
      <c r="EX224" s="33"/>
      <c r="EY224" s="33"/>
      <c r="EZ224" s="33"/>
      <c r="FA224" s="33"/>
      <c r="FB224" s="33"/>
      <c r="FC224" s="33"/>
      <c r="FD224" s="33"/>
      <c r="FE224" s="33"/>
      <c r="FF224" s="33"/>
      <c r="FG224" s="33"/>
      <c r="FH224" s="33"/>
      <c r="FI224" s="33"/>
      <c r="FJ224" s="33"/>
      <c r="FK224" s="33"/>
      <c r="FL224" s="33"/>
      <c r="FM224" s="33"/>
      <c r="FN224" s="33"/>
      <c r="FO224" s="33"/>
      <c r="FP224" s="33"/>
      <c r="FQ224" s="33"/>
      <c r="FR224" s="33"/>
      <c r="FS224" s="33"/>
      <c r="FT224" s="33"/>
      <c r="FU224" s="33"/>
      <c r="FV224" s="33"/>
      <c r="FW224" s="33"/>
      <c r="FX224" s="33"/>
      <c r="FY224" s="33"/>
      <c r="FZ224" s="33"/>
      <c r="GA224" s="33"/>
      <c r="GB224" s="33"/>
      <c r="GC224" s="33"/>
      <c r="GD224" s="33"/>
      <c r="GE224" s="33"/>
      <c r="GF224" s="33"/>
      <c r="GG224" s="33"/>
      <c r="GH224" s="33"/>
      <c r="GI224" s="33"/>
      <c r="GJ224" s="33"/>
      <c r="GK224" s="33"/>
      <c r="GL224" s="33"/>
      <c r="GM224" s="33"/>
      <c r="GN224" s="33"/>
      <c r="GO224" s="33"/>
      <c r="GP224" s="33"/>
      <c r="GQ224" s="33"/>
      <c r="GR224" s="33"/>
      <c r="GS224" s="33"/>
      <c r="GT224" s="33"/>
      <c r="GU224" s="33"/>
      <c r="GV224" s="33"/>
      <c r="GW224" s="33"/>
      <c r="GX224" s="33"/>
      <c r="GY224" s="33"/>
      <c r="GZ224" s="33"/>
      <c r="HA224" s="33"/>
      <c r="HB224" s="33"/>
      <c r="HC224" s="33"/>
      <c r="HD224" s="33"/>
      <c r="HE224" s="33"/>
      <c r="HF224" s="33"/>
      <c r="HG224" s="33"/>
      <c r="HH224" s="33"/>
      <c r="HI224" s="33"/>
      <c r="HJ224" s="33"/>
      <c r="HK224" s="33"/>
      <c r="HL224" s="33"/>
      <c r="HM224" s="33"/>
      <c r="HN224" s="33"/>
      <c r="HO224" s="33"/>
      <c r="HP224" s="33"/>
      <c r="HQ224" s="33"/>
      <c r="HR224" s="33"/>
      <c r="HS224" s="33"/>
      <c r="HT224" s="33"/>
      <c r="HU224" s="33"/>
      <c r="HV224" s="33"/>
      <c r="HW224" s="33"/>
      <c r="HX224" s="33"/>
      <c r="HY224" s="33"/>
      <c r="HZ224" s="33"/>
      <c r="IA224" s="33"/>
      <c r="IB224" s="33"/>
      <c r="IC224" s="33"/>
      <c r="ID224" s="33"/>
      <c r="IE224" s="33"/>
      <c r="IF224" s="33"/>
      <c r="IG224" s="33"/>
    </row>
    <row r="225" spans="1:241" s="39" customFormat="1" ht="17.1" customHeight="1">
      <c r="A225" s="635"/>
      <c r="B225" s="635"/>
      <c r="C225" s="715"/>
      <c r="D225" s="207" t="s">
        <v>164</v>
      </c>
      <c r="E225" s="206">
        <v>10</v>
      </c>
      <c r="F225" s="206">
        <v>0</v>
      </c>
      <c r="G225" s="163">
        <f t="shared" si="12"/>
        <v>-10</v>
      </c>
      <c r="H225" s="163">
        <f t="shared" si="13"/>
        <v>-100</v>
      </c>
      <c r="I225" s="290"/>
      <c r="J225" s="427"/>
      <c r="K225" s="291"/>
      <c r="L225" s="291"/>
      <c r="M225" s="291"/>
      <c r="N225" s="291"/>
      <c r="O225" s="291"/>
      <c r="P225" s="292"/>
      <c r="Q225" s="193" t="s">
        <v>466</v>
      </c>
      <c r="R225" s="299">
        <v>-10</v>
      </c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Q225" s="83"/>
      <c r="BR225" s="83"/>
      <c r="BS225" s="83"/>
      <c r="BT225" s="83"/>
      <c r="BU225" s="83"/>
      <c r="BV225" s="83"/>
      <c r="BW225" s="83"/>
      <c r="BX225" s="83"/>
      <c r="BY225" s="83"/>
      <c r="BZ225" s="83"/>
      <c r="CA225" s="83"/>
      <c r="CB225" s="83"/>
      <c r="CC225" s="83"/>
      <c r="CD225" s="83"/>
      <c r="CE225" s="83"/>
      <c r="CF225" s="83"/>
      <c r="CG225" s="83"/>
      <c r="CH225" s="83"/>
      <c r="CI225" s="83"/>
      <c r="CJ225" s="83"/>
      <c r="CK225" s="83"/>
      <c r="CL225" s="83"/>
      <c r="CM225" s="83"/>
      <c r="CN225" s="83"/>
      <c r="CO225" s="83"/>
      <c r="CP225" s="83"/>
      <c r="CQ225" s="83"/>
      <c r="CR225" s="83"/>
      <c r="CS225" s="83"/>
      <c r="CT225" s="83"/>
      <c r="CU225" s="83"/>
      <c r="CV225" s="83"/>
      <c r="CW225" s="83"/>
      <c r="CX225" s="83"/>
      <c r="CY225" s="83"/>
      <c r="CZ225" s="83"/>
      <c r="DA225" s="83"/>
      <c r="DB225" s="83"/>
      <c r="DC225" s="83"/>
      <c r="DD225" s="83"/>
      <c r="DE225" s="83"/>
      <c r="DF225" s="83"/>
      <c r="DG225" s="83"/>
      <c r="DH225" s="83"/>
      <c r="DI225" s="83"/>
      <c r="DJ225" s="83"/>
      <c r="DK225" s="83"/>
      <c r="DL225" s="83"/>
      <c r="DM225" s="83"/>
      <c r="DN225" s="83"/>
      <c r="DO225" s="83"/>
      <c r="DP225" s="83"/>
      <c r="DQ225" s="83"/>
      <c r="DR225" s="83"/>
      <c r="DS225" s="83"/>
      <c r="DT225" s="83"/>
      <c r="DU225" s="83"/>
      <c r="DV225" s="83"/>
      <c r="DW225" s="83"/>
      <c r="DX225" s="83"/>
      <c r="DY225" s="83"/>
      <c r="DZ225" s="83"/>
      <c r="EA225" s="83"/>
      <c r="EB225" s="83"/>
      <c r="EC225" s="83"/>
      <c r="ED225" s="83"/>
      <c r="EE225" s="83"/>
      <c r="EF225" s="83"/>
      <c r="EG225" s="83"/>
      <c r="EH225" s="83"/>
      <c r="EI225" s="83"/>
      <c r="EJ225" s="83"/>
      <c r="EK225" s="83"/>
      <c r="EL225" s="83"/>
      <c r="EM225" s="83"/>
      <c r="EN225" s="83"/>
      <c r="EO225" s="83"/>
      <c r="EP225" s="83"/>
      <c r="EQ225" s="83"/>
      <c r="ER225" s="83"/>
      <c r="ES225" s="83"/>
      <c r="ET225" s="83"/>
      <c r="EU225" s="83"/>
      <c r="EV225" s="83"/>
      <c r="EW225" s="83"/>
      <c r="EX225" s="83"/>
      <c r="EY225" s="83"/>
      <c r="EZ225" s="83"/>
      <c r="FA225" s="83"/>
      <c r="FB225" s="83"/>
      <c r="FC225" s="83"/>
      <c r="FD225" s="83"/>
      <c r="FE225" s="83"/>
      <c r="FF225" s="83"/>
      <c r="FG225" s="83"/>
      <c r="FH225" s="83"/>
      <c r="FI225" s="83"/>
      <c r="FJ225" s="83"/>
      <c r="FK225" s="83"/>
      <c r="FL225" s="83"/>
      <c r="FM225" s="83"/>
      <c r="FN225" s="83"/>
      <c r="FO225" s="83"/>
      <c r="FP225" s="83"/>
      <c r="FQ225" s="83"/>
      <c r="FR225" s="83"/>
      <c r="FS225" s="83"/>
      <c r="FT225" s="83"/>
      <c r="FU225" s="83"/>
      <c r="FV225" s="83"/>
      <c r="FW225" s="83"/>
      <c r="FX225" s="83"/>
      <c r="FY225" s="83"/>
      <c r="FZ225" s="83"/>
      <c r="GA225" s="83"/>
      <c r="GB225" s="83"/>
      <c r="GC225" s="83"/>
      <c r="GD225" s="83"/>
      <c r="GE225" s="83"/>
      <c r="GF225" s="83"/>
      <c r="GG225" s="83"/>
      <c r="GH225" s="83"/>
      <c r="GI225" s="83"/>
      <c r="GJ225" s="83"/>
      <c r="GK225" s="83"/>
      <c r="GL225" s="83"/>
      <c r="GM225" s="83"/>
      <c r="GN225" s="83"/>
      <c r="GO225" s="83"/>
      <c r="GP225" s="83"/>
      <c r="GQ225" s="83"/>
      <c r="GR225" s="83"/>
      <c r="GS225" s="83"/>
      <c r="GT225" s="83"/>
      <c r="GU225" s="83"/>
      <c r="GV225" s="83"/>
      <c r="GW225" s="83"/>
      <c r="GX225" s="83"/>
      <c r="GY225" s="83"/>
      <c r="GZ225" s="83"/>
      <c r="HA225" s="83"/>
      <c r="HB225" s="83"/>
      <c r="HC225" s="83"/>
      <c r="HD225" s="83"/>
      <c r="HE225" s="83"/>
      <c r="HF225" s="83"/>
      <c r="HG225" s="83"/>
      <c r="HH225" s="83"/>
      <c r="HI225" s="83"/>
      <c r="HJ225" s="83"/>
      <c r="HK225" s="83"/>
      <c r="HL225" s="83"/>
      <c r="HM225" s="83"/>
      <c r="HN225" s="83"/>
      <c r="HO225" s="83"/>
      <c r="HP225" s="83"/>
      <c r="HQ225" s="83"/>
      <c r="HR225" s="83"/>
      <c r="HS225" s="83"/>
      <c r="HT225" s="83"/>
      <c r="HU225" s="83"/>
      <c r="HV225" s="83"/>
      <c r="HW225" s="83"/>
      <c r="HX225" s="83"/>
      <c r="HY225" s="83"/>
      <c r="HZ225" s="83"/>
      <c r="IA225" s="83"/>
      <c r="IB225" s="83"/>
      <c r="IC225" s="83"/>
      <c r="ID225" s="83"/>
      <c r="IE225" s="83"/>
      <c r="IF225" s="83"/>
      <c r="IG225" s="83"/>
    </row>
    <row r="226" spans="1:241" ht="17.1" customHeight="1">
      <c r="A226" s="635"/>
      <c r="B226" s="635"/>
      <c r="C226" s="638" t="s">
        <v>10</v>
      </c>
      <c r="D226" s="638"/>
      <c r="E226" s="160">
        <f>SUM(E227:E229)</f>
        <v>6058</v>
      </c>
      <c r="F226" s="160">
        <f>SUM(F227:F229)</f>
        <v>7800</v>
      </c>
      <c r="G226" s="161">
        <f t="shared" si="12"/>
        <v>1742</v>
      </c>
      <c r="H226" s="161">
        <f t="shared" si="13"/>
        <v>28.75536480686695</v>
      </c>
      <c r="I226" s="356"/>
      <c r="J226" s="226"/>
      <c r="K226" s="357"/>
      <c r="L226" s="357"/>
      <c r="M226" s="357"/>
      <c r="N226" s="357"/>
      <c r="O226" s="357"/>
      <c r="P226" s="358"/>
      <c r="Q226" s="313"/>
      <c r="R226" s="295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3"/>
      <c r="DW226" s="33"/>
      <c r="DX226" s="33"/>
      <c r="DY226" s="33"/>
      <c r="DZ226" s="33"/>
      <c r="EA226" s="33"/>
      <c r="EB226" s="33"/>
      <c r="EC226" s="33"/>
      <c r="ED226" s="33"/>
      <c r="EE226" s="33"/>
      <c r="EF226" s="33"/>
      <c r="EG226" s="33"/>
      <c r="EH226" s="33"/>
      <c r="EI226" s="33"/>
      <c r="EJ226" s="33"/>
      <c r="EK226" s="33"/>
      <c r="EL226" s="33"/>
      <c r="EM226" s="33"/>
      <c r="EN226" s="33"/>
      <c r="EO226" s="33"/>
      <c r="EP226" s="33"/>
      <c r="EQ226" s="33"/>
      <c r="ER226" s="33"/>
      <c r="ES226" s="33"/>
      <c r="ET226" s="33"/>
      <c r="EU226" s="33"/>
      <c r="EV226" s="33"/>
      <c r="EW226" s="33"/>
      <c r="EX226" s="33"/>
      <c r="EY226" s="33"/>
      <c r="EZ226" s="33"/>
      <c r="FA226" s="33"/>
      <c r="FB226" s="33"/>
      <c r="FC226" s="33"/>
      <c r="FD226" s="33"/>
      <c r="FE226" s="33"/>
      <c r="FF226" s="33"/>
      <c r="FG226" s="33"/>
      <c r="FH226" s="33"/>
      <c r="FI226" s="33"/>
      <c r="FJ226" s="33"/>
      <c r="FK226" s="33"/>
      <c r="FL226" s="33"/>
      <c r="FM226" s="33"/>
      <c r="FN226" s="33"/>
      <c r="FO226" s="33"/>
      <c r="FP226" s="33"/>
      <c r="FQ226" s="33"/>
      <c r="FR226" s="33"/>
      <c r="FS226" s="33"/>
      <c r="FT226" s="33"/>
      <c r="FU226" s="33"/>
      <c r="FV226" s="33"/>
      <c r="FW226" s="33"/>
      <c r="FX226" s="33"/>
      <c r="FY226" s="33"/>
      <c r="FZ226" s="33"/>
      <c r="GA226" s="33"/>
      <c r="GB226" s="33"/>
      <c r="GC226" s="33"/>
      <c r="GD226" s="33"/>
      <c r="GE226" s="33"/>
      <c r="GF226" s="33"/>
      <c r="GG226" s="33"/>
      <c r="GH226" s="33"/>
      <c r="GI226" s="33"/>
      <c r="GJ226" s="33"/>
      <c r="GK226" s="33"/>
      <c r="GL226" s="33"/>
      <c r="GM226" s="33"/>
      <c r="GN226" s="33"/>
      <c r="GO226" s="33"/>
      <c r="GP226" s="33"/>
      <c r="GQ226" s="33"/>
      <c r="GR226" s="33"/>
      <c r="GS226" s="33"/>
      <c r="GT226" s="33"/>
      <c r="GU226" s="33"/>
      <c r="GV226" s="33"/>
      <c r="GW226" s="33"/>
      <c r="GX226" s="33"/>
      <c r="GY226" s="33"/>
      <c r="GZ226" s="33"/>
      <c r="HA226" s="33"/>
      <c r="HB226" s="33"/>
      <c r="HC226" s="33"/>
      <c r="HD226" s="33"/>
      <c r="HE226" s="33"/>
      <c r="HF226" s="33"/>
      <c r="HG226" s="33"/>
      <c r="HH226" s="33"/>
      <c r="HI226" s="33"/>
      <c r="HJ226" s="33"/>
      <c r="HK226" s="33"/>
      <c r="HL226" s="33"/>
      <c r="HM226" s="33"/>
      <c r="HN226" s="33"/>
      <c r="HO226" s="33"/>
      <c r="HP226" s="33"/>
      <c r="HQ226" s="33"/>
      <c r="HR226" s="33"/>
      <c r="HS226" s="33"/>
      <c r="HT226" s="33"/>
      <c r="HU226" s="33"/>
      <c r="HV226" s="33"/>
      <c r="HW226" s="33"/>
      <c r="HX226" s="33"/>
      <c r="HY226" s="33"/>
      <c r="HZ226" s="33"/>
      <c r="IA226" s="33"/>
      <c r="IB226" s="33"/>
      <c r="IC226" s="33"/>
      <c r="ID226" s="33"/>
      <c r="IE226" s="33"/>
      <c r="IF226" s="33"/>
      <c r="IG226" s="33"/>
    </row>
    <row r="227" spans="1:241" ht="17.1" customHeight="1">
      <c r="A227" s="635"/>
      <c r="B227" s="635"/>
      <c r="C227" s="667" t="s">
        <v>57</v>
      </c>
      <c r="D227" s="410" t="s">
        <v>166</v>
      </c>
      <c r="E227" s="206">
        <v>2383</v>
      </c>
      <c r="F227" s="206">
        <v>2400</v>
      </c>
      <c r="G227" s="163">
        <f t="shared" si="12"/>
        <v>17</v>
      </c>
      <c r="H227" s="163">
        <f t="shared" si="13"/>
        <v>0.7133864876206463</v>
      </c>
      <c r="I227" s="359" t="s">
        <v>495</v>
      </c>
      <c r="J227" s="179"/>
      <c r="K227" s="360"/>
      <c r="L227" s="354">
        <v>150</v>
      </c>
      <c r="M227" s="360" t="s">
        <v>472</v>
      </c>
      <c r="N227" s="404">
        <v>16</v>
      </c>
      <c r="O227" s="360" t="s">
        <v>471</v>
      </c>
      <c r="P227" s="275">
        <v>2400</v>
      </c>
      <c r="Q227" s="314" t="s">
        <v>463</v>
      </c>
      <c r="R227" s="297">
        <v>17</v>
      </c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  <c r="CN227" s="39"/>
      <c r="CO227" s="39"/>
      <c r="CP227" s="39"/>
      <c r="CQ227" s="39"/>
      <c r="CR227" s="39"/>
      <c r="CS227" s="39"/>
      <c r="CT227" s="39"/>
      <c r="CU227" s="39"/>
      <c r="CV227" s="39"/>
      <c r="CW227" s="39"/>
      <c r="CX227" s="39"/>
      <c r="CY227" s="39"/>
      <c r="CZ227" s="39"/>
      <c r="DA227" s="39"/>
      <c r="DB227" s="39"/>
      <c r="DC227" s="39"/>
      <c r="DD227" s="39"/>
      <c r="DE227" s="39"/>
      <c r="DF227" s="39"/>
      <c r="DG227" s="39"/>
      <c r="DH227" s="39"/>
      <c r="DI227" s="39"/>
      <c r="DJ227" s="39"/>
      <c r="DK227" s="39"/>
      <c r="DL227" s="39"/>
      <c r="DM227" s="39"/>
      <c r="DN227" s="39"/>
      <c r="DO227" s="39"/>
      <c r="DP227" s="39"/>
      <c r="DQ227" s="39"/>
      <c r="DR227" s="39"/>
      <c r="DS227" s="39"/>
      <c r="DT227" s="39"/>
      <c r="DU227" s="39"/>
      <c r="DV227" s="39"/>
      <c r="DW227" s="39"/>
      <c r="DX227" s="39"/>
      <c r="DY227" s="39"/>
      <c r="DZ227" s="39"/>
      <c r="EA227" s="39"/>
      <c r="EB227" s="39"/>
      <c r="EC227" s="39"/>
      <c r="ED227" s="39"/>
      <c r="EE227" s="39"/>
      <c r="EF227" s="39"/>
      <c r="EG227" s="39"/>
      <c r="EH227" s="39"/>
      <c r="EI227" s="39"/>
      <c r="EJ227" s="39"/>
      <c r="EK227" s="39"/>
      <c r="EL227" s="39"/>
      <c r="EM227" s="39"/>
      <c r="EN227" s="39"/>
      <c r="EO227" s="39"/>
      <c r="EP227" s="39"/>
      <c r="EQ227" s="39"/>
      <c r="ER227" s="39"/>
      <c r="ES227" s="39"/>
      <c r="ET227" s="39"/>
      <c r="EU227" s="39"/>
      <c r="EV227" s="39"/>
      <c r="EW227" s="39"/>
      <c r="EX227" s="39"/>
      <c r="EY227" s="39"/>
      <c r="EZ227" s="39"/>
      <c r="FA227" s="39"/>
      <c r="FB227" s="39"/>
      <c r="FC227" s="39"/>
      <c r="FD227" s="39"/>
      <c r="FE227" s="39"/>
      <c r="FF227" s="39"/>
      <c r="FG227" s="39"/>
      <c r="FH227" s="39"/>
      <c r="FI227" s="39"/>
      <c r="FJ227" s="39"/>
      <c r="FK227" s="39"/>
      <c r="FL227" s="39"/>
      <c r="FM227" s="39"/>
      <c r="FN227" s="39"/>
      <c r="FO227" s="39"/>
      <c r="FP227" s="39"/>
      <c r="FQ227" s="39"/>
      <c r="FR227" s="39"/>
      <c r="FS227" s="39"/>
      <c r="FT227" s="39"/>
      <c r="FU227" s="39"/>
      <c r="FV227" s="39"/>
      <c r="FW227" s="39"/>
      <c r="FX227" s="39"/>
      <c r="FY227" s="39"/>
      <c r="FZ227" s="39"/>
      <c r="GA227" s="39"/>
      <c r="GB227" s="39"/>
      <c r="GC227" s="39"/>
      <c r="GD227" s="39"/>
      <c r="GE227" s="39"/>
      <c r="GF227" s="39"/>
      <c r="GG227" s="39"/>
      <c r="GH227" s="39"/>
      <c r="GI227" s="39"/>
      <c r="GJ227" s="39"/>
      <c r="GK227" s="39"/>
      <c r="GL227" s="39"/>
      <c r="GM227" s="39"/>
      <c r="GN227" s="39"/>
      <c r="GO227" s="39"/>
      <c r="GP227" s="39"/>
      <c r="GQ227" s="39"/>
      <c r="GR227" s="39"/>
      <c r="GS227" s="39"/>
      <c r="GT227" s="39"/>
      <c r="GU227" s="39"/>
      <c r="GV227" s="39"/>
      <c r="GW227" s="39"/>
      <c r="GX227" s="39"/>
      <c r="GY227" s="39"/>
      <c r="GZ227" s="39"/>
      <c r="HA227" s="39"/>
      <c r="HB227" s="39"/>
      <c r="HC227" s="39"/>
      <c r="HD227" s="39"/>
      <c r="HE227" s="39"/>
      <c r="HF227" s="39"/>
      <c r="HG227" s="39"/>
      <c r="HH227" s="39"/>
      <c r="HI227" s="39"/>
      <c r="HJ227" s="39"/>
      <c r="HK227" s="39"/>
      <c r="HL227" s="39"/>
      <c r="HM227" s="39"/>
      <c r="HN227" s="39"/>
      <c r="HO227" s="39"/>
      <c r="HP227" s="39"/>
      <c r="HQ227" s="39"/>
      <c r="HR227" s="39"/>
      <c r="HS227" s="39"/>
      <c r="HT227" s="39"/>
      <c r="HU227" s="39"/>
      <c r="HV227" s="39"/>
      <c r="HW227" s="39"/>
      <c r="HX227" s="39"/>
      <c r="HY227" s="39"/>
      <c r="HZ227" s="39"/>
      <c r="IA227" s="39"/>
      <c r="IB227" s="39"/>
      <c r="IC227" s="39"/>
      <c r="ID227" s="39"/>
      <c r="IE227" s="39"/>
      <c r="IF227" s="39"/>
      <c r="IG227" s="39"/>
    </row>
    <row r="228" spans="1:241" ht="17.1" customHeight="1">
      <c r="A228" s="635"/>
      <c r="B228" s="635"/>
      <c r="C228" s="667"/>
      <c r="D228" s="410" t="s">
        <v>167</v>
      </c>
      <c r="E228" s="206">
        <v>3675</v>
      </c>
      <c r="F228" s="206">
        <v>5400</v>
      </c>
      <c r="G228" s="163">
        <f t="shared" si="12"/>
        <v>1725</v>
      </c>
      <c r="H228" s="163">
        <f t="shared" si="13"/>
        <v>46.93877551020408</v>
      </c>
      <c r="I228" s="359" t="s">
        <v>345</v>
      </c>
      <c r="J228" s="179"/>
      <c r="K228" s="360"/>
      <c r="L228" s="360" t="s">
        <v>496</v>
      </c>
      <c r="M228" s="360" t="s">
        <v>472</v>
      </c>
      <c r="N228" s="404">
        <v>36</v>
      </c>
      <c r="O228" s="360" t="s">
        <v>471</v>
      </c>
      <c r="P228" s="275">
        <v>5400</v>
      </c>
      <c r="Q228" s="314" t="s">
        <v>463</v>
      </c>
      <c r="R228" s="297">
        <v>1725</v>
      </c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  <c r="CM228" s="39"/>
      <c r="CN228" s="39"/>
      <c r="CO228" s="39"/>
      <c r="CP228" s="39"/>
      <c r="CQ228" s="39"/>
      <c r="CR228" s="39"/>
      <c r="CS228" s="39"/>
      <c r="CT228" s="39"/>
      <c r="CU228" s="39"/>
      <c r="CV228" s="39"/>
      <c r="CW228" s="39"/>
      <c r="CX228" s="39"/>
      <c r="CY228" s="39"/>
      <c r="CZ228" s="39"/>
      <c r="DA228" s="39"/>
      <c r="DB228" s="39"/>
      <c r="DC228" s="39"/>
      <c r="DD228" s="39"/>
      <c r="DE228" s="39"/>
      <c r="DF228" s="39"/>
      <c r="DG228" s="39"/>
      <c r="DH228" s="39"/>
      <c r="DI228" s="39"/>
      <c r="DJ228" s="39"/>
      <c r="DK228" s="39"/>
      <c r="DL228" s="39"/>
      <c r="DM228" s="39"/>
      <c r="DN228" s="39"/>
      <c r="DO228" s="39"/>
      <c r="DP228" s="39"/>
      <c r="DQ228" s="39"/>
      <c r="DR228" s="39"/>
      <c r="DS228" s="39"/>
      <c r="DT228" s="39"/>
      <c r="DU228" s="39"/>
      <c r="DV228" s="39"/>
      <c r="DW228" s="39"/>
      <c r="DX228" s="39"/>
      <c r="DY228" s="39"/>
      <c r="DZ228" s="39"/>
      <c r="EA228" s="39"/>
      <c r="EB228" s="39"/>
      <c r="EC228" s="39"/>
      <c r="ED228" s="39"/>
      <c r="EE228" s="39"/>
      <c r="EF228" s="39"/>
      <c r="EG228" s="39"/>
      <c r="EH228" s="39"/>
      <c r="EI228" s="39"/>
      <c r="EJ228" s="39"/>
      <c r="EK228" s="39"/>
      <c r="EL228" s="39"/>
      <c r="EM228" s="39"/>
      <c r="EN228" s="39"/>
      <c r="EO228" s="39"/>
      <c r="EP228" s="39"/>
      <c r="EQ228" s="39"/>
      <c r="ER228" s="39"/>
      <c r="ES228" s="39"/>
      <c r="ET228" s="39"/>
      <c r="EU228" s="39"/>
      <c r="EV228" s="39"/>
      <c r="EW228" s="39"/>
      <c r="EX228" s="39"/>
      <c r="EY228" s="39"/>
      <c r="EZ228" s="39"/>
      <c r="FA228" s="39"/>
      <c r="FB228" s="39"/>
      <c r="FC228" s="39"/>
      <c r="FD228" s="39"/>
      <c r="FE228" s="39"/>
      <c r="FF228" s="39"/>
      <c r="FG228" s="39"/>
      <c r="FH228" s="39"/>
      <c r="FI228" s="39"/>
      <c r="FJ228" s="39"/>
      <c r="FK228" s="39"/>
      <c r="FL228" s="39"/>
      <c r="FM228" s="39"/>
      <c r="FN228" s="39"/>
      <c r="FO228" s="39"/>
      <c r="FP228" s="39"/>
      <c r="FQ228" s="39"/>
      <c r="FR228" s="39"/>
      <c r="FS228" s="39"/>
      <c r="FT228" s="39"/>
      <c r="FU228" s="39"/>
      <c r="FV228" s="39"/>
      <c r="FW228" s="39"/>
      <c r="FX228" s="39"/>
      <c r="FY228" s="39"/>
      <c r="FZ228" s="39"/>
      <c r="GA228" s="39"/>
      <c r="GB228" s="39"/>
      <c r="GC228" s="39"/>
      <c r="GD228" s="39"/>
      <c r="GE228" s="39"/>
      <c r="GF228" s="39"/>
      <c r="GG228" s="39"/>
      <c r="GH228" s="39"/>
      <c r="GI228" s="39"/>
      <c r="GJ228" s="39"/>
      <c r="GK228" s="39"/>
      <c r="GL228" s="39"/>
      <c r="GM228" s="39"/>
      <c r="GN228" s="39"/>
      <c r="GO228" s="39"/>
      <c r="GP228" s="39"/>
      <c r="GQ228" s="39"/>
      <c r="GR228" s="39"/>
      <c r="GS228" s="39"/>
      <c r="GT228" s="39"/>
      <c r="GU228" s="39"/>
      <c r="GV228" s="39"/>
      <c r="GW228" s="39"/>
      <c r="GX228" s="39"/>
      <c r="GY228" s="39"/>
      <c r="GZ228" s="39"/>
      <c r="HA228" s="39"/>
      <c r="HB228" s="39"/>
      <c r="HC228" s="39"/>
      <c r="HD228" s="39"/>
      <c r="HE228" s="39"/>
      <c r="HF228" s="39"/>
      <c r="HG228" s="39"/>
      <c r="HH228" s="39"/>
      <c r="HI228" s="39"/>
      <c r="HJ228" s="39"/>
      <c r="HK228" s="39"/>
      <c r="HL228" s="39"/>
      <c r="HM228" s="39"/>
      <c r="HN228" s="39"/>
      <c r="HO228" s="39"/>
      <c r="HP228" s="39"/>
      <c r="HQ228" s="39"/>
      <c r="HR228" s="39"/>
      <c r="HS228" s="39"/>
      <c r="HT228" s="39"/>
      <c r="HU228" s="39"/>
      <c r="HV228" s="39"/>
      <c r="HW228" s="39"/>
      <c r="HX228" s="39"/>
      <c r="HY228" s="39"/>
      <c r="HZ228" s="39"/>
      <c r="IA228" s="39"/>
      <c r="IB228" s="39"/>
      <c r="IC228" s="39"/>
      <c r="ID228" s="39"/>
      <c r="IE228" s="39"/>
      <c r="IF228" s="39"/>
      <c r="IG228" s="39"/>
    </row>
    <row r="229" spans="1:241" ht="17.1" customHeight="1">
      <c r="A229" s="635"/>
      <c r="B229" s="635"/>
      <c r="C229" s="667"/>
      <c r="D229" s="412" t="s">
        <v>168</v>
      </c>
      <c r="E229" s="206">
        <v>0</v>
      </c>
      <c r="F229" s="206">
        <v>0</v>
      </c>
      <c r="G229" s="163">
        <f t="shared" si="12"/>
        <v>0</v>
      </c>
      <c r="H229" s="163">
        <v>0</v>
      </c>
      <c r="I229" s="359"/>
      <c r="J229" s="179"/>
      <c r="K229" s="360"/>
      <c r="L229" s="360"/>
      <c r="M229" s="360"/>
      <c r="N229" s="360"/>
      <c r="O229" s="360"/>
      <c r="P229" s="361"/>
      <c r="Q229" s="314"/>
      <c r="R229" s="297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  <c r="CM229" s="39"/>
      <c r="CN229" s="39"/>
      <c r="CO229" s="39"/>
      <c r="CP229" s="39"/>
      <c r="CQ229" s="39"/>
      <c r="CR229" s="39"/>
      <c r="CS229" s="39"/>
      <c r="CT229" s="39"/>
      <c r="CU229" s="39"/>
      <c r="CV229" s="39"/>
      <c r="CW229" s="39"/>
      <c r="CX229" s="39"/>
      <c r="CY229" s="39"/>
      <c r="CZ229" s="39"/>
      <c r="DA229" s="39"/>
      <c r="DB229" s="39"/>
      <c r="DC229" s="39"/>
      <c r="DD229" s="39"/>
      <c r="DE229" s="39"/>
      <c r="DF229" s="39"/>
      <c r="DG229" s="39"/>
      <c r="DH229" s="39"/>
      <c r="DI229" s="39"/>
      <c r="DJ229" s="39"/>
      <c r="DK229" s="39"/>
      <c r="DL229" s="39"/>
      <c r="DM229" s="39"/>
      <c r="DN229" s="39"/>
      <c r="DO229" s="39"/>
      <c r="DP229" s="39"/>
      <c r="DQ229" s="39"/>
      <c r="DR229" s="39"/>
      <c r="DS229" s="39"/>
      <c r="DT229" s="39"/>
      <c r="DU229" s="39"/>
      <c r="DV229" s="39"/>
      <c r="DW229" s="39"/>
      <c r="DX229" s="39"/>
      <c r="DY229" s="39"/>
      <c r="DZ229" s="39"/>
      <c r="EA229" s="39"/>
      <c r="EB229" s="39"/>
      <c r="EC229" s="39"/>
      <c r="ED229" s="39"/>
      <c r="EE229" s="39"/>
      <c r="EF229" s="39"/>
      <c r="EG229" s="39"/>
      <c r="EH229" s="39"/>
      <c r="EI229" s="39"/>
      <c r="EJ229" s="39"/>
      <c r="EK229" s="39"/>
      <c r="EL229" s="39"/>
      <c r="EM229" s="39"/>
      <c r="EN229" s="39"/>
      <c r="EO229" s="39"/>
      <c r="EP229" s="39"/>
      <c r="EQ229" s="39"/>
      <c r="ER229" s="39"/>
      <c r="ES229" s="39"/>
      <c r="ET229" s="39"/>
      <c r="EU229" s="39"/>
      <c r="EV229" s="39"/>
      <c r="EW229" s="39"/>
      <c r="EX229" s="39"/>
      <c r="EY229" s="39"/>
      <c r="EZ229" s="39"/>
      <c r="FA229" s="39"/>
      <c r="FB229" s="39"/>
      <c r="FC229" s="39"/>
      <c r="FD229" s="39"/>
      <c r="FE229" s="39"/>
      <c r="FF229" s="39"/>
      <c r="FG229" s="39"/>
      <c r="FH229" s="39"/>
      <c r="FI229" s="39"/>
      <c r="FJ229" s="39"/>
      <c r="FK229" s="39"/>
      <c r="FL229" s="39"/>
      <c r="FM229" s="39"/>
      <c r="FN229" s="39"/>
      <c r="FO229" s="39"/>
      <c r="FP229" s="39"/>
      <c r="FQ229" s="39"/>
      <c r="FR229" s="39"/>
      <c r="FS229" s="39"/>
      <c r="FT229" s="39"/>
      <c r="FU229" s="39"/>
      <c r="FV229" s="39"/>
      <c r="FW229" s="39"/>
      <c r="FX229" s="39"/>
      <c r="FY229" s="39"/>
      <c r="FZ229" s="39"/>
      <c r="GA229" s="39"/>
      <c r="GB229" s="39"/>
      <c r="GC229" s="39"/>
      <c r="GD229" s="39"/>
      <c r="GE229" s="39"/>
      <c r="GF229" s="39"/>
      <c r="GG229" s="39"/>
      <c r="GH229" s="39"/>
      <c r="GI229" s="39"/>
      <c r="GJ229" s="39"/>
      <c r="GK229" s="39"/>
      <c r="GL229" s="39"/>
      <c r="GM229" s="39"/>
      <c r="GN229" s="39"/>
      <c r="GO229" s="39"/>
      <c r="GP229" s="39"/>
      <c r="GQ229" s="39"/>
      <c r="GR229" s="39"/>
      <c r="GS229" s="39"/>
      <c r="GT229" s="39"/>
      <c r="GU229" s="39"/>
      <c r="GV229" s="39"/>
      <c r="GW229" s="39"/>
      <c r="GX229" s="39"/>
      <c r="GY229" s="39"/>
      <c r="GZ229" s="39"/>
      <c r="HA229" s="39"/>
      <c r="HB229" s="39"/>
      <c r="HC229" s="39"/>
      <c r="HD229" s="39"/>
      <c r="HE229" s="39"/>
      <c r="HF229" s="39"/>
      <c r="HG229" s="39"/>
      <c r="HH229" s="39"/>
      <c r="HI229" s="39"/>
      <c r="HJ229" s="39"/>
      <c r="HK229" s="39"/>
      <c r="HL229" s="39"/>
      <c r="HM229" s="39"/>
      <c r="HN229" s="39"/>
      <c r="HO229" s="39"/>
      <c r="HP229" s="39"/>
      <c r="HQ229" s="39"/>
      <c r="HR229" s="39"/>
      <c r="HS229" s="39"/>
      <c r="HT229" s="39"/>
      <c r="HU229" s="39"/>
      <c r="HV229" s="39"/>
      <c r="HW229" s="39"/>
      <c r="HX229" s="39"/>
      <c r="HY229" s="39"/>
      <c r="HZ229" s="39"/>
      <c r="IA229" s="39"/>
      <c r="IB229" s="39"/>
      <c r="IC229" s="39"/>
      <c r="ID229" s="39"/>
      <c r="IE229" s="39"/>
      <c r="IF229" s="39"/>
      <c r="IG229" s="39"/>
    </row>
    <row r="230" spans="1:241" ht="17.1" customHeight="1">
      <c r="A230" s="635"/>
      <c r="B230" s="635"/>
      <c r="C230" s="638" t="s">
        <v>10</v>
      </c>
      <c r="D230" s="638"/>
      <c r="E230" s="160">
        <f>SUM(E231:E234)</f>
        <v>4164</v>
      </c>
      <c r="F230" s="160">
        <f>SUM(F231:F234)</f>
        <v>700</v>
      </c>
      <c r="G230" s="161">
        <f t="shared" si="12"/>
        <v>-3464</v>
      </c>
      <c r="H230" s="161">
        <f t="shared" si="13"/>
        <v>-83.18924111431316</v>
      </c>
      <c r="I230" s="356"/>
      <c r="J230" s="226"/>
      <c r="K230" s="357"/>
      <c r="L230" s="357"/>
      <c r="M230" s="357"/>
      <c r="N230" s="357"/>
      <c r="O230" s="357"/>
      <c r="P230" s="358"/>
      <c r="Q230" s="313"/>
      <c r="R230" s="295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  <c r="BT230" s="39"/>
      <c r="BU230" s="39"/>
      <c r="BV230" s="39"/>
      <c r="BW230" s="39"/>
      <c r="BX230" s="39"/>
      <c r="BY230" s="39"/>
      <c r="BZ230" s="39"/>
      <c r="CA230" s="39"/>
      <c r="CB230" s="39"/>
      <c r="CC230" s="39"/>
      <c r="CD230" s="39"/>
      <c r="CE230" s="39"/>
      <c r="CF230" s="39"/>
      <c r="CG230" s="39"/>
      <c r="CH230" s="39"/>
      <c r="CI230" s="39"/>
      <c r="CJ230" s="39"/>
      <c r="CK230" s="39"/>
      <c r="CL230" s="39"/>
      <c r="CM230" s="39"/>
      <c r="CN230" s="39"/>
      <c r="CO230" s="39"/>
      <c r="CP230" s="39"/>
      <c r="CQ230" s="39"/>
      <c r="CR230" s="39"/>
      <c r="CS230" s="39"/>
      <c r="CT230" s="39"/>
      <c r="CU230" s="39"/>
      <c r="CV230" s="39"/>
      <c r="CW230" s="39"/>
      <c r="CX230" s="39"/>
      <c r="CY230" s="39"/>
      <c r="CZ230" s="39"/>
      <c r="DA230" s="39"/>
      <c r="DB230" s="39"/>
      <c r="DC230" s="39"/>
      <c r="DD230" s="39"/>
      <c r="DE230" s="39"/>
      <c r="DF230" s="39"/>
      <c r="DG230" s="39"/>
      <c r="DH230" s="39"/>
      <c r="DI230" s="39"/>
      <c r="DJ230" s="39"/>
      <c r="DK230" s="39"/>
      <c r="DL230" s="39"/>
      <c r="DM230" s="39"/>
      <c r="DN230" s="39"/>
      <c r="DO230" s="39"/>
      <c r="DP230" s="39"/>
      <c r="DQ230" s="39"/>
      <c r="DR230" s="39"/>
      <c r="DS230" s="39"/>
      <c r="DT230" s="39"/>
      <c r="DU230" s="39"/>
      <c r="DV230" s="39"/>
      <c r="DW230" s="39"/>
      <c r="DX230" s="39"/>
      <c r="DY230" s="39"/>
      <c r="DZ230" s="39"/>
      <c r="EA230" s="39"/>
      <c r="EB230" s="39"/>
      <c r="EC230" s="39"/>
      <c r="ED230" s="39"/>
      <c r="EE230" s="39"/>
      <c r="EF230" s="39"/>
      <c r="EG230" s="39"/>
      <c r="EH230" s="39"/>
      <c r="EI230" s="39"/>
      <c r="EJ230" s="39"/>
      <c r="EK230" s="39"/>
      <c r="EL230" s="39"/>
      <c r="EM230" s="39"/>
      <c r="EN230" s="39"/>
      <c r="EO230" s="39"/>
      <c r="EP230" s="39"/>
      <c r="EQ230" s="39"/>
      <c r="ER230" s="39"/>
      <c r="ES230" s="39"/>
      <c r="ET230" s="39"/>
      <c r="EU230" s="39"/>
      <c r="EV230" s="39"/>
      <c r="EW230" s="39"/>
      <c r="EX230" s="39"/>
      <c r="EY230" s="39"/>
      <c r="EZ230" s="39"/>
      <c r="FA230" s="39"/>
      <c r="FB230" s="39"/>
      <c r="FC230" s="39"/>
      <c r="FD230" s="39"/>
      <c r="FE230" s="39"/>
      <c r="FF230" s="39"/>
      <c r="FG230" s="39"/>
      <c r="FH230" s="39"/>
      <c r="FI230" s="39"/>
      <c r="FJ230" s="39"/>
      <c r="FK230" s="39"/>
      <c r="FL230" s="39"/>
      <c r="FM230" s="39"/>
      <c r="FN230" s="39"/>
      <c r="FO230" s="39"/>
      <c r="FP230" s="39"/>
      <c r="FQ230" s="39"/>
      <c r="FR230" s="39"/>
      <c r="FS230" s="39"/>
      <c r="FT230" s="39"/>
      <c r="FU230" s="39"/>
      <c r="FV230" s="39"/>
      <c r="FW230" s="39"/>
      <c r="FX230" s="39"/>
      <c r="FY230" s="39"/>
      <c r="FZ230" s="39"/>
      <c r="GA230" s="39"/>
      <c r="GB230" s="39"/>
      <c r="GC230" s="39"/>
      <c r="GD230" s="39"/>
      <c r="GE230" s="39"/>
      <c r="GF230" s="39"/>
      <c r="GG230" s="39"/>
      <c r="GH230" s="39"/>
      <c r="GI230" s="39"/>
      <c r="GJ230" s="39"/>
      <c r="GK230" s="39"/>
      <c r="GL230" s="39"/>
      <c r="GM230" s="39"/>
      <c r="GN230" s="39"/>
      <c r="GO230" s="39"/>
      <c r="GP230" s="39"/>
      <c r="GQ230" s="39"/>
      <c r="GR230" s="39"/>
      <c r="GS230" s="39"/>
      <c r="GT230" s="39"/>
      <c r="GU230" s="39"/>
      <c r="GV230" s="39"/>
      <c r="GW230" s="39"/>
      <c r="GX230" s="39"/>
      <c r="GY230" s="39"/>
      <c r="GZ230" s="39"/>
      <c r="HA230" s="39"/>
      <c r="HB230" s="39"/>
      <c r="HC230" s="39"/>
      <c r="HD230" s="39"/>
      <c r="HE230" s="39"/>
      <c r="HF230" s="39"/>
      <c r="HG230" s="39"/>
      <c r="HH230" s="39"/>
      <c r="HI230" s="39"/>
      <c r="HJ230" s="39"/>
      <c r="HK230" s="39"/>
      <c r="HL230" s="39"/>
      <c r="HM230" s="39"/>
      <c r="HN230" s="39"/>
      <c r="HO230" s="39"/>
      <c r="HP230" s="39"/>
      <c r="HQ230" s="39"/>
      <c r="HR230" s="39"/>
      <c r="HS230" s="39"/>
      <c r="HT230" s="39"/>
      <c r="HU230" s="39"/>
      <c r="HV230" s="39"/>
      <c r="HW230" s="39"/>
      <c r="HX230" s="39"/>
      <c r="HY230" s="39"/>
      <c r="HZ230" s="39"/>
      <c r="IA230" s="39"/>
      <c r="IB230" s="39"/>
      <c r="IC230" s="39"/>
      <c r="ID230" s="39"/>
      <c r="IE230" s="39"/>
      <c r="IF230" s="39"/>
      <c r="IG230" s="39"/>
    </row>
    <row r="231" spans="1:18" ht="17.1" customHeight="1">
      <c r="A231" s="635"/>
      <c r="B231" s="635"/>
      <c r="C231" s="667" t="s">
        <v>121</v>
      </c>
      <c r="D231" s="266" t="s">
        <v>169</v>
      </c>
      <c r="E231" s="242">
        <v>282</v>
      </c>
      <c r="F231" s="242">
        <v>700</v>
      </c>
      <c r="G231" s="238">
        <f t="shared" si="12"/>
        <v>418</v>
      </c>
      <c r="H231" s="238">
        <f t="shared" si="13"/>
        <v>148.22695035460993</v>
      </c>
      <c r="I231" s="457" t="s">
        <v>497</v>
      </c>
      <c r="J231" s="276"/>
      <c r="K231" s="458"/>
      <c r="L231" s="458">
        <v>48</v>
      </c>
      <c r="M231" s="458" t="s">
        <v>472</v>
      </c>
      <c r="N231" s="459">
        <v>10</v>
      </c>
      <c r="O231" s="458" t="s">
        <v>471</v>
      </c>
      <c r="P231" s="285">
        <f>L231*N231</f>
        <v>480</v>
      </c>
      <c r="Q231" s="444" t="s">
        <v>463</v>
      </c>
      <c r="R231" s="403">
        <v>418</v>
      </c>
    </row>
    <row r="232" spans="1:18" ht="17.1" customHeight="1">
      <c r="A232" s="635"/>
      <c r="B232" s="635"/>
      <c r="C232" s="667"/>
      <c r="D232" s="268"/>
      <c r="E232" s="241"/>
      <c r="F232" s="241"/>
      <c r="G232" s="239"/>
      <c r="H232" s="239"/>
      <c r="I232" s="460" t="s">
        <v>498</v>
      </c>
      <c r="J232" s="142"/>
      <c r="K232" s="461"/>
      <c r="L232" s="461">
        <v>60</v>
      </c>
      <c r="M232" s="461" t="s">
        <v>472</v>
      </c>
      <c r="N232" s="462">
        <v>2</v>
      </c>
      <c r="O232" s="461" t="s">
        <v>471</v>
      </c>
      <c r="P232" s="286">
        <f aca="true" t="shared" si="19" ref="P232:P233">L232*N232</f>
        <v>120</v>
      </c>
      <c r="Q232" s="447"/>
      <c r="R232" s="422"/>
    </row>
    <row r="233" spans="1:18" ht="17.1" customHeight="1">
      <c r="A233" s="635"/>
      <c r="B233" s="635"/>
      <c r="C233" s="667"/>
      <c r="D233" s="267"/>
      <c r="E233" s="243"/>
      <c r="F233" s="243"/>
      <c r="G233" s="240"/>
      <c r="H233" s="240"/>
      <c r="I233" s="463" t="s">
        <v>499</v>
      </c>
      <c r="J233" s="155"/>
      <c r="K233" s="464"/>
      <c r="L233" s="464">
        <v>100</v>
      </c>
      <c r="M233" s="464" t="s">
        <v>472</v>
      </c>
      <c r="N233" s="465">
        <v>1</v>
      </c>
      <c r="O233" s="464" t="s">
        <v>471</v>
      </c>
      <c r="P233" s="287">
        <f t="shared" si="19"/>
        <v>100</v>
      </c>
      <c r="Q233" s="450"/>
      <c r="R233" s="402"/>
    </row>
    <row r="234" spans="1:18" ht="17.1" customHeight="1">
      <c r="A234" s="635"/>
      <c r="B234" s="635"/>
      <c r="C234" s="667"/>
      <c r="D234" s="412" t="s">
        <v>170</v>
      </c>
      <c r="E234" s="206">
        <v>3882</v>
      </c>
      <c r="F234" s="206">
        <v>0</v>
      </c>
      <c r="G234" s="163">
        <f t="shared" si="12"/>
        <v>-3882</v>
      </c>
      <c r="H234" s="163">
        <v>0</v>
      </c>
      <c r="I234" s="341"/>
      <c r="J234" s="179"/>
      <c r="K234" s="177"/>
      <c r="L234" s="177"/>
      <c r="M234" s="177"/>
      <c r="N234" s="177"/>
      <c r="O234" s="177"/>
      <c r="P234" s="293"/>
      <c r="Q234" s="300" t="s">
        <v>466</v>
      </c>
      <c r="R234" s="297">
        <v>-3882</v>
      </c>
    </row>
    <row r="235" spans="1:18" ht="17.1" customHeight="1">
      <c r="A235" s="635"/>
      <c r="B235" s="635"/>
      <c r="C235" s="638" t="s">
        <v>10</v>
      </c>
      <c r="D235" s="638"/>
      <c r="E235" s="160">
        <f>SUM(E236)</f>
        <v>1741</v>
      </c>
      <c r="F235" s="160">
        <f>SUM(F236)</f>
        <v>2500</v>
      </c>
      <c r="G235" s="161">
        <f t="shared" si="12"/>
        <v>759</v>
      </c>
      <c r="H235" s="161">
        <f t="shared" si="13"/>
        <v>43.595634692705346</v>
      </c>
      <c r="I235" s="224"/>
      <c r="J235" s="226"/>
      <c r="K235" s="225"/>
      <c r="L235" s="225"/>
      <c r="M235" s="225"/>
      <c r="N235" s="225"/>
      <c r="O235" s="225"/>
      <c r="P235" s="234"/>
      <c r="Q235" s="190"/>
      <c r="R235" s="233"/>
    </row>
    <row r="236" spans="1:18" ht="17.1" customHeight="1">
      <c r="A236" s="635"/>
      <c r="B236" s="635"/>
      <c r="C236" s="413" t="s">
        <v>59</v>
      </c>
      <c r="D236" s="412" t="s">
        <v>171</v>
      </c>
      <c r="E236" s="206">
        <v>1741</v>
      </c>
      <c r="F236" s="206">
        <v>2500</v>
      </c>
      <c r="G236" s="163">
        <f t="shared" si="12"/>
        <v>759</v>
      </c>
      <c r="H236" s="163">
        <f t="shared" si="13"/>
        <v>43.595634692705346</v>
      </c>
      <c r="I236" s="341" t="s">
        <v>299</v>
      </c>
      <c r="J236" s="179"/>
      <c r="K236" s="177"/>
      <c r="L236" s="177"/>
      <c r="M236" s="177"/>
      <c r="N236" s="177"/>
      <c r="O236" s="177"/>
      <c r="P236" s="275">
        <v>2500</v>
      </c>
      <c r="Q236" s="300" t="s">
        <v>463</v>
      </c>
      <c r="R236" s="299">
        <v>759</v>
      </c>
    </row>
    <row r="237" spans="1:18" ht="17.1" customHeight="1">
      <c r="A237" s="635"/>
      <c r="B237" s="635"/>
      <c r="C237" s="656" t="s">
        <v>10</v>
      </c>
      <c r="D237" s="656"/>
      <c r="E237" s="160">
        <f>SUM(E238)</f>
        <v>0</v>
      </c>
      <c r="F237" s="160">
        <f>SUM(F238)</f>
        <v>1400</v>
      </c>
      <c r="G237" s="161">
        <f t="shared" si="12"/>
        <v>1400</v>
      </c>
      <c r="H237" s="161">
        <v>0</v>
      </c>
      <c r="I237" s="224"/>
      <c r="J237" s="226"/>
      <c r="K237" s="225"/>
      <c r="L237" s="225"/>
      <c r="M237" s="225"/>
      <c r="N237" s="225"/>
      <c r="O237" s="225"/>
      <c r="P237" s="234"/>
      <c r="Q237" s="190"/>
      <c r="R237" s="233"/>
    </row>
    <row r="238" spans="1:241" ht="17.1" customHeight="1">
      <c r="A238" s="635"/>
      <c r="B238" s="635"/>
      <c r="C238" s="413" t="s">
        <v>403</v>
      </c>
      <c r="D238" s="410" t="s">
        <v>404</v>
      </c>
      <c r="E238" s="206">
        <v>0</v>
      </c>
      <c r="F238" s="206">
        <v>1400</v>
      </c>
      <c r="G238" s="163">
        <f t="shared" si="12"/>
        <v>1400</v>
      </c>
      <c r="H238" s="163">
        <v>0</v>
      </c>
      <c r="I238" s="341" t="s">
        <v>537</v>
      </c>
      <c r="J238" s="179"/>
      <c r="K238" s="177"/>
      <c r="L238" s="177"/>
      <c r="M238" s="177"/>
      <c r="N238" s="177"/>
      <c r="O238" s="177"/>
      <c r="P238" s="275">
        <v>1400</v>
      </c>
      <c r="Q238" s="300" t="s">
        <v>467</v>
      </c>
      <c r="R238" s="299">
        <v>1400</v>
      </c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  <c r="DM238" s="33"/>
      <c r="DN238" s="33"/>
      <c r="DO238" s="33"/>
      <c r="DP238" s="33"/>
      <c r="DQ238" s="33"/>
      <c r="DR238" s="33"/>
      <c r="DS238" s="33"/>
      <c r="DT238" s="33"/>
      <c r="DU238" s="33"/>
      <c r="DV238" s="33"/>
      <c r="DW238" s="33"/>
      <c r="DX238" s="33"/>
      <c r="DY238" s="33"/>
      <c r="DZ238" s="33"/>
      <c r="EA238" s="33"/>
      <c r="EB238" s="33"/>
      <c r="EC238" s="33"/>
      <c r="ED238" s="33"/>
      <c r="EE238" s="33"/>
      <c r="EF238" s="33"/>
      <c r="EG238" s="33"/>
      <c r="EH238" s="33"/>
      <c r="EI238" s="33"/>
      <c r="EJ238" s="33"/>
      <c r="EK238" s="33"/>
      <c r="EL238" s="33"/>
      <c r="EM238" s="33"/>
      <c r="EN238" s="33"/>
      <c r="EO238" s="33"/>
      <c r="EP238" s="33"/>
      <c r="EQ238" s="33"/>
      <c r="ER238" s="33"/>
      <c r="ES238" s="33"/>
      <c r="ET238" s="33"/>
      <c r="EU238" s="33"/>
      <c r="EV238" s="33"/>
      <c r="EW238" s="33"/>
      <c r="EX238" s="33"/>
      <c r="EY238" s="33"/>
      <c r="EZ238" s="33"/>
      <c r="FA238" s="33"/>
      <c r="FB238" s="33"/>
      <c r="FC238" s="33"/>
      <c r="FD238" s="33"/>
      <c r="FE238" s="33"/>
      <c r="FF238" s="33"/>
      <c r="FG238" s="33"/>
      <c r="FH238" s="33"/>
      <c r="FI238" s="33"/>
      <c r="FJ238" s="33"/>
      <c r="FK238" s="33"/>
      <c r="FL238" s="33"/>
      <c r="FM238" s="33"/>
      <c r="FN238" s="33"/>
      <c r="FO238" s="33"/>
      <c r="FP238" s="33"/>
      <c r="FQ238" s="33"/>
      <c r="FR238" s="33"/>
      <c r="FS238" s="33"/>
      <c r="FT238" s="33"/>
      <c r="FU238" s="33"/>
      <c r="FV238" s="33"/>
      <c r="FW238" s="33"/>
      <c r="FX238" s="33"/>
      <c r="FY238" s="33"/>
      <c r="FZ238" s="33"/>
      <c r="GA238" s="33"/>
      <c r="GB238" s="33"/>
      <c r="GC238" s="33"/>
      <c r="GD238" s="33"/>
      <c r="GE238" s="33"/>
      <c r="GF238" s="33"/>
      <c r="GG238" s="33"/>
      <c r="GH238" s="33"/>
      <c r="GI238" s="33"/>
      <c r="GJ238" s="33"/>
      <c r="GK238" s="33"/>
      <c r="GL238" s="33"/>
      <c r="GM238" s="33"/>
      <c r="GN238" s="33"/>
      <c r="GO238" s="33"/>
      <c r="GP238" s="33"/>
      <c r="GQ238" s="33"/>
      <c r="GR238" s="33"/>
      <c r="GS238" s="33"/>
      <c r="GT238" s="33"/>
      <c r="GU238" s="33"/>
      <c r="GV238" s="33"/>
      <c r="GW238" s="33"/>
      <c r="GX238" s="33"/>
      <c r="GY238" s="33"/>
      <c r="GZ238" s="33"/>
      <c r="HA238" s="33"/>
      <c r="HB238" s="33"/>
      <c r="HC238" s="33"/>
      <c r="HD238" s="33"/>
      <c r="HE238" s="33"/>
      <c r="HF238" s="33"/>
      <c r="HG238" s="33"/>
      <c r="HH238" s="33"/>
      <c r="HI238" s="33"/>
      <c r="HJ238" s="33"/>
      <c r="HK238" s="33"/>
      <c r="HL238" s="33"/>
      <c r="HM238" s="33"/>
      <c r="HN238" s="33"/>
      <c r="HO238" s="33"/>
      <c r="HP238" s="33"/>
      <c r="HQ238" s="33"/>
      <c r="HR238" s="33"/>
      <c r="HS238" s="33"/>
      <c r="HT238" s="33"/>
      <c r="HU238" s="33"/>
      <c r="HV238" s="33"/>
      <c r="HW238" s="33"/>
      <c r="HX238" s="33"/>
      <c r="HY238" s="33"/>
      <c r="HZ238" s="33"/>
      <c r="IA238" s="33"/>
      <c r="IB238" s="33"/>
      <c r="IC238" s="33"/>
      <c r="ID238" s="33"/>
      <c r="IE238" s="33"/>
      <c r="IF238" s="33"/>
      <c r="IG238" s="33"/>
    </row>
    <row r="239" spans="1:18" ht="17.1" customHeight="1">
      <c r="A239" s="635"/>
      <c r="B239" s="635"/>
      <c r="C239" s="638" t="s">
        <v>10</v>
      </c>
      <c r="D239" s="638"/>
      <c r="E239" s="160">
        <f>SUM(E240)</f>
        <v>0</v>
      </c>
      <c r="F239" s="160">
        <f>SUM(F240)</f>
        <v>600</v>
      </c>
      <c r="G239" s="161">
        <f t="shared" si="12"/>
        <v>600</v>
      </c>
      <c r="H239" s="161">
        <v>0</v>
      </c>
      <c r="I239" s="224"/>
      <c r="J239" s="226"/>
      <c r="K239" s="225"/>
      <c r="L239" s="225"/>
      <c r="M239" s="225"/>
      <c r="N239" s="225"/>
      <c r="O239" s="225"/>
      <c r="P239" s="234"/>
      <c r="Q239" s="190"/>
      <c r="R239" s="295"/>
    </row>
    <row r="240" spans="1:18" ht="17.1" customHeight="1">
      <c r="A240" s="635"/>
      <c r="B240" s="635"/>
      <c r="C240" s="298" t="s">
        <v>172</v>
      </c>
      <c r="D240" s="410" t="s">
        <v>173</v>
      </c>
      <c r="E240" s="206">
        <v>0</v>
      </c>
      <c r="F240" s="206">
        <v>600</v>
      </c>
      <c r="G240" s="163">
        <f t="shared" si="12"/>
        <v>600</v>
      </c>
      <c r="H240" s="163">
        <v>0</v>
      </c>
      <c r="I240" s="341"/>
      <c r="J240" s="179"/>
      <c r="K240" s="177"/>
      <c r="L240" s="177">
        <v>50</v>
      </c>
      <c r="M240" s="177" t="s">
        <v>472</v>
      </c>
      <c r="N240" s="195">
        <v>12</v>
      </c>
      <c r="O240" s="177" t="s">
        <v>471</v>
      </c>
      <c r="P240" s="275">
        <f>L240*N240</f>
        <v>600</v>
      </c>
      <c r="Q240" s="300" t="s">
        <v>464</v>
      </c>
      <c r="R240" s="299">
        <v>600</v>
      </c>
    </row>
    <row r="241" spans="1:18" ht="17.1" customHeight="1">
      <c r="A241" s="635"/>
      <c r="B241" s="635"/>
      <c r="C241" s="638" t="s">
        <v>10</v>
      </c>
      <c r="D241" s="638"/>
      <c r="E241" s="160">
        <f>SUM(E242:E243)</f>
        <v>1673</v>
      </c>
      <c r="F241" s="160">
        <f>SUM(F242:F243)</f>
        <v>2050</v>
      </c>
      <c r="G241" s="161">
        <f t="shared" si="12"/>
        <v>377</v>
      </c>
      <c r="H241" s="161">
        <f t="shared" si="13"/>
        <v>22.534369396294082</v>
      </c>
      <c r="I241" s="224"/>
      <c r="J241" s="226"/>
      <c r="K241" s="225"/>
      <c r="L241" s="225"/>
      <c r="M241" s="225"/>
      <c r="N241" s="225"/>
      <c r="O241" s="225"/>
      <c r="P241" s="234"/>
      <c r="Q241" s="190"/>
      <c r="R241" s="233"/>
    </row>
    <row r="242" spans="1:18" ht="17.1" customHeight="1">
      <c r="A242" s="635"/>
      <c r="B242" s="635"/>
      <c r="C242" s="667" t="s">
        <v>64</v>
      </c>
      <c r="D242" s="410" t="s">
        <v>174</v>
      </c>
      <c r="E242" s="206">
        <v>20</v>
      </c>
      <c r="F242" s="206">
        <v>50</v>
      </c>
      <c r="G242" s="163">
        <f t="shared" si="12"/>
        <v>30</v>
      </c>
      <c r="H242" s="163">
        <f t="shared" si="13"/>
        <v>150</v>
      </c>
      <c r="I242" s="341" t="s">
        <v>548</v>
      </c>
      <c r="J242" s="179"/>
      <c r="K242" s="177"/>
      <c r="L242" s="177"/>
      <c r="M242" s="177"/>
      <c r="N242" s="177"/>
      <c r="O242" s="177"/>
      <c r="P242" s="526">
        <v>50</v>
      </c>
      <c r="Q242" s="300" t="s">
        <v>463</v>
      </c>
      <c r="R242" s="299">
        <v>30</v>
      </c>
    </row>
    <row r="243" spans="1:241" s="33" customFormat="1" ht="17.1" customHeight="1">
      <c r="A243" s="635"/>
      <c r="B243" s="635"/>
      <c r="C243" s="667"/>
      <c r="D243" s="410" t="s">
        <v>327</v>
      </c>
      <c r="E243" s="165">
        <v>1653</v>
      </c>
      <c r="F243" s="165">
        <v>2000</v>
      </c>
      <c r="G243" s="163">
        <f t="shared" si="12"/>
        <v>347</v>
      </c>
      <c r="H243" s="163">
        <v>0</v>
      </c>
      <c r="I243" s="341" t="s">
        <v>549</v>
      </c>
      <c r="J243" s="179"/>
      <c r="K243" s="177"/>
      <c r="L243" s="177"/>
      <c r="M243" s="177"/>
      <c r="N243" s="177"/>
      <c r="O243" s="177"/>
      <c r="P243" s="289">
        <v>2000</v>
      </c>
      <c r="Q243" s="300" t="s">
        <v>464</v>
      </c>
      <c r="R243" s="299">
        <v>347</v>
      </c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</row>
    <row r="244" spans="1:241" s="33" customFormat="1" ht="17.1" customHeight="1">
      <c r="A244" s="635"/>
      <c r="B244" s="635"/>
      <c r="C244" s="638" t="s">
        <v>10</v>
      </c>
      <c r="D244" s="638"/>
      <c r="E244" s="160">
        <f>SUM(E245)</f>
        <v>0</v>
      </c>
      <c r="F244" s="160">
        <f>SUM(F245)</f>
        <v>0</v>
      </c>
      <c r="G244" s="161">
        <f t="shared" si="12"/>
        <v>0</v>
      </c>
      <c r="H244" s="161">
        <v>0</v>
      </c>
      <c r="I244" s="224"/>
      <c r="J244" s="226"/>
      <c r="K244" s="225"/>
      <c r="L244" s="225"/>
      <c r="M244" s="225"/>
      <c r="N244" s="225"/>
      <c r="O244" s="225"/>
      <c r="P244" s="234"/>
      <c r="Q244" s="190"/>
      <c r="R244" s="233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</row>
    <row r="245" spans="1:18" ht="17.1" customHeight="1">
      <c r="A245" s="635"/>
      <c r="B245" s="635"/>
      <c r="C245" s="298" t="s">
        <v>122</v>
      </c>
      <c r="D245" s="316" t="s">
        <v>307</v>
      </c>
      <c r="E245" s="165">
        <v>0</v>
      </c>
      <c r="F245" s="165">
        <v>0</v>
      </c>
      <c r="G245" s="163">
        <f t="shared" si="12"/>
        <v>0</v>
      </c>
      <c r="H245" s="163">
        <v>0</v>
      </c>
      <c r="I245" s="341"/>
      <c r="J245" s="179"/>
      <c r="K245" s="177"/>
      <c r="L245" s="177"/>
      <c r="M245" s="177"/>
      <c r="N245" s="177"/>
      <c r="O245" s="177"/>
      <c r="P245" s="293"/>
      <c r="Q245" s="300"/>
      <c r="R245" s="299"/>
    </row>
    <row r="246" spans="1:241" ht="17.1" customHeight="1">
      <c r="A246" s="635"/>
      <c r="B246" s="635"/>
      <c r="C246" s="638" t="s">
        <v>10</v>
      </c>
      <c r="D246" s="638"/>
      <c r="E246" s="160">
        <f>SUM(E247:E249)</f>
        <v>695</v>
      </c>
      <c r="F246" s="160">
        <f>SUM(F247:F249)</f>
        <v>2700</v>
      </c>
      <c r="G246" s="161">
        <f t="shared" si="12"/>
        <v>2005</v>
      </c>
      <c r="H246" s="161">
        <f t="shared" si="13"/>
        <v>288.4892086330935</v>
      </c>
      <c r="I246" s="224"/>
      <c r="J246" s="226"/>
      <c r="K246" s="225"/>
      <c r="L246" s="225"/>
      <c r="M246" s="225"/>
      <c r="N246" s="225"/>
      <c r="O246" s="225"/>
      <c r="P246" s="234"/>
      <c r="Q246" s="190"/>
      <c r="R246" s="233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  <c r="DM246" s="33"/>
      <c r="DN246" s="33"/>
      <c r="DO246" s="33"/>
      <c r="DP246" s="33"/>
      <c r="DQ246" s="33"/>
      <c r="DR246" s="33"/>
      <c r="DS246" s="33"/>
      <c r="DT246" s="33"/>
      <c r="DU246" s="33"/>
      <c r="DV246" s="33"/>
      <c r="DW246" s="33"/>
      <c r="DX246" s="33"/>
      <c r="DY246" s="33"/>
      <c r="DZ246" s="33"/>
      <c r="EA246" s="33"/>
      <c r="EB246" s="33"/>
      <c r="EC246" s="33"/>
      <c r="ED246" s="33"/>
      <c r="EE246" s="33"/>
      <c r="EF246" s="33"/>
      <c r="EG246" s="33"/>
      <c r="EH246" s="33"/>
      <c r="EI246" s="33"/>
      <c r="EJ246" s="33"/>
      <c r="EK246" s="33"/>
      <c r="EL246" s="33"/>
      <c r="EM246" s="33"/>
      <c r="EN246" s="33"/>
      <c r="EO246" s="33"/>
      <c r="EP246" s="33"/>
      <c r="EQ246" s="33"/>
      <c r="ER246" s="33"/>
      <c r="ES246" s="33"/>
      <c r="ET246" s="33"/>
      <c r="EU246" s="33"/>
      <c r="EV246" s="33"/>
      <c r="EW246" s="33"/>
      <c r="EX246" s="33"/>
      <c r="EY246" s="33"/>
      <c r="EZ246" s="33"/>
      <c r="FA246" s="33"/>
      <c r="FB246" s="33"/>
      <c r="FC246" s="33"/>
      <c r="FD246" s="33"/>
      <c r="FE246" s="33"/>
      <c r="FF246" s="33"/>
      <c r="FG246" s="33"/>
      <c r="FH246" s="33"/>
      <c r="FI246" s="33"/>
      <c r="FJ246" s="33"/>
      <c r="FK246" s="33"/>
      <c r="FL246" s="33"/>
      <c r="FM246" s="33"/>
      <c r="FN246" s="33"/>
      <c r="FO246" s="33"/>
      <c r="FP246" s="33"/>
      <c r="FQ246" s="33"/>
      <c r="FR246" s="33"/>
      <c r="FS246" s="33"/>
      <c r="FT246" s="33"/>
      <c r="FU246" s="33"/>
      <c r="FV246" s="33"/>
      <c r="FW246" s="33"/>
      <c r="FX246" s="33"/>
      <c r="FY246" s="33"/>
      <c r="FZ246" s="33"/>
      <c r="GA246" s="33"/>
      <c r="GB246" s="33"/>
      <c r="GC246" s="33"/>
      <c r="GD246" s="33"/>
      <c r="GE246" s="33"/>
      <c r="GF246" s="33"/>
      <c r="GG246" s="33"/>
      <c r="GH246" s="33"/>
      <c r="GI246" s="33"/>
      <c r="GJ246" s="33"/>
      <c r="GK246" s="33"/>
      <c r="GL246" s="33"/>
      <c r="GM246" s="33"/>
      <c r="GN246" s="33"/>
      <c r="GO246" s="33"/>
      <c r="GP246" s="33"/>
      <c r="GQ246" s="33"/>
      <c r="GR246" s="33"/>
      <c r="GS246" s="33"/>
      <c r="GT246" s="33"/>
      <c r="GU246" s="33"/>
      <c r="GV246" s="33"/>
      <c r="GW246" s="33"/>
      <c r="GX246" s="33"/>
      <c r="GY246" s="33"/>
      <c r="GZ246" s="33"/>
      <c r="HA246" s="33"/>
      <c r="HB246" s="33"/>
      <c r="HC246" s="33"/>
      <c r="HD246" s="33"/>
      <c r="HE246" s="33"/>
      <c r="HF246" s="33"/>
      <c r="HG246" s="33"/>
      <c r="HH246" s="33"/>
      <c r="HI246" s="33"/>
      <c r="HJ246" s="33"/>
      <c r="HK246" s="33"/>
      <c r="HL246" s="33"/>
      <c r="HM246" s="33"/>
      <c r="HN246" s="33"/>
      <c r="HO246" s="33"/>
      <c r="HP246" s="33"/>
      <c r="HQ246" s="33"/>
      <c r="HR246" s="33"/>
      <c r="HS246" s="33"/>
      <c r="HT246" s="33"/>
      <c r="HU246" s="33"/>
      <c r="HV246" s="33"/>
      <c r="HW246" s="33"/>
      <c r="HX246" s="33"/>
      <c r="HY246" s="33"/>
      <c r="HZ246" s="33"/>
      <c r="IA246" s="33"/>
      <c r="IB246" s="33"/>
      <c r="IC246" s="33"/>
      <c r="ID246" s="33"/>
      <c r="IE246" s="33"/>
      <c r="IF246" s="33"/>
      <c r="IG246" s="33"/>
    </row>
    <row r="247" spans="1:241" ht="17.1" customHeight="1">
      <c r="A247" s="635"/>
      <c r="B247" s="635"/>
      <c r="C247" s="413" t="s">
        <v>133</v>
      </c>
      <c r="D247" s="412" t="s">
        <v>175</v>
      </c>
      <c r="E247" s="206">
        <v>0</v>
      </c>
      <c r="F247" s="206">
        <v>0</v>
      </c>
      <c r="G247" s="163">
        <f t="shared" si="12"/>
        <v>0</v>
      </c>
      <c r="H247" s="163">
        <v>0</v>
      </c>
      <c r="I247" s="341"/>
      <c r="J247" s="179"/>
      <c r="K247" s="177"/>
      <c r="L247" s="177"/>
      <c r="M247" s="177"/>
      <c r="N247" s="177"/>
      <c r="O247" s="177"/>
      <c r="P247" s="293"/>
      <c r="Q247" s="300"/>
      <c r="R247" s="299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  <c r="DM247" s="33"/>
      <c r="DN247" s="33"/>
      <c r="DO247" s="33"/>
      <c r="DP247" s="33"/>
      <c r="DQ247" s="33"/>
      <c r="DR247" s="33"/>
      <c r="DS247" s="33"/>
      <c r="DT247" s="33"/>
      <c r="DU247" s="33"/>
      <c r="DV247" s="33"/>
      <c r="DW247" s="33"/>
      <c r="DX247" s="33"/>
      <c r="DY247" s="33"/>
      <c r="DZ247" s="33"/>
      <c r="EA247" s="33"/>
      <c r="EB247" s="33"/>
      <c r="EC247" s="33"/>
      <c r="ED247" s="33"/>
      <c r="EE247" s="33"/>
      <c r="EF247" s="33"/>
      <c r="EG247" s="33"/>
      <c r="EH247" s="33"/>
      <c r="EI247" s="33"/>
      <c r="EJ247" s="33"/>
      <c r="EK247" s="33"/>
      <c r="EL247" s="33"/>
      <c r="EM247" s="33"/>
      <c r="EN247" s="33"/>
      <c r="EO247" s="33"/>
      <c r="EP247" s="33"/>
      <c r="EQ247" s="33"/>
      <c r="ER247" s="33"/>
      <c r="ES247" s="33"/>
      <c r="ET247" s="33"/>
      <c r="EU247" s="33"/>
      <c r="EV247" s="33"/>
      <c r="EW247" s="33"/>
      <c r="EX247" s="33"/>
      <c r="EY247" s="33"/>
      <c r="EZ247" s="33"/>
      <c r="FA247" s="33"/>
      <c r="FB247" s="33"/>
      <c r="FC247" s="33"/>
      <c r="FD247" s="33"/>
      <c r="FE247" s="33"/>
      <c r="FF247" s="33"/>
      <c r="FG247" s="33"/>
      <c r="FH247" s="33"/>
      <c r="FI247" s="33"/>
      <c r="FJ247" s="33"/>
      <c r="FK247" s="33"/>
      <c r="FL247" s="33"/>
      <c r="FM247" s="33"/>
      <c r="FN247" s="33"/>
      <c r="FO247" s="33"/>
      <c r="FP247" s="33"/>
      <c r="FQ247" s="33"/>
      <c r="FR247" s="33"/>
      <c r="FS247" s="33"/>
      <c r="FT247" s="33"/>
      <c r="FU247" s="33"/>
      <c r="FV247" s="33"/>
      <c r="FW247" s="33"/>
      <c r="FX247" s="33"/>
      <c r="FY247" s="33"/>
      <c r="FZ247" s="33"/>
      <c r="GA247" s="33"/>
      <c r="GB247" s="33"/>
      <c r="GC247" s="33"/>
      <c r="GD247" s="33"/>
      <c r="GE247" s="33"/>
      <c r="GF247" s="33"/>
      <c r="GG247" s="33"/>
      <c r="GH247" s="33"/>
      <c r="GI247" s="33"/>
      <c r="GJ247" s="33"/>
      <c r="GK247" s="33"/>
      <c r="GL247" s="33"/>
      <c r="GM247" s="33"/>
      <c r="GN247" s="33"/>
      <c r="GO247" s="33"/>
      <c r="GP247" s="33"/>
      <c r="GQ247" s="33"/>
      <c r="GR247" s="33"/>
      <c r="GS247" s="33"/>
      <c r="GT247" s="33"/>
      <c r="GU247" s="33"/>
      <c r="GV247" s="33"/>
      <c r="GW247" s="33"/>
      <c r="GX247" s="33"/>
      <c r="GY247" s="33"/>
      <c r="GZ247" s="33"/>
      <c r="HA247" s="33"/>
      <c r="HB247" s="33"/>
      <c r="HC247" s="33"/>
      <c r="HD247" s="33"/>
      <c r="HE247" s="33"/>
      <c r="HF247" s="33"/>
      <c r="HG247" s="33"/>
      <c r="HH247" s="33"/>
      <c r="HI247" s="33"/>
      <c r="HJ247" s="33"/>
      <c r="HK247" s="33"/>
      <c r="HL247" s="33"/>
      <c r="HM247" s="33"/>
      <c r="HN247" s="33"/>
      <c r="HO247" s="33"/>
      <c r="HP247" s="33"/>
      <c r="HQ247" s="33"/>
      <c r="HR247" s="33"/>
      <c r="HS247" s="33"/>
      <c r="HT247" s="33"/>
      <c r="HU247" s="33"/>
      <c r="HV247" s="33"/>
      <c r="HW247" s="33"/>
      <c r="HX247" s="33"/>
      <c r="HY247" s="33"/>
      <c r="HZ247" s="33"/>
      <c r="IA247" s="33"/>
      <c r="IB247" s="33"/>
      <c r="IC247" s="33"/>
      <c r="ID247" s="33"/>
      <c r="IE247" s="33"/>
      <c r="IF247" s="33"/>
      <c r="IG247" s="33"/>
    </row>
    <row r="248" spans="1:241" ht="17.1" customHeight="1">
      <c r="A248" s="630" t="s">
        <v>12</v>
      </c>
      <c r="B248" s="630" t="s">
        <v>366</v>
      </c>
      <c r="C248" s="538"/>
      <c r="D248" s="409" t="s">
        <v>176</v>
      </c>
      <c r="E248" s="401">
        <v>200</v>
      </c>
      <c r="F248" s="401">
        <v>300</v>
      </c>
      <c r="G248" s="240">
        <f t="shared" si="12"/>
        <v>100</v>
      </c>
      <c r="H248" s="240">
        <f t="shared" si="13"/>
        <v>50</v>
      </c>
      <c r="I248" s="252" t="s">
        <v>300</v>
      </c>
      <c r="J248" s="155"/>
      <c r="K248" s="154"/>
      <c r="L248" s="154"/>
      <c r="M248" s="154"/>
      <c r="N248" s="154"/>
      <c r="O248" s="154"/>
      <c r="P248" s="287">
        <v>300</v>
      </c>
      <c r="Q248" s="333" t="s">
        <v>463</v>
      </c>
      <c r="R248" s="334">
        <v>100</v>
      </c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  <c r="DM248" s="33"/>
      <c r="DN248" s="33"/>
      <c r="DO248" s="33"/>
      <c r="DP248" s="33"/>
      <c r="DQ248" s="33"/>
      <c r="DR248" s="33"/>
      <c r="DS248" s="33"/>
      <c r="DT248" s="33"/>
      <c r="DU248" s="33"/>
      <c r="DV248" s="33"/>
      <c r="DW248" s="33"/>
      <c r="DX248" s="33"/>
      <c r="DY248" s="33"/>
      <c r="DZ248" s="33"/>
      <c r="EA248" s="33"/>
      <c r="EB248" s="33"/>
      <c r="EC248" s="33"/>
      <c r="ED248" s="33"/>
      <c r="EE248" s="33"/>
      <c r="EF248" s="33"/>
      <c r="EG248" s="33"/>
      <c r="EH248" s="33"/>
      <c r="EI248" s="33"/>
      <c r="EJ248" s="33"/>
      <c r="EK248" s="33"/>
      <c r="EL248" s="33"/>
      <c r="EM248" s="33"/>
      <c r="EN248" s="33"/>
      <c r="EO248" s="33"/>
      <c r="EP248" s="33"/>
      <c r="EQ248" s="33"/>
      <c r="ER248" s="33"/>
      <c r="ES248" s="33"/>
      <c r="ET248" s="33"/>
      <c r="EU248" s="33"/>
      <c r="EV248" s="33"/>
      <c r="EW248" s="33"/>
      <c r="EX248" s="33"/>
      <c r="EY248" s="33"/>
      <c r="EZ248" s="33"/>
      <c r="FA248" s="33"/>
      <c r="FB248" s="33"/>
      <c r="FC248" s="33"/>
      <c r="FD248" s="33"/>
      <c r="FE248" s="33"/>
      <c r="FF248" s="33"/>
      <c r="FG248" s="33"/>
      <c r="FH248" s="33"/>
      <c r="FI248" s="33"/>
      <c r="FJ248" s="33"/>
      <c r="FK248" s="33"/>
      <c r="FL248" s="33"/>
      <c r="FM248" s="33"/>
      <c r="FN248" s="33"/>
      <c r="FO248" s="33"/>
      <c r="FP248" s="33"/>
      <c r="FQ248" s="33"/>
      <c r="FR248" s="33"/>
      <c r="FS248" s="33"/>
      <c r="FT248" s="33"/>
      <c r="FU248" s="33"/>
      <c r="FV248" s="33"/>
      <c r="FW248" s="33"/>
      <c r="FX248" s="33"/>
      <c r="FY248" s="33"/>
      <c r="FZ248" s="33"/>
      <c r="GA248" s="33"/>
      <c r="GB248" s="33"/>
      <c r="GC248" s="33"/>
      <c r="GD248" s="33"/>
      <c r="GE248" s="33"/>
      <c r="GF248" s="33"/>
      <c r="GG248" s="33"/>
      <c r="GH248" s="33"/>
      <c r="GI248" s="33"/>
      <c r="GJ248" s="33"/>
      <c r="GK248" s="33"/>
      <c r="GL248" s="33"/>
      <c r="GM248" s="33"/>
      <c r="GN248" s="33"/>
      <c r="GO248" s="33"/>
      <c r="GP248" s="33"/>
      <c r="GQ248" s="33"/>
      <c r="GR248" s="33"/>
      <c r="GS248" s="33"/>
      <c r="GT248" s="33"/>
      <c r="GU248" s="33"/>
      <c r="GV248" s="33"/>
      <c r="GW248" s="33"/>
      <c r="GX248" s="33"/>
      <c r="GY248" s="33"/>
      <c r="GZ248" s="33"/>
      <c r="HA248" s="33"/>
      <c r="HB248" s="33"/>
      <c r="HC248" s="33"/>
      <c r="HD248" s="33"/>
      <c r="HE248" s="33"/>
      <c r="HF248" s="33"/>
      <c r="HG248" s="33"/>
      <c r="HH248" s="33"/>
      <c r="HI248" s="33"/>
      <c r="HJ248" s="33"/>
      <c r="HK248" s="33"/>
      <c r="HL248" s="33"/>
      <c r="HM248" s="33"/>
      <c r="HN248" s="33"/>
      <c r="HO248" s="33"/>
      <c r="HP248" s="33"/>
      <c r="HQ248" s="33"/>
      <c r="HR248" s="33"/>
      <c r="HS248" s="33"/>
      <c r="HT248" s="33"/>
      <c r="HU248" s="33"/>
      <c r="HV248" s="33"/>
      <c r="HW248" s="33"/>
      <c r="HX248" s="33"/>
      <c r="HY248" s="33"/>
      <c r="HZ248" s="33"/>
      <c r="IA248" s="33"/>
      <c r="IB248" s="33"/>
      <c r="IC248" s="33"/>
      <c r="ID248" s="33"/>
      <c r="IE248" s="33"/>
      <c r="IF248" s="33"/>
      <c r="IG248" s="33"/>
    </row>
    <row r="249" spans="1:241" s="40" customFormat="1" ht="17.1" customHeight="1">
      <c r="A249" s="630"/>
      <c r="B249" s="630"/>
      <c r="C249" s="536"/>
      <c r="D249" s="205" t="s">
        <v>177</v>
      </c>
      <c r="E249" s="206">
        <v>495</v>
      </c>
      <c r="F249" s="206">
        <v>2400</v>
      </c>
      <c r="G249" s="163">
        <f t="shared" si="12"/>
        <v>1905</v>
      </c>
      <c r="H249" s="163">
        <f t="shared" si="13"/>
        <v>384.8484848484849</v>
      </c>
      <c r="I249" s="362" t="s">
        <v>301</v>
      </c>
      <c r="J249" s="179"/>
      <c r="K249" s="363"/>
      <c r="L249" s="363"/>
      <c r="M249" s="363"/>
      <c r="N249" s="363"/>
      <c r="O249" s="363"/>
      <c r="P249" s="275">
        <v>2400</v>
      </c>
      <c r="Q249" s="307" t="s">
        <v>463</v>
      </c>
      <c r="R249" s="299">
        <v>1905</v>
      </c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</row>
    <row r="250" spans="1:18" ht="17.1" customHeight="1">
      <c r="A250" s="630"/>
      <c r="B250" s="630"/>
      <c r="C250" s="638" t="s">
        <v>10</v>
      </c>
      <c r="D250" s="638"/>
      <c r="E250" s="160">
        <f>SUM(E251:E256)</f>
        <v>1196</v>
      </c>
      <c r="F250" s="160">
        <f>SUM(F251:F256)</f>
        <v>2500</v>
      </c>
      <c r="G250" s="161">
        <f t="shared" si="12"/>
        <v>1304</v>
      </c>
      <c r="H250" s="161">
        <f t="shared" si="13"/>
        <v>109.03010033444815</v>
      </c>
      <c r="I250" s="224"/>
      <c r="J250" s="226"/>
      <c r="K250" s="225"/>
      <c r="L250" s="225"/>
      <c r="M250" s="225"/>
      <c r="N250" s="225"/>
      <c r="O250" s="225"/>
      <c r="P250" s="405"/>
      <c r="Q250" s="190"/>
      <c r="R250" s="233"/>
    </row>
    <row r="251" spans="1:18" ht="17.1" customHeight="1">
      <c r="A251" s="630"/>
      <c r="B251" s="630"/>
      <c r="C251" s="718" t="s">
        <v>178</v>
      </c>
      <c r="D251" s="205" t="s">
        <v>179</v>
      </c>
      <c r="E251" s="206">
        <v>196</v>
      </c>
      <c r="F251" s="206">
        <v>300</v>
      </c>
      <c r="G251" s="163">
        <f t="shared" si="12"/>
        <v>104</v>
      </c>
      <c r="H251" s="163">
        <f t="shared" si="13"/>
        <v>53.06122448979592</v>
      </c>
      <c r="I251" s="353" t="s">
        <v>302</v>
      </c>
      <c r="J251" s="179"/>
      <c r="K251" s="354"/>
      <c r="L251" s="354">
        <v>75</v>
      </c>
      <c r="M251" s="354" t="s">
        <v>440</v>
      </c>
      <c r="N251" s="404">
        <v>4</v>
      </c>
      <c r="O251" s="354" t="s">
        <v>438</v>
      </c>
      <c r="P251" s="275">
        <f>L251*N251</f>
        <v>300</v>
      </c>
      <c r="Q251" s="312" t="s">
        <v>463</v>
      </c>
      <c r="R251" s="297">
        <v>104</v>
      </c>
    </row>
    <row r="252" spans="1:18" ht="17.1" customHeight="1">
      <c r="A252" s="630"/>
      <c r="B252" s="630"/>
      <c r="C252" s="718"/>
      <c r="D252" s="205" t="s">
        <v>180</v>
      </c>
      <c r="E252" s="206">
        <v>0</v>
      </c>
      <c r="F252" s="206">
        <v>400</v>
      </c>
      <c r="G252" s="163">
        <f t="shared" si="12"/>
        <v>400</v>
      </c>
      <c r="H252" s="163">
        <v>0</v>
      </c>
      <c r="I252" s="176" t="s">
        <v>462</v>
      </c>
      <c r="J252" s="179"/>
      <c r="K252" s="177"/>
      <c r="L252" s="354">
        <v>100</v>
      </c>
      <c r="M252" s="354" t="s">
        <v>440</v>
      </c>
      <c r="N252" s="404">
        <v>4</v>
      </c>
      <c r="O252" s="354" t="s">
        <v>438</v>
      </c>
      <c r="P252" s="275">
        <f>L252*N252</f>
        <v>400</v>
      </c>
      <c r="Q252" s="312" t="s">
        <v>463</v>
      </c>
      <c r="R252" s="297">
        <v>400</v>
      </c>
    </row>
    <row r="253" spans="1:18" ht="17.1" customHeight="1">
      <c r="A253" s="630"/>
      <c r="B253" s="630"/>
      <c r="C253" s="718"/>
      <c r="D253" s="205" t="s">
        <v>181</v>
      </c>
      <c r="E253" s="206">
        <v>0</v>
      </c>
      <c r="F253" s="206">
        <v>300</v>
      </c>
      <c r="G253" s="163">
        <f t="shared" si="12"/>
        <v>300</v>
      </c>
      <c r="H253" s="163">
        <v>0</v>
      </c>
      <c r="I253" s="176" t="s">
        <v>460</v>
      </c>
      <c r="J253" s="179"/>
      <c r="K253" s="177"/>
      <c r="L253" s="177"/>
      <c r="M253" s="177"/>
      <c r="N253" s="177"/>
      <c r="O253" s="177"/>
      <c r="P253" s="275">
        <v>300</v>
      </c>
      <c r="Q253" s="180" t="s">
        <v>463</v>
      </c>
      <c r="R253" s="297">
        <v>300</v>
      </c>
    </row>
    <row r="254" spans="1:18" ht="17.1" customHeight="1">
      <c r="A254" s="630"/>
      <c r="B254" s="630"/>
      <c r="C254" s="718"/>
      <c r="D254" s="205" t="s">
        <v>182</v>
      </c>
      <c r="E254" s="206">
        <v>1000</v>
      </c>
      <c r="F254" s="206">
        <v>1500</v>
      </c>
      <c r="G254" s="163">
        <f t="shared" si="12"/>
        <v>500</v>
      </c>
      <c r="H254" s="163">
        <f t="shared" si="13"/>
        <v>50</v>
      </c>
      <c r="I254" s="176" t="s">
        <v>303</v>
      </c>
      <c r="J254" s="179"/>
      <c r="K254" s="177"/>
      <c r="L254" s="177"/>
      <c r="M254" s="177"/>
      <c r="N254" s="177"/>
      <c r="O254" s="177"/>
      <c r="P254" s="275">
        <v>1500</v>
      </c>
      <c r="Q254" s="180" t="s">
        <v>464</v>
      </c>
      <c r="R254" s="297">
        <v>500</v>
      </c>
    </row>
    <row r="255" spans="1:32" s="38" customFormat="1" ht="17.1" customHeight="1">
      <c r="A255" s="630"/>
      <c r="B255" s="630"/>
      <c r="C255" s="718"/>
      <c r="D255" s="205" t="s">
        <v>183</v>
      </c>
      <c r="E255" s="206">
        <v>0</v>
      </c>
      <c r="F255" s="206">
        <v>0</v>
      </c>
      <c r="G255" s="163">
        <f t="shared" si="12"/>
        <v>0</v>
      </c>
      <c r="H255" s="163">
        <v>0</v>
      </c>
      <c r="I255" s="176"/>
      <c r="J255" s="179"/>
      <c r="K255" s="177"/>
      <c r="L255" s="177"/>
      <c r="M255" s="177"/>
      <c r="N255" s="177"/>
      <c r="O255" s="177"/>
      <c r="P255" s="293"/>
      <c r="Q255" s="180"/>
      <c r="R255" s="297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</row>
    <row r="256" spans="1:32" s="38" customFormat="1" ht="17.1" customHeight="1">
      <c r="A256" s="630"/>
      <c r="B256" s="630"/>
      <c r="C256" s="718"/>
      <c r="D256" s="317" t="s">
        <v>184</v>
      </c>
      <c r="E256" s="206">
        <v>0</v>
      </c>
      <c r="F256" s="206">
        <v>0</v>
      </c>
      <c r="G256" s="163">
        <f t="shared" si="12"/>
        <v>0</v>
      </c>
      <c r="H256" s="163">
        <v>0</v>
      </c>
      <c r="I256" s="176"/>
      <c r="J256" s="179"/>
      <c r="K256" s="177"/>
      <c r="L256" s="177"/>
      <c r="M256" s="177"/>
      <c r="N256" s="177"/>
      <c r="O256" s="177"/>
      <c r="P256" s="293"/>
      <c r="Q256" s="180"/>
      <c r="R256" s="297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</row>
    <row r="257" spans="1:32" ht="17.1" customHeight="1">
      <c r="A257" s="630"/>
      <c r="B257" s="630"/>
      <c r="C257" s="638" t="s">
        <v>10</v>
      </c>
      <c r="D257" s="638"/>
      <c r="E257" s="160">
        <f>SUM(E258:E269)</f>
        <v>12060</v>
      </c>
      <c r="F257" s="160">
        <f>SUM(F258:F269)</f>
        <v>20800</v>
      </c>
      <c r="G257" s="161">
        <f t="shared" si="12"/>
        <v>8740</v>
      </c>
      <c r="H257" s="161">
        <f t="shared" si="13"/>
        <v>72.4709784411277</v>
      </c>
      <c r="I257" s="224"/>
      <c r="J257" s="226"/>
      <c r="K257" s="225"/>
      <c r="L257" s="225"/>
      <c r="M257" s="225"/>
      <c r="N257" s="225"/>
      <c r="O257" s="225"/>
      <c r="P257" s="234"/>
      <c r="Q257" s="190"/>
      <c r="R257" s="233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 ht="17.1" customHeight="1">
      <c r="A258" s="630"/>
      <c r="B258" s="630"/>
      <c r="C258" s="472" t="s">
        <v>186</v>
      </c>
      <c r="D258" s="473" t="s">
        <v>187</v>
      </c>
      <c r="E258" s="474">
        <v>6355</v>
      </c>
      <c r="F258" s="474">
        <v>8600</v>
      </c>
      <c r="G258" s="466">
        <f t="shared" si="12"/>
        <v>2245</v>
      </c>
      <c r="H258" s="466">
        <f t="shared" si="13"/>
        <v>35.32651455546814</v>
      </c>
      <c r="I258" s="392" t="s">
        <v>500</v>
      </c>
      <c r="J258" s="458"/>
      <c r="K258" s="393"/>
      <c r="L258" s="458">
        <v>400</v>
      </c>
      <c r="M258" s="393" t="s">
        <v>472</v>
      </c>
      <c r="N258" s="393">
        <v>12</v>
      </c>
      <c r="O258" s="393" t="s">
        <v>471</v>
      </c>
      <c r="P258" s="285">
        <f>L258*N258</f>
        <v>4800</v>
      </c>
      <c r="Q258" s="443" t="s">
        <v>463</v>
      </c>
      <c r="R258" s="467">
        <v>2245</v>
      </c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 ht="17.1" customHeight="1">
      <c r="A259" s="630"/>
      <c r="B259" s="630"/>
      <c r="C259" s="451"/>
      <c r="D259" s="475"/>
      <c r="E259" s="476"/>
      <c r="F259" s="476"/>
      <c r="G259" s="468"/>
      <c r="H259" s="468"/>
      <c r="I259" s="394" t="s">
        <v>504</v>
      </c>
      <c r="J259" s="461"/>
      <c r="K259" s="256"/>
      <c r="L259" s="461">
        <v>150</v>
      </c>
      <c r="M259" s="256" t="s">
        <v>472</v>
      </c>
      <c r="N259" s="256">
        <v>2</v>
      </c>
      <c r="O259" s="256" t="s">
        <v>471</v>
      </c>
      <c r="P259" s="286">
        <f aca="true" t="shared" si="20" ref="P259:P261">L259*N259</f>
        <v>300</v>
      </c>
      <c r="Q259" s="381"/>
      <c r="R259" s="469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ht="17.1" customHeight="1">
      <c r="A260" s="630"/>
      <c r="B260" s="630"/>
      <c r="C260" s="451"/>
      <c r="D260" s="475"/>
      <c r="E260" s="476"/>
      <c r="F260" s="476"/>
      <c r="G260" s="468"/>
      <c r="H260" s="468"/>
      <c r="I260" s="394" t="s">
        <v>501</v>
      </c>
      <c r="J260" s="461"/>
      <c r="K260" s="256"/>
      <c r="L260" s="461">
        <v>3000</v>
      </c>
      <c r="M260" s="256" t="s">
        <v>472</v>
      </c>
      <c r="N260" s="256">
        <v>1</v>
      </c>
      <c r="O260" s="256" t="s">
        <v>471</v>
      </c>
      <c r="P260" s="286">
        <f t="shared" si="20"/>
        <v>3000</v>
      </c>
      <c r="Q260" s="381"/>
      <c r="R260" s="469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 ht="17.1" customHeight="1">
      <c r="A261" s="630"/>
      <c r="B261" s="630"/>
      <c r="C261" s="451"/>
      <c r="D261" s="475"/>
      <c r="E261" s="476"/>
      <c r="F261" s="476"/>
      <c r="G261" s="468"/>
      <c r="H261" s="468"/>
      <c r="I261" s="394" t="s">
        <v>502</v>
      </c>
      <c r="J261" s="461"/>
      <c r="K261" s="256"/>
      <c r="L261" s="461">
        <v>150</v>
      </c>
      <c r="M261" s="256" t="s">
        <v>472</v>
      </c>
      <c r="N261" s="256">
        <v>2</v>
      </c>
      <c r="O261" s="256" t="s">
        <v>471</v>
      </c>
      <c r="P261" s="286">
        <f t="shared" si="20"/>
        <v>300</v>
      </c>
      <c r="Q261" s="381"/>
      <c r="R261" s="469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 ht="17.1" customHeight="1">
      <c r="A262" s="630"/>
      <c r="B262" s="630"/>
      <c r="C262" s="453"/>
      <c r="D262" s="477"/>
      <c r="E262" s="478"/>
      <c r="F262" s="478"/>
      <c r="G262" s="470"/>
      <c r="H262" s="470"/>
      <c r="I262" s="395" t="s">
        <v>503</v>
      </c>
      <c r="J262" s="464"/>
      <c r="K262" s="396"/>
      <c r="L262" s="396"/>
      <c r="M262" s="396"/>
      <c r="N262" s="396"/>
      <c r="O262" s="396"/>
      <c r="P262" s="287">
        <v>200</v>
      </c>
      <c r="Q262" s="382"/>
      <c r="R262" s="47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 ht="17.1" customHeight="1">
      <c r="A263" s="630"/>
      <c r="B263" s="630"/>
      <c r="C263" s="677" t="s">
        <v>370</v>
      </c>
      <c r="D263" s="266" t="s">
        <v>188</v>
      </c>
      <c r="E263" s="242">
        <v>1013</v>
      </c>
      <c r="F263" s="242">
        <v>5000</v>
      </c>
      <c r="G263" s="238">
        <f t="shared" si="12"/>
        <v>3987</v>
      </c>
      <c r="H263" s="238">
        <f t="shared" si="13"/>
        <v>393.58341559723596</v>
      </c>
      <c r="I263" s="244" t="s">
        <v>544</v>
      </c>
      <c r="J263" s="276"/>
      <c r="K263" s="245"/>
      <c r="L263" s="245">
        <v>44</v>
      </c>
      <c r="M263" s="245" t="s">
        <v>472</v>
      </c>
      <c r="N263" s="246">
        <v>12</v>
      </c>
      <c r="O263" s="245" t="s">
        <v>471</v>
      </c>
      <c r="P263" s="285">
        <f>L263*N263</f>
        <v>528</v>
      </c>
      <c r="Q263" s="335" t="s">
        <v>463</v>
      </c>
      <c r="R263" s="336">
        <v>3987</v>
      </c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 ht="17.1" customHeight="1">
      <c r="A264" s="630"/>
      <c r="B264" s="630"/>
      <c r="C264" s="677"/>
      <c r="D264" s="268"/>
      <c r="E264" s="241"/>
      <c r="F264" s="241"/>
      <c r="G264" s="239"/>
      <c r="H264" s="239"/>
      <c r="I264" s="250" t="s">
        <v>545</v>
      </c>
      <c r="J264" s="142"/>
      <c r="K264" s="140"/>
      <c r="L264" s="140"/>
      <c r="M264" s="140"/>
      <c r="N264" s="140"/>
      <c r="O264" s="140"/>
      <c r="P264" s="286">
        <v>100</v>
      </c>
      <c r="Q264" s="414"/>
      <c r="R264" s="379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ht="17.1" customHeight="1">
      <c r="A265" s="630"/>
      <c r="B265" s="630"/>
      <c r="C265" s="677"/>
      <c r="D265" s="268"/>
      <c r="E265" s="241"/>
      <c r="F265" s="241"/>
      <c r="G265" s="239"/>
      <c r="H265" s="239"/>
      <c r="I265" s="250" t="s">
        <v>546</v>
      </c>
      <c r="J265" s="142"/>
      <c r="K265" s="140"/>
      <c r="L265" s="140"/>
      <c r="M265" s="140"/>
      <c r="N265" s="140"/>
      <c r="O265" s="140"/>
      <c r="P265" s="286">
        <v>100</v>
      </c>
      <c r="Q265" s="414"/>
      <c r="R265" s="379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 ht="17.1" customHeight="1">
      <c r="A266" s="630"/>
      <c r="B266" s="630"/>
      <c r="C266" s="677"/>
      <c r="D266" s="267"/>
      <c r="E266" s="243"/>
      <c r="F266" s="243"/>
      <c r="G266" s="240"/>
      <c r="H266" s="240"/>
      <c r="I266" s="252" t="s">
        <v>547</v>
      </c>
      <c r="J266" s="155"/>
      <c r="K266" s="154"/>
      <c r="L266" s="154"/>
      <c r="M266" s="154"/>
      <c r="N266" s="154"/>
      <c r="O266" s="154"/>
      <c r="P266" s="287">
        <v>4272</v>
      </c>
      <c r="Q266" s="333"/>
      <c r="R266" s="334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 ht="17.1" customHeight="1">
      <c r="A267" s="630"/>
      <c r="B267" s="630"/>
      <c r="C267" s="677"/>
      <c r="D267" s="151" t="s">
        <v>189</v>
      </c>
      <c r="E267" s="206">
        <v>1692</v>
      </c>
      <c r="F267" s="206">
        <v>5000</v>
      </c>
      <c r="G267" s="163">
        <f aca="true" t="shared" si="21" ref="G267:G287">F267-E267</f>
        <v>3308</v>
      </c>
      <c r="H267" s="163">
        <f aca="true" t="shared" si="22" ref="H267:H286">G267/E267*100</f>
        <v>195.50827423167848</v>
      </c>
      <c r="I267" s="176" t="s">
        <v>304</v>
      </c>
      <c r="J267" s="179"/>
      <c r="K267" s="177"/>
      <c r="L267" s="177"/>
      <c r="M267" s="177"/>
      <c r="N267" s="177"/>
      <c r="O267" s="177"/>
      <c r="P267" s="275">
        <v>5000</v>
      </c>
      <c r="Q267" s="180" t="s">
        <v>463</v>
      </c>
      <c r="R267" s="299">
        <v>3308</v>
      </c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 ht="17.1" customHeight="1">
      <c r="A268" s="630"/>
      <c r="B268" s="630"/>
      <c r="C268" s="677"/>
      <c r="D268" s="205" t="s">
        <v>190</v>
      </c>
      <c r="E268" s="206">
        <v>0</v>
      </c>
      <c r="F268" s="206">
        <v>0</v>
      </c>
      <c r="G268" s="163">
        <f t="shared" si="21"/>
        <v>0</v>
      </c>
      <c r="H268" s="163">
        <v>0</v>
      </c>
      <c r="I268" s="176"/>
      <c r="J268" s="179"/>
      <c r="K268" s="177"/>
      <c r="L268" s="177"/>
      <c r="M268" s="177"/>
      <c r="N268" s="177"/>
      <c r="O268" s="177"/>
      <c r="P268" s="293"/>
      <c r="Q268" s="180"/>
      <c r="R268" s="299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2" ht="17.1" customHeight="1">
      <c r="A269" s="630"/>
      <c r="B269" s="630"/>
      <c r="C269" s="677"/>
      <c r="D269" s="205" t="s">
        <v>191</v>
      </c>
      <c r="E269" s="206">
        <v>3000</v>
      </c>
      <c r="F269" s="206">
        <v>2200</v>
      </c>
      <c r="G269" s="163">
        <f t="shared" si="21"/>
        <v>-800</v>
      </c>
      <c r="H269" s="163">
        <f t="shared" si="22"/>
        <v>-26.666666666666668</v>
      </c>
      <c r="I269" s="176" t="s">
        <v>461</v>
      </c>
      <c r="J269" s="179"/>
      <c r="K269" s="177"/>
      <c r="L269" s="179">
        <v>1100</v>
      </c>
      <c r="M269" s="177" t="s">
        <v>440</v>
      </c>
      <c r="N269" s="195">
        <v>2</v>
      </c>
      <c r="O269" s="177" t="s">
        <v>438</v>
      </c>
      <c r="P269" s="275">
        <f>L269*N269</f>
        <v>2200</v>
      </c>
      <c r="Q269" s="180" t="s">
        <v>466</v>
      </c>
      <c r="R269" s="299">
        <v>-800</v>
      </c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ht="17.1" customHeight="1">
      <c r="A270" s="630"/>
      <c r="B270" s="630"/>
      <c r="C270" s="638" t="s">
        <v>10</v>
      </c>
      <c r="D270" s="638"/>
      <c r="E270" s="160">
        <f>SUM(E271)</f>
        <v>1935</v>
      </c>
      <c r="F270" s="160">
        <f>SUM(F271)</f>
        <v>0</v>
      </c>
      <c r="G270" s="161">
        <f t="shared" si="21"/>
        <v>-1935</v>
      </c>
      <c r="H270" s="161">
        <f t="shared" si="22"/>
        <v>-100</v>
      </c>
      <c r="I270" s="224"/>
      <c r="J270" s="226"/>
      <c r="K270" s="225"/>
      <c r="L270" s="225"/>
      <c r="M270" s="225"/>
      <c r="N270" s="225"/>
      <c r="O270" s="225"/>
      <c r="P270" s="234"/>
      <c r="Q270" s="190"/>
      <c r="R270" s="233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 ht="17.1" customHeight="1">
      <c r="A271" s="631"/>
      <c r="B271" s="631"/>
      <c r="C271" s="315" t="s">
        <v>39</v>
      </c>
      <c r="D271" s="205" t="s">
        <v>39</v>
      </c>
      <c r="E271" s="206">
        <v>1935</v>
      </c>
      <c r="F271" s="206"/>
      <c r="G271" s="163">
        <f t="shared" si="21"/>
        <v>-1935</v>
      </c>
      <c r="H271" s="163">
        <f t="shared" si="22"/>
        <v>-100</v>
      </c>
      <c r="I271" s="362"/>
      <c r="J271" s="179"/>
      <c r="K271" s="363"/>
      <c r="L271" s="363"/>
      <c r="M271" s="363"/>
      <c r="N271" s="363"/>
      <c r="O271" s="363"/>
      <c r="P271" s="364"/>
      <c r="Q271" s="310" t="s">
        <v>466</v>
      </c>
      <c r="R271" s="299">
        <v>-1935</v>
      </c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 ht="17.1" customHeight="1">
      <c r="A272" s="635" t="s">
        <v>13</v>
      </c>
      <c r="B272" s="637" t="s">
        <v>107</v>
      </c>
      <c r="C272" s="637"/>
      <c r="D272" s="637"/>
      <c r="E272" s="158">
        <f>SUM(E273)</f>
        <v>0</v>
      </c>
      <c r="F272" s="158">
        <f>SUM(F273)</f>
        <v>0</v>
      </c>
      <c r="G272" s="159">
        <f t="shared" si="21"/>
        <v>0</v>
      </c>
      <c r="H272" s="159">
        <v>0</v>
      </c>
      <c r="I272" s="365"/>
      <c r="J272" s="431"/>
      <c r="K272" s="366"/>
      <c r="L272" s="366"/>
      <c r="M272" s="366"/>
      <c r="N272" s="366"/>
      <c r="O272" s="366"/>
      <c r="P272" s="367"/>
      <c r="Q272" s="188"/>
      <c r="R272" s="294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 ht="17.1" customHeight="1">
      <c r="A273" s="635"/>
      <c r="B273" s="635" t="s">
        <v>13</v>
      </c>
      <c r="C273" s="638" t="s">
        <v>10</v>
      </c>
      <c r="D273" s="638"/>
      <c r="E273" s="160">
        <f>SUM(E274)</f>
        <v>0</v>
      </c>
      <c r="F273" s="160">
        <f>SUM(F274)</f>
        <v>0</v>
      </c>
      <c r="G273" s="161">
        <f t="shared" si="21"/>
        <v>0</v>
      </c>
      <c r="H273" s="161">
        <v>0</v>
      </c>
      <c r="I273" s="342"/>
      <c r="J273" s="426"/>
      <c r="K273" s="271"/>
      <c r="L273" s="271"/>
      <c r="M273" s="271"/>
      <c r="N273" s="271"/>
      <c r="O273" s="271"/>
      <c r="P273" s="343"/>
      <c r="Q273" s="190"/>
      <c r="R273" s="295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2" ht="17.1" customHeight="1">
      <c r="A274" s="635"/>
      <c r="B274" s="635"/>
      <c r="C274" s="194" t="s">
        <v>13</v>
      </c>
      <c r="D274" s="194" t="s">
        <v>13</v>
      </c>
      <c r="E274" s="164">
        <v>0</v>
      </c>
      <c r="F274" s="164">
        <v>0</v>
      </c>
      <c r="G274" s="163">
        <f t="shared" si="21"/>
        <v>0</v>
      </c>
      <c r="H274" s="163">
        <v>0</v>
      </c>
      <c r="I274" s="176"/>
      <c r="J274" s="179"/>
      <c r="K274" s="177"/>
      <c r="L274" s="177"/>
      <c r="M274" s="177"/>
      <c r="N274" s="177"/>
      <c r="O274" s="177"/>
      <c r="P274" s="293"/>
      <c r="Q274" s="180"/>
      <c r="R274" s="297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 ht="17.1" customHeight="1">
      <c r="A275" s="678" t="s">
        <v>193</v>
      </c>
      <c r="B275" s="637" t="s">
        <v>107</v>
      </c>
      <c r="C275" s="637"/>
      <c r="D275" s="637"/>
      <c r="E275" s="158">
        <f>SUM(E276)</f>
        <v>18740</v>
      </c>
      <c r="F275" s="158">
        <f>SUM(F276)</f>
        <v>0</v>
      </c>
      <c r="G275" s="159">
        <f t="shared" si="21"/>
        <v>-18740</v>
      </c>
      <c r="H275" s="159">
        <f t="shared" si="22"/>
        <v>-100</v>
      </c>
      <c r="I275" s="368"/>
      <c r="J275" s="222"/>
      <c r="K275" s="369"/>
      <c r="L275" s="369"/>
      <c r="M275" s="369"/>
      <c r="N275" s="369"/>
      <c r="O275" s="369"/>
      <c r="P275" s="370"/>
      <c r="Q275" s="318"/>
      <c r="R275" s="294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 ht="17.1" customHeight="1">
      <c r="A276" s="679"/>
      <c r="B276" s="542" t="s">
        <v>310</v>
      </c>
      <c r="C276" s="638" t="s">
        <v>10</v>
      </c>
      <c r="D276" s="638"/>
      <c r="E276" s="160">
        <f>SUM(E277:E287)</f>
        <v>18740</v>
      </c>
      <c r="F276" s="160">
        <f>SUM(F277:F287)</f>
        <v>0</v>
      </c>
      <c r="G276" s="161">
        <f t="shared" si="21"/>
        <v>-18740</v>
      </c>
      <c r="H276" s="161">
        <f t="shared" si="22"/>
        <v>-100</v>
      </c>
      <c r="I276" s="224"/>
      <c r="J276" s="226"/>
      <c r="K276" s="225"/>
      <c r="L276" s="225"/>
      <c r="M276" s="225"/>
      <c r="N276" s="225"/>
      <c r="O276" s="225"/>
      <c r="P276" s="234"/>
      <c r="Q276" s="308"/>
      <c r="R276" s="295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2" ht="17.1" customHeight="1">
      <c r="A277" s="680"/>
      <c r="B277" s="680"/>
      <c r="C277" s="407" t="s">
        <v>195</v>
      </c>
      <c r="D277" s="407" t="s">
        <v>195</v>
      </c>
      <c r="E277" s="164">
        <v>0</v>
      </c>
      <c r="F277" s="164"/>
      <c r="G277" s="163">
        <f t="shared" si="21"/>
        <v>0</v>
      </c>
      <c r="H277" s="163">
        <v>0</v>
      </c>
      <c r="I277" s="341"/>
      <c r="J277" s="179"/>
      <c r="K277" s="177"/>
      <c r="L277" s="177"/>
      <c r="M277" s="177"/>
      <c r="N277" s="177"/>
      <c r="O277" s="177"/>
      <c r="P277" s="293"/>
      <c r="Q277" s="307"/>
      <c r="R277" s="297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 ht="17.1" customHeight="1">
      <c r="A278" s="680"/>
      <c r="B278" s="680"/>
      <c r="C278" s="681" t="s">
        <v>196</v>
      </c>
      <c r="D278" s="407" t="s">
        <v>197</v>
      </c>
      <c r="E278" s="164">
        <v>3220</v>
      </c>
      <c r="F278" s="164"/>
      <c r="G278" s="163">
        <f t="shared" si="21"/>
        <v>-3220</v>
      </c>
      <c r="H278" s="163">
        <f t="shared" si="22"/>
        <v>-100</v>
      </c>
      <c r="I278" s="341"/>
      <c r="J278" s="179"/>
      <c r="K278" s="177"/>
      <c r="L278" s="177"/>
      <c r="M278" s="177"/>
      <c r="N278" s="177"/>
      <c r="O278" s="177"/>
      <c r="P278" s="293"/>
      <c r="Q278" s="307" t="s">
        <v>466</v>
      </c>
      <c r="R278" s="297">
        <v>-3220</v>
      </c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 ht="17.1" customHeight="1">
      <c r="A279" s="680"/>
      <c r="B279" s="680"/>
      <c r="C279" s="681"/>
      <c r="D279" s="407" t="s">
        <v>198</v>
      </c>
      <c r="E279" s="164">
        <v>11</v>
      </c>
      <c r="F279" s="164"/>
      <c r="G279" s="163">
        <f t="shared" si="21"/>
        <v>-11</v>
      </c>
      <c r="H279" s="163">
        <f t="shared" si="22"/>
        <v>-100</v>
      </c>
      <c r="I279" s="341"/>
      <c r="J279" s="179"/>
      <c r="K279" s="177"/>
      <c r="L279" s="177"/>
      <c r="M279" s="177"/>
      <c r="N279" s="177"/>
      <c r="O279" s="177"/>
      <c r="P279" s="293"/>
      <c r="Q279" s="307" t="s">
        <v>466</v>
      </c>
      <c r="R279" s="297">
        <v>-11</v>
      </c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:32" ht="17.1" customHeight="1">
      <c r="A280" s="680"/>
      <c r="B280" s="680"/>
      <c r="C280" s="681"/>
      <c r="D280" s="407" t="s">
        <v>53</v>
      </c>
      <c r="E280" s="164">
        <v>6</v>
      </c>
      <c r="F280" s="164"/>
      <c r="G280" s="163">
        <f t="shared" si="21"/>
        <v>-6</v>
      </c>
      <c r="H280" s="163">
        <f t="shared" si="22"/>
        <v>-100</v>
      </c>
      <c r="I280" s="341"/>
      <c r="J280" s="179"/>
      <c r="K280" s="177"/>
      <c r="L280" s="177"/>
      <c r="M280" s="177"/>
      <c r="N280" s="177"/>
      <c r="O280" s="177"/>
      <c r="P280" s="293"/>
      <c r="Q280" s="307" t="s">
        <v>466</v>
      </c>
      <c r="R280" s="297">
        <v>-6</v>
      </c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:32" ht="17.1" customHeight="1">
      <c r="A281" s="680"/>
      <c r="B281" s="680"/>
      <c r="C281" s="681"/>
      <c r="D281" s="407" t="s">
        <v>199</v>
      </c>
      <c r="E281" s="164">
        <v>10</v>
      </c>
      <c r="F281" s="164"/>
      <c r="G281" s="163">
        <f t="shared" si="21"/>
        <v>-10</v>
      </c>
      <c r="H281" s="163">
        <f t="shared" si="22"/>
        <v>-100</v>
      </c>
      <c r="I281" s="341"/>
      <c r="J281" s="179"/>
      <c r="K281" s="177"/>
      <c r="L281" s="177"/>
      <c r="M281" s="177"/>
      <c r="N281" s="177"/>
      <c r="O281" s="177"/>
      <c r="P281" s="293"/>
      <c r="Q281" s="307" t="s">
        <v>466</v>
      </c>
      <c r="R281" s="297">
        <v>-10</v>
      </c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:32" ht="17.1" customHeight="1">
      <c r="A282" s="680"/>
      <c r="B282" s="680"/>
      <c r="C282" s="681"/>
      <c r="D282" s="214" t="s">
        <v>200</v>
      </c>
      <c r="E282" s="164">
        <v>3</v>
      </c>
      <c r="F282" s="164"/>
      <c r="G282" s="163">
        <f t="shared" si="21"/>
        <v>-3</v>
      </c>
      <c r="H282" s="163">
        <f t="shared" si="22"/>
        <v>-100</v>
      </c>
      <c r="I282" s="344"/>
      <c r="J282" s="179"/>
      <c r="K282" s="345"/>
      <c r="L282" s="345"/>
      <c r="M282" s="345"/>
      <c r="N282" s="345"/>
      <c r="O282" s="345"/>
      <c r="P282" s="346"/>
      <c r="Q282" s="307" t="s">
        <v>466</v>
      </c>
      <c r="R282" s="297">
        <v>-32</v>
      </c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:32" ht="17.1" customHeight="1">
      <c r="A283" s="680"/>
      <c r="B283" s="680"/>
      <c r="C283" s="681"/>
      <c r="D283" s="407" t="s">
        <v>201</v>
      </c>
      <c r="E283" s="164">
        <v>11</v>
      </c>
      <c r="F283" s="164"/>
      <c r="G283" s="163">
        <f t="shared" si="21"/>
        <v>-11</v>
      </c>
      <c r="H283" s="163">
        <f t="shared" si="22"/>
        <v>-100</v>
      </c>
      <c r="I283" s="344"/>
      <c r="J283" s="179"/>
      <c r="K283" s="345"/>
      <c r="L283" s="345"/>
      <c r="M283" s="345"/>
      <c r="N283" s="345"/>
      <c r="O283" s="345"/>
      <c r="P283" s="346"/>
      <c r="Q283" s="307" t="s">
        <v>466</v>
      </c>
      <c r="R283" s="297">
        <v>-11</v>
      </c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:32" ht="17.1" customHeight="1">
      <c r="A284" s="680"/>
      <c r="B284" s="680"/>
      <c r="C284" s="681"/>
      <c r="D284" s="407" t="s">
        <v>202</v>
      </c>
      <c r="E284" s="164">
        <v>12817</v>
      </c>
      <c r="F284" s="164"/>
      <c r="G284" s="163">
        <f t="shared" si="21"/>
        <v>-12817</v>
      </c>
      <c r="H284" s="163">
        <f t="shared" si="22"/>
        <v>-100</v>
      </c>
      <c r="I284" s="344"/>
      <c r="J284" s="179"/>
      <c r="K284" s="345"/>
      <c r="L284" s="345"/>
      <c r="M284" s="345"/>
      <c r="N284" s="345"/>
      <c r="O284" s="345"/>
      <c r="P284" s="346"/>
      <c r="Q284" s="307" t="s">
        <v>466</v>
      </c>
      <c r="R284" s="297">
        <v>-12817</v>
      </c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:32" ht="17.1" customHeight="1">
      <c r="A285" s="680"/>
      <c r="B285" s="680"/>
      <c r="C285" s="681"/>
      <c r="D285" s="214" t="s">
        <v>203</v>
      </c>
      <c r="E285" s="164">
        <v>27</v>
      </c>
      <c r="F285" s="164"/>
      <c r="G285" s="163">
        <f t="shared" si="21"/>
        <v>-27</v>
      </c>
      <c r="H285" s="163">
        <f t="shared" si="22"/>
        <v>-100</v>
      </c>
      <c r="I285" s="344"/>
      <c r="J285" s="179"/>
      <c r="K285" s="345"/>
      <c r="L285" s="345"/>
      <c r="M285" s="345"/>
      <c r="N285" s="345"/>
      <c r="O285" s="345"/>
      <c r="P285" s="346"/>
      <c r="Q285" s="307" t="s">
        <v>466</v>
      </c>
      <c r="R285" s="297">
        <v>-27</v>
      </c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 ht="17.1" customHeight="1">
      <c r="A286" s="680"/>
      <c r="B286" s="680"/>
      <c r="C286" s="681"/>
      <c r="D286" s="407" t="s">
        <v>204</v>
      </c>
      <c r="E286" s="164">
        <v>2</v>
      </c>
      <c r="F286" s="164"/>
      <c r="G286" s="163">
        <f t="shared" si="21"/>
        <v>-2</v>
      </c>
      <c r="H286" s="163">
        <f t="shared" si="22"/>
        <v>-100</v>
      </c>
      <c r="I286" s="290"/>
      <c r="J286" s="427"/>
      <c r="K286" s="291"/>
      <c r="L286" s="291"/>
      <c r="M286" s="291"/>
      <c r="N286" s="291"/>
      <c r="O286" s="291"/>
      <c r="P286" s="292"/>
      <c r="Q286" s="307" t="s">
        <v>466</v>
      </c>
      <c r="R286" s="297">
        <v>-2</v>
      </c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32" ht="17.1" customHeight="1">
      <c r="A287" s="680"/>
      <c r="B287" s="680"/>
      <c r="C287" s="681"/>
      <c r="D287" s="319" t="s">
        <v>315</v>
      </c>
      <c r="E287" s="319">
        <v>2633</v>
      </c>
      <c r="F287" s="320"/>
      <c r="G287" s="163">
        <f t="shared" si="21"/>
        <v>-2633</v>
      </c>
      <c r="H287" s="319"/>
      <c r="I287" s="259"/>
      <c r="J287" s="432"/>
      <c r="K287" s="235"/>
      <c r="L287" s="235"/>
      <c r="M287" s="235"/>
      <c r="N287" s="235"/>
      <c r="O287" s="235"/>
      <c r="P287" s="371"/>
      <c r="Q287" s="307" t="s">
        <v>466</v>
      </c>
      <c r="R287" s="297">
        <v>-2633</v>
      </c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2" ht="17.1" customHeight="1">
      <c r="A288" s="543"/>
      <c r="B288" s="543"/>
      <c r="C288" s="543"/>
      <c r="D288" s="543"/>
      <c r="E288" s="543"/>
      <c r="F288" s="49"/>
      <c r="G288" s="543"/>
      <c r="H288" s="543"/>
      <c r="I288" s="544"/>
      <c r="J288" s="545"/>
      <c r="K288" s="544"/>
      <c r="L288" s="544"/>
      <c r="M288" s="544"/>
      <c r="N288" s="544"/>
      <c r="O288" s="544"/>
      <c r="P288" s="544"/>
      <c r="Q288" s="546"/>
      <c r="R288" s="547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 ht="20.1" customHeight="1">
      <c r="A289" s="2"/>
      <c r="B289" s="2"/>
      <c r="C289" s="2"/>
      <c r="D289" s="2"/>
      <c r="F289" s="50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:32" ht="20.1" customHeight="1">
      <c r="A290" s="2"/>
      <c r="B290" s="2"/>
      <c r="C290" s="2"/>
      <c r="D290" s="2"/>
      <c r="F290" s="50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32" ht="20.1" customHeight="1">
      <c r="A291" s="2"/>
      <c r="B291" s="2"/>
      <c r="C291" s="2"/>
      <c r="D291" s="2"/>
      <c r="F291" s="50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2" ht="20.1" customHeight="1">
      <c r="A292" s="2"/>
      <c r="B292" s="2"/>
      <c r="C292" s="2"/>
      <c r="D292" s="2"/>
      <c r="F292" s="50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2" ht="20.1" customHeight="1">
      <c r="A293" s="2"/>
      <c r="B293" s="2"/>
      <c r="C293" s="2"/>
      <c r="D293" s="2"/>
      <c r="F293" s="50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 ht="20.1" customHeight="1">
      <c r="A294" s="2"/>
      <c r="B294" s="2"/>
      <c r="C294" s="2"/>
      <c r="D294" s="2"/>
      <c r="F294" s="50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 ht="20.1" customHeight="1">
      <c r="A295" s="2"/>
      <c r="B295" s="2"/>
      <c r="C295" s="2"/>
      <c r="D295" s="2"/>
      <c r="F295" s="50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32" ht="20.1" customHeight="1">
      <c r="A296" s="2"/>
      <c r="B296" s="2"/>
      <c r="C296" s="2"/>
      <c r="D296" s="2"/>
      <c r="F296" s="50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:32" ht="20.1" customHeight="1">
      <c r="A297" s="2"/>
      <c r="B297" s="2"/>
      <c r="C297" s="2"/>
      <c r="D297" s="2"/>
      <c r="F297" s="50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:32" ht="20.1" customHeight="1">
      <c r="A298" s="2"/>
      <c r="B298" s="2"/>
      <c r="C298" s="2"/>
      <c r="D298" s="2"/>
      <c r="F298" s="50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2" ht="20.1" customHeight="1">
      <c r="A299" s="2"/>
      <c r="B299" s="2"/>
      <c r="C299" s="2"/>
      <c r="D299" s="2"/>
      <c r="F299" s="50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 ht="20.1" customHeight="1">
      <c r="A300" s="2"/>
      <c r="B300" s="2"/>
      <c r="C300" s="2"/>
      <c r="D300" s="2"/>
      <c r="F300" s="50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:32" ht="20.1" customHeight="1">
      <c r="A301" s="2"/>
      <c r="B301" s="2"/>
      <c r="C301" s="2"/>
      <c r="D301" s="2"/>
      <c r="F301" s="50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:32" ht="20.1" customHeight="1">
      <c r="A302" s="2"/>
      <c r="B302" s="2"/>
      <c r="C302" s="2"/>
      <c r="D302" s="2"/>
      <c r="F302" s="50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:32" ht="20.1" customHeight="1">
      <c r="A303" s="2"/>
      <c r="B303" s="2"/>
      <c r="C303" s="2"/>
      <c r="D303" s="2"/>
      <c r="F303" s="50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:32" ht="20.1" customHeight="1">
      <c r="A304" s="2"/>
      <c r="B304" s="2"/>
      <c r="C304" s="2"/>
      <c r="D304" s="2"/>
      <c r="F304" s="50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:32" ht="20.1" customHeight="1">
      <c r="A305" s="2"/>
      <c r="B305" s="2"/>
      <c r="C305" s="2"/>
      <c r="D305" s="2"/>
      <c r="F305" s="50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:32" ht="20.1" customHeight="1">
      <c r="A306" s="2"/>
      <c r="B306" s="2"/>
      <c r="C306" s="2"/>
      <c r="D306" s="2"/>
      <c r="F306" s="50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 ht="20.1" customHeight="1">
      <c r="A307" s="2"/>
      <c r="B307" s="2"/>
      <c r="C307" s="2"/>
      <c r="D307" s="2"/>
      <c r="F307" s="50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:32" ht="20.1" customHeight="1">
      <c r="A308" s="2"/>
      <c r="B308" s="2"/>
      <c r="C308" s="2"/>
      <c r="D308" s="2"/>
      <c r="F308" s="50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 ht="20.1" customHeight="1">
      <c r="A309" s="2"/>
      <c r="B309" s="2"/>
      <c r="C309" s="2"/>
      <c r="D309" s="2"/>
      <c r="F309" s="50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:32" ht="20.1" customHeight="1">
      <c r="A310" s="2"/>
      <c r="B310" s="2"/>
      <c r="C310" s="2"/>
      <c r="D310" s="2"/>
      <c r="F310" s="50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 ht="20.1" customHeight="1">
      <c r="A311" s="2"/>
      <c r="B311" s="2"/>
      <c r="C311" s="2"/>
      <c r="D311" s="2"/>
      <c r="F311" s="50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:32" ht="20.1" customHeight="1">
      <c r="A312" s="2"/>
      <c r="B312" s="2"/>
      <c r="C312" s="2"/>
      <c r="D312" s="2"/>
      <c r="F312" s="50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 ht="20.1" customHeight="1">
      <c r="A313" s="2"/>
      <c r="B313" s="2"/>
      <c r="C313" s="2"/>
      <c r="D313" s="2"/>
      <c r="F313" s="50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:32" ht="20.1" customHeight="1">
      <c r="A314" s="2"/>
      <c r="B314" s="2"/>
      <c r="C314" s="2"/>
      <c r="D314" s="2"/>
      <c r="F314" s="50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:32" ht="20.1" customHeight="1">
      <c r="A315" s="2"/>
      <c r="B315" s="2"/>
      <c r="C315" s="2"/>
      <c r="D315" s="2"/>
      <c r="F315" s="50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1:32" ht="20.1" customHeight="1">
      <c r="A316" s="2"/>
      <c r="B316" s="2"/>
      <c r="C316" s="2"/>
      <c r="D316" s="2"/>
      <c r="F316" s="50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:32" ht="20.1" customHeight="1">
      <c r="A317" s="2"/>
      <c r="B317" s="2"/>
      <c r="C317" s="2"/>
      <c r="D317" s="2"/>
      <c r="F317" s="50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:32" ht="20.1" customHeight="1">
      <c r="A318" s="2"/>
      <c r="B318" s="2"/>
      <c r="C318" s="2"/>
      <c r="D318" s="2"/>
      <c r="F318" s="50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:32" ht="20.1" customHeight="1">
      <c r="A319" s="2"/>
      <c r="B319" s="2"/>
      <c r="C319" s="2"/>
      <c r="D319" s="2"/>
      <c r="F319" s="50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1:32" ht="20.1" customHeight="1">
      <c r="A320" s="2"/>
      <c r="B320" s="2"/>
      <c r="C320" s="2"/>
      <c r="D320" s="2"/>
      <c r="F320" s="50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1:32" ht="20.1" customHeight="1">
      <c r="A321" s="2"/>
      <c r="B321" s="2"/>
      <c r="C321" s="2"/>
      <c r="D321" s="2"/>
      <c r="F321" s="50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1:32" ht="20.1" customHeight="1">
      <c r="A322" s="2"/>
      <c r="B322" s="2"/>
      <c r="C322" s="2"/>
      <c r="D322" s="2"/>
      <c r="F322" s="50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1:32" ht="20.1" customHeight="1">
      <c r="A323" s="2"/>
      <c r="B323" s="2"/>
      <c r="C323" s="2"/>
      <c r="D323" s="2"/>
      <c r="F323" s="50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1:32" ht="20.1" customHeight="1">
      <c r="A324" s="2"/>
      <c r="B324" s="2"/>
      <c r="C324" s="2"/>
      <c r="D324" s="2"/>
      <c r="F324" s="50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1:32" ht="20.1" customHeight="1">
      <c r="A325" s="2"/>
      <c r="B325" s="2"/>
      <c r="C325" s="2"/>
      <c r="D325" s="2"/>
      <c r="F325" s="50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1:32" ht="20.1" customHeight="1">
      <c r="A326" s="2"/>
      <c r="B326" s="2"/>
      <c r="C326" s="2"/>
      <c r="D326" s="2"/>
      <c r="F326" s="50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1:32" ht="20.1" customHeight="1">
      <c r="A327" s="2"/>
      <c r="B327" s="2"/>
      <c r="C327" s="2"/>
      <c r="D327" s="2"/>
      <c r="F327" s="50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spans="1:32" ht="20.1" customHeight="1">
      <c r="A328" s="2"/>
      <c r="B328" s="2"/>
      <c r="C328" s="2"/>
      <c r="D328" s="2"/>
      <c r="F328" s="50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spans="1:32" ht="20.1" customHeight="1">
      <c r="A329" s="2"/>
      <c r="B329" s="2"/>
      <c r="C329" s="2"/>
      <c r="D329" s="2"/>
      <c r="F329" s="50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1:32" ht="20.1" customHeight="1">
      <c r="A330" s="2"/>
      <c r="B330" s="2"/>
      <c r="C330" s="2"/>
      <c r="D330" s="2"/>
      <c r="F330" s="50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spans="1:32" ht="20.1" customHeight="1">
      <c r="A331" s="2"/>
      <c r="B331" s="2"/>
      <c r="C331" s="2"/>
      <c r="D331" s="2"/>
      <c r="F331" s="50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1:32" ht="20.1" customHeight="1">
      <c r="A332" s="2"/>
      <c r="B332" s="2"/>
      <c r="C332" s="2"/>
      <c r="D332" s="2"/>
      <c r="F332" s="50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spans="1:32" ht="20.1" customHeight="1">
      <c r="A333" s="2"/>
      <c r="B333" s="2"/>
      <c r="C333" s="2"/>
      <c r="D333" s="2"/>
      <c r="F333" s="50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spans="1:32" ht="20.1" customHeight="1">
      <c r="A334" s="2"/>
      <c r="B334" s="2"/>
      <c r="C334" s="2"/>
      <c r="D334" s="2"/>
      <c r="F334" s="50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1:32" ht="20.1" customHeight="1">
      <c r="A335" s="2"/>
      <c r="B335" s="2"/>
      <c r="C335" s="2"/>
      <c r="D335" s="2"/>
      <c r="F335" s="50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spans="1:32" ht="20.1" customHeight="1">
      <c r="A336" s="2"/>
      <c r="B336" s="2"/>
      <c r="C336" s="2"/>
      <c r="D336" s="2"/>
      <c r="F336" s="50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spans="1:32" ht="20.1" customHeight="1">
      <c r="A337" s="2"/>
      <c r="B337" s="2"/>
      <c r="C337" s="2"/>
      <c r="D337" s="2"/>
      <c r="F337" s="50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:32" ht="20.1" customHeight="1">
      <c r="A338" s="2"/>
      <c r="B338" s="2"/>
      <c r="C338" s="2"/>
      <c r="D338" s="2"/>
      <c r="F338" s="50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spans="1:32" ht="20.1" customHeight="1">
      <c r="A339" s="2"/>
      <c r="B339" s="2"/>
      <c r="C339" s="2"/>
      <c r="D339" s="2"/>
      <c r="F339" s="50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spans="1:32" ht="20.1" customHeight="1">
      <c r="A340" s="2"/>
      <c r="B340" s="2"/>
      <c r="C340" s="2"/>
      <c r="D340" s="2"/>
      <c r="F340" s="50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spans="1:32" ht="20.1" customHeight="1">
      <c r="A341" s="2"/>
      <c r="B341" s="2"/>
      <c r="C341" s="2"/>
      <c r="D341" s="2"/>
      <c r="F341" s="50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spans="1:32" ht="20.1" customHeight="1">
      <c r="A342" s="2"/>
      <c r="B342" s="2"/>
      <c r="C342" s="2"/>
      <c r="D342" s="2"/>
      <c r="F342" s="50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spans="1:32" ht="20.1" customHeight="1">
      <c r="A343" s="2"/>
      <c r="B343" s="2"/>
      <c r="C343" s="2"/>
      <c r="D343" s="2"/>
      <c r="F343" s="50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spans="1:32" ht="20.1" customHeight="1">
      <c r="A344" s="2"/>
      <c r="B344" s="2"/>
      <c r="C344" s="2"/>
      <c r="D344" s="2"/>
      <c r="F344" s="50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spans="1:32" ht="20.1" customHeight="1">
      <c r="A345" s="2"/>
      <c r="B345" s="2"/>
      <c r="C345" s="2"/>
      <c r="D345" s="2"/>
      <c r="F345" s="50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spans="1:32" ht="20.1" customHeight="1">
      <c r="A346" s="2"/>
      <c r="B346" s="2"/>
      <c r="C346" s="2"/>
      <c r="D346" s="2"/>
      <c r="F346" s="50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spans="1:32" ht="20.1" customHeight="1">
      <c r="A347" s="2"/>
      <c r="B347" s="2"/>
      <c r="C347" s="2"/>
      <c r="D347" s="2"/>
      <c r="F347" s="50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spans="1:32" ht="20.1" customHeight="1">
      <c r="A348" s="2"/>
      <c r="B348" s="2"/>
      <c r="C348" s="2"/>
      <c r="D348" s="2"/>
      <c r="F348" s="50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spans="1:32" ht="20.1" customHeight="1">
      <c r="A349" s="2"/>
      <c r="B349" s="2"/>
      <c r="C349" s="2"/>
      <c r="D349" s="2"/>
      <c r="F349" s="50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spans="1:32" ht="20.1" customHeight="1">
      <c r="A350" s="2"/>
      <c r="B350" s="2"/>
      <c r="C350" s="2"/>
      <c r="D350" s="2"/>
      <c r="F350" s="50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spans="1:32" ht="20.1" customHeight="1">
      <c r="A351" s="2"/>
      <c r="B351" s="2"/>
      <c r="C351" s="2"/>
      <c r="D351" s="2"/>
      <c r="F351" s="50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spans="1:32" ht="20.1" customHeight="1">
      <c r="A352" s="2"/>
      <c r="B352" s="2"/>
      <c r="C352" s="2"/>
      <c r="D352" s="2"/>
      <c r="F352" s="50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spans="1:32" ht="20.1" customHeight="1">
      <c r="A353" s="2"/>
      <c r="B353" s="2"/>
      <c r="C353" s="2"/>
      <c r="D353" s="2"/>
      <c r="F353" s="50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spans="1:32" ht="20.1" customHeight="1">
      <c r="A354" s="2"/>
      <c r="B354" s="2"/>
      <c r="C354" s="2"/>
      <c r="D354" s="2"/>
      <c r="F354" s="50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spans="1:32" ht="20.1" customHeight="1">
      <c r="A355" s="2"/>
      <c r="B355" s="2"/>
      <c r="C355" s="2"/>
      <c r="D355" s="2"/>
      <c r="F355" s="50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spans="1:32" ht="20.1" customHeight="1">
      <c r="A356" s="2"/>
      <c r="B356" s="2"/>
      <c r="C356" s="2"/>
      <c r="D356" s="2"/>
      <c r="F356" s="50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spans="1:32" ht="20.1" customHeight="1">
      <c r="A357" s="2"/>
      <c r="B357" s="2"/>
      <c r="C357" s="2"/>
      <c r="D357" s="2"/>
      <c r="F357" s="50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spans="1:32" ht="20.1" customHeight="1">
      <c r="A358" s="2"/>
      <c r="B358" s="2"/>
      <c r="C358" s="2"/>
      <c r="D358" s="2"/>
      <c r="F358" s="50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spans="1:32" ht="20.1" customHeight="1">
      <c r="A359" s="2"/>
      <c r="B359" s="2"/>
      <c r="C359" s="2"/>
      <c r="D359" s="2"/>
      <c r="F359" s="50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spans="1:32" ht="20.1" customHeight="1">
      <c r="A360" s="2"/>
      <c r="B360" s="2"/>
      <c r="C360" s="2"/>
      <c r="D360" s="2"/>
      <c r="F360" s="50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 spans="1:32" ht="20.1" customHeight="1">
      <c r="A361" s="2"/>
      <c r="B361" s="2"/>
      <c r="C361" s="2"/>
      <c r="D361" s="2"/>
      <c r="F361" s="50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 spans="1:32" ht="17.1" customHeight="1">
      <c r="A362" s="2"/>
      <c r="B362" s="2"/>
      <c r="C362" s="2"/>
      <c r="D362" s="2"/>
      <c r="F362" s="50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spans="1:32" ht="17.1" customHeight="1">
      <c r="A363" s="2"/>
      <c r="B363" s="2"/>
      <c r="C363" s="2"/>
      <c r="D363" s="2"/>
      <c r="F363" s="50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 spans="1:32" ht="17.1" customHeight="1">
      <c r="A364" s="2"/>
      <c r="B364" s="2"/>
      <c r="C364" s="2"/>
      <c r="D364" s="2"/>
      <c r="F364" s="50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</row>
    <row r="365" spans="1:32" ht="17.1" customHeight="1">
      <c r="A365" s="2"/>
      <c r="B365" s="2"/>
      <c r="C365" s="2"/>
      <c r="D365" s="2"/>
      <c r="F365" s="50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spans="1:32" ht="17.1" customHeight="1">
      <c r="A366" s="2"/>
      <c r="B366" s="2"/>
      <c r="C366" s="2"/>
      <c r="D366" s="2"/>
      <c r="F366" s="50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spans="1:32" ht="17.1" customHeight="1">
      <c r="A367" s="2"/>
      <c r="B367" s="2"/>
      <c r="C367" s="2"/>
      <c r="D367" s="2"/>
      <c r="F367" s="50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</row>
    <row r="368" spans="1:32" ht="17.1" customHeight="1">
      <c r="A368" s="2"/>
      <c r="B368" s="2"/>
      <c r="C368" s="2"/>
      <c r="D368" s="2"/>
      <c r="F368" s="50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spans="1:32" ht="17.1" customHeight="1">
      <c r="A369" s="2"/>
      <c r="B369" s="2"/>
      <c r="C369" s="2"/>
      <c r="D369" s="2"/>
      <c r="F369" s="50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</row>
    <row r="370" spans="1:32" ht="17.1" customHeight="1">
      <c r="A370" s="2"/>
      <c r="B370" s="2"/>
      <c r="C370" s="2"/>
      <c r="D370" s="2"/>
      <c r="F370" s="50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</row>
    <row r="371" spans="1:32" ht="17.1" customHeight="1">
      <c r="A371" s="2"/>
      <c r="B371" s="2"/>
      <c r="C371" s="2"/>
      <c r="D371" s="2"/>
      <c r="F371" s="50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</row>
    <row r="372" spans="1:32" ht="17.1" customHeight="1">
      <c r="A372" s="2"/>
      <c r="B372" s="2"/>
      <c r="C372" s="2"/>
      <c r="D372" s="2"/>
      <c r="F372" s="50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spans="1:32" ht="17.1" customHeight="1">
      <c r="A373" s="2"/>
      <c r="B373" s="2"/>
      <c r="C373" s="2"/>
      <c r="D373" s="2"/>
      <c r="F373" s="50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spans="1:32" ht="17.1" customHeight="1">
      <c r="A374" s="2"/>
      <c r="B374" s="2"/>
      <c r="C374" s="2"/>
      <c r="D374" s="2"/>
      <c r="F374" s="50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5" spans="1:32" ht="17.1" customHeight="1">
      <c r="A375" s="2"/>
      <c r="B375" s="2"/>
      <c r="C375" s="2"/>
      <c r="D375" s="2"/>
      <c r="F375" s="50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 spans="1:32" ht="17.1" customHeight="1">
      <c r="A376" s="2"/>
      <c r="B376" s="2"/>
      <c r="C376" s="2"/>
      <c r="D376" s="2"/>
      <c r="F376" s="50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</row>
    <row r="377" spans="1:32" ht="17.1" customHeight="1">
      <c r="A377" s="2"/>
      <c r="B377" s="2"/>
      <c r="C377" s="2"/>
      <c r="D377" s="2"/>
      <c r="F377" s="50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</row>
    <row r="378" spans="1:32" ht="13.5">
      <c r="A378" s="2"/>
      <c r="B378" s="2"/>
      <c r="C378" s="2"/>
      <c r="D378" s="2"/>
      <c r="F378" s="50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  <row r="379" spans="1:32" ht="13.5">
      <c r="A379" s="2"/>
      <c r="B379" s="2"/>
      <c r="C379" s="2"/>
      <c r="D379" s="2"/>
      <c r="F379" s="50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</row>
    <row r="380" spans="1:32" ht="13.5">
      <c r="A380" s="2"/>
      <c r="B380" s="2"/>
      <c r="C380" s="2"/>
      <c r="D380" s="2"/>
      <c r="F380" s="50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</row>
    <row r="381" spans="1:32" ht="13.5">
      <c r="A381" s="2"/>
      <c r="B381" s="2"/>
      <c r="C381" s="2"/>
      <c r="D381" s="2"/>
      <c r="F381" s="50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</row>
    <row r="382" spans="1:32" ht="13.5">
      <c r="A382" s="2"/>
      <c r="B382" s="2"/>
      <c r="C382" s="2"/>
      <c r="D382" s="2"/>
      <c r="F382" s="50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</row>
    <row r="383" spans="1:32" ht="13.5">
      <c r="A383" s="2"/>
      <c r="B383" s="2"/>
      <c r="C383" s="2"/>
      <c r="D383" s="2"/>
      <c r="F383" s="50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</row>
    <row r="384" spans="1:32" ht="13.5">
      <c r="A384" s="2"/>
      <c r="B384" s="2"/>
      <c r="C384" s="2"/>
      <c r="D384" s="2"/>
      <c r="F384" s="50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</row>
    <row r="385" spans="1:32" ht="13.5">
      <c r="A385" s="2"/>
      <c r="B385" s="2"/>
      <c r="C385" s="2"/>
      <c r="D385" s="2"/>
      <c r="F385" s="50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</row>
    <row r="386" spans="1:32" ht="13.5">
      <c r="A386" s="2"/>
      <c r="B386" s="2"/>
      <c r="C386" s="2"/>
      <c r="D386" s="2"/>
      <c r="F386" s="50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</row>
    <row r="387" spans="1:32" ht="13.5">
      <c r="A387" s="2"/>
      <c r="B387" s="2"/>
      <c r="C387" s="2"/>
      <c r="D387" s="2"/>
      <c r="F387" s="50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</row>
    <row r="388" spans="1:32" ht="13.5">
      <c r="A388" s="2"/>
      <c r="B388" s="2"/>
      <c r="C388" s="2"/>
      <c r="D388" s="2"/>
      <c r="F388" s="50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</row>
    <row r="389" spans="1:32" ht="13.5">
      <c r="A389" s="2"/>
      <c r="B389" s="2"/>
      <c r="C389" s="2"/>
      <c r="D389" s="2"/>
      <c r="F389" s="50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</row>
    <row r="390" spans="1:32" ht="13.5">
      <c r="A390" s="2"/>
      <c r="B390" s="2"/>
      <c r="C390" s="2"/>
      <c r="D390" s="2"/>
      <c r="F390" s="50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</row>
    <row r="391" spans="1:32" ht="13.5">
      <c r="A391" s="2"/>
      <c r="B391" s="2"/>
      <c r="C391" s="2"/>
      <c r="D391" s="2"/>
      <c r="F391" s="50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</row>
    <row r="392" spans="1:32" ht="13.5">
      <c r="A392" s="2"/>
      <c r="B392" s="2"/>
      <c r="C392" s="2"/>
      <c r="D392" s="2"/>
      <c r="F392" s="50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</row>
    <row r="393" spans="1:32" ht="13.5">
      <c r="A393" s="2"/>
      <c r="B393" s="2"/>
      <c r="C393" s="2"/>
      <c r="D393" s="2"/>
      <c r="F393" s="50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4" spans="1:32" ht="13.5">
      <c r="A394" s="2"/>
      <c r="B394" s="2"/>
      <c r="C394" s="2"/>
      <c r="D394" s="2"/>
      <c r="F394" s="50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</row>
    <row r="395" spans="1:32" ht="13.5">
      <c r="A395" s="2"/>
      <c r="B395" s="2"/>
      <c r="C395" s="2"/>
      <c r="D395" s="2"/>
      <c r="F395" s="50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</row>
    <row r="396" spans="1:32" ht="13.5">
      <c r="A396" s="2"/>
      <c r="B396" s="2"/>
      <c r="C396" s="2"/>
      <c r="D396" s="2"/>
      <c r="F396" s="50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</row>
    <row r="397" spans="1:32" ht="13.5">
      <c r="A397" s="2"/>
      <c r="B397" s="2"/>
      <c r="C397" s="2"/>
      <c r="D397" s="2"/>
      <c r="F397" s="50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</row>
    <row r="398" spans="1:32" ht="13.5">
      <c r="A398" s="2"/>
      <c r="B398" s="2"/>
      <c r="C398" s="2"/>
      <c r="D398" s="2"/>
      <c r="F398" s="50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</row>
    <row r="399" spans="1:32" ht="13.5">
      <c r="A399" s="2"/>
      <c r="B399" s="2"/>
      <c r="C399" s="2"/>
      <c r="D399" s="2"/>
      <c r="F399" s="50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</row>
    <row r="400" spans="1:32" ht="13.5">
      <c r="A400" s="2"/>
      <c r="B400" s="2"/>
      <c r="C400" s="2"/>
      <c r="D400" s="2"/>
      <c r="F400" s="50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</row>
    <row r="401" spans="1:32" ht="13.5">
      <c r="A401" s="2"/>
      <c r="B401" s="2"/>
      <c r="C401" s="2"/>
      <c r="D401" s="2"/>
      <c r="F401" s="50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</row>
    <row r="402" spans="1:32" ht="13.5">
      <c r="A402" s="2"/>
      <c r="B402" s="2"/>
      <c r="C402" s="2"/>
      <c r="D402" s="2"/>
      <c r="F402" s="50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</row>
    <row r="403" spans="1:32" ht="13.5">
      <c r="A403" s="2"/>
      <c r="B403" s="2"/>
      <c r="C403" s="2"/>
      <c r="D403" s="2"/>
      <c r="F403" s="50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</row>
    <row r="404" spans="1:32" ht="13.5">
      <c r="A404" s="2"/>
      <c r="B404" s="2"/>
      <c r="C404" s="2"/>
      <c r="D404" s="2"/>
      <c r="F404" s="50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</row>
    <row r="405" spans="1:32" ht="13.5">
      <c r="A405" s="2"/>
      <c r="B405" s="2"/>
      <c r="C405" s="2"/>
      <c r="D405" s="2"/>
      <c r="F405" s="50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</row>
    <row r="406" spans="1:32" ht="13.5">
      <c r="A406" s="2"/>
      <c r="B406" s="2"/>
      <c r="C406" s="2"/>
      <c r="D406" s="2"/>
      <c r="F406" s="50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</row>
    <row r="407" spans="1:32" ht="13.5">
      <c r="A407" s="2"/>
      <c r="B407" s="2"/>
      <c r="C407" s="2"/>
      <c r="D407" s="2"/>
      <c r="F407" s="50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</row>
    <row r="408" spans="1:32" ht="13.5">
      <c r="A408" s="2"/>
      <c r="B408" s="2"/>
      <c r="C408" s="2"/>
      <c r="D408" s="2"/>
      <c r="F408" s="50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</row>
    <row r="409" spans="1:32" ht="13.5">
      <c r="A409" s="2"/>
      <c r="B409" s="2"/>
      <c r="C409" s="2"/>
      <c r="D409" s="2"/>
      <c r="F409" s="50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</row>
    <row r="410" spans="1:32" ht="13.5">
      <c r="A410" s="2"/>
      <c r="B410" s="2"/>
      <c r="C410" s="2"/>
      <c r="D410" s="2"/>
      <c r="F410" s="50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</row>
    <row r="411" spans="1:32" ht="13.5">
      <c r="A411" s="2"/>
      <c r="B411" s="2"/>
      <c r="C411" s="2"/>
      <c r="D411" s="2"/>
      <c r="F411" s="50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</row>
    <row r="412" spans="1:32" ht="13.5">
      <c r="A412" s="2"/>
      <c r="B412" s="2"/>
      <c r="C412" s="2"/>
      <c r="D412" s="2"/>
      <c r="F412" s="50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</row>
    <row r="413" spans="1:32" ht="13.5">
      <c r="A413" s="2"/>
      <c r="B413" s="2"/>
      <c r="C413" s="2"/>
      <c r="D413" s="2"/>
      <c r="F413" s="50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</row>
    <row r="414" spans="1:32" ht="13.5">
      <c r="A414" s="2"/>
      <c r="B414" s="2"/>
      <c r="C414" s="2"/>
      <c r="D414" s="2"/>
      <c r="F414" s="50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</row>
    <row r="415" spans="1:32" ht="13.5">
      <c r="A415" s="2"/>
      <c r="B415" s="2"/>
      <c r="C415" s="2"/>
      <c r="D415" s="2"/>
      <c r="F415" s="50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</row>
    <row r="416" spans="1:32" ht="13.5">
      <c r="A416" s="2"/>
      <c r="B416" s="2"/>
      <c r="C416" s="2"/>
      <c r="D416" s="2"/>
      <c r="F416" s="50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</row>
    <row r="417" spans="1:32" ht="13.5">
      <c r="A417" s="2"/>
      <c r="B417" s="2"/>
      <c r="C417" s="2"/>
      <c r="D417" s="2"/>
      <c r="F417" s="50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</row>
    <row r="418" spans="1:32" ht="13.5">
      <c r="A418" s="2"/>
      <c r="B418" s="2"/>
      <c r="C418" s="2"/>
      <c r="D418" s="2"/>
      <c r="F418" s="50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</row>
    <row r="419" spans="1:32" ht="13.5">
      <c r="A419" s="2"/>
      <c r="B419" s="2"/>
      <c r="C419" s="2"/>
      <c r="D419" s="2"/>
      <c r="F419" s="50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</row>
    <row r="420" spans="1:32" ht="13.5">
      <c r="A420" s="2"/>
      <c r="B420" s="2"/>
      <c r="C420" s="2"/>
      <c r="D420" s="2"/>
      <c r="F420" s="50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</row>
    <row r="421" spans="1:32" ht="13.5">
      <c r="A421" s="2"/>
      <c r="B421" s="2"/>
      <c r="C421" s="2"/>
      <c r="D421" s="2"/>
      <c r="F421" s="50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</row>
    <row r="422" spans="1:32" ht="13.5">
      <c r="A422" s="2"/>
      <c r="B422" s="2"/>
      <c r="C422" s="2"/>
      <c r="D422" s="2"/>
      <c r="F422" s="50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</row>
    <row r="423" spans="1:32" ht="13.5">
      <c r="A423" s="2"/>
      <c r="B423" s="2"/>
      <c r="C423" s="2"/>
      <c r="D423" s="2"/>
      <c r="F423" s="50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</row>
    <row r="424" spans="1:32" ht="13.5">
      <c r="A424" s="2"/>
      <c r="B424" s="2"/>
      <c r="C424" s="2"/>
      <c r="D424" s="2"/>
      <c r="F424" s="50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</row>
    <row r="425" spans="1:32" ht="13.5">
      <c r="A425" s="2"/>
      <c r="B425" s="2"/>
      <c r="C425" s="2"/>
      <c r="D425" s="2"/>
      <c r="F425" s="50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</row>
    <row r="426" spans="1:32" ht="13.5">
      <c r="A426" s="2"/>
      <c r="B426" s="2"/>
      <c r="C426" s="2"/>
      <c r="D426" s="2"/>
      <c r="F426" s="50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</row>
    <row r="427" spans="1:32" ht="13.5">
      <c r="A427" s="2"/>
      <c r="B427" s="2"/>
      <c r="C427" s="2"/>
      <c r="D427" s="2"/>
      <c r="F427" s="50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</row>
    <row r="428" spans="1:32" ht="13.5">
      <c r="A428" s="2"/>
      <c r="B428" s="2"/>
      <c r="C428" s="2"/>
      <c r="D428" s="2"/>
      <c r="F428" s="50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</row>
    <row r="429" spans="1:6" ht="13.5">
      <c r="A429" s="2"/>
      <c r="B429" s="2"/>
      <c r="C429" s="2"/>
      <c r="D429" s="2"/>
      <c r="F429" s="50"/>
    </row>
    <row r="430" spans="1:6" ht="13.5">
      <c r="A430" s="2"/>
      <c r="B430" s="2"/>
      <c r="C430" s="2"/>
      <c r="D430" s="2"/>
      <c r="F430" s="50"/>
    </row>
    <row r="431" spans="1:6" ht="13.5">
      <c r="A431" s="2"/>
      <c r="B431" s="2"/>
      <c r="C431" s="2"/>
      <c r="D431" s="2"/>
      <c r="F431" s="50"/>
    </row>
    <row r="432" spans="1:6" ht="13.5">
      <c r="A432" s="2"/>
      <c r="B432" s="2"/>
      <c r="C432" s="2"/>
      <c r="D432" s="2"/>
      <c r="F432" s="50"/>
    </row>
    <row r="433" spans="1:6" ht="13.5">
      <c r="A433" s="2"/>
      <c r="B433" s="2"/>
      <c r="C433" s="2"/>
      <c r="D433" s="2"/>
      <c r="F433" s="50"/>
    </row>
    <row r="434" spans="1:6" ht="13.5">
      <c r="A434" s="2"/>
      <c r="B434" s="2"/>
      <c r="C434" s="2"/>
      <c r="D434" s="2"/>
      <c r="F434" s="50"/>
    </row>
    <row r="435" spans="1:32" ht="13.5">
      <c r="A435" s="2"/>
      <c r="B435" s="2"/>
      <c r="C435" s="2"/>
      <c r="D435" s="2"/>
      <c r="F435" s="50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</row>
    <row r="436" spans="1:32" ht="13.5">
      <c r="A436" s="2"/>
      <c r="B436" s="2"/>
      <c r="C436" s="2"/>
      <c r="D436" s="2"/>
      <c r="F436" s="50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</row>
    <row r="437" spans="1:32" ht="13.5">
      <c r="A437" s="2"/>
      <c r="B437" s="2"/>
      <c r="C437" s="2"/>
      <c r="D437" s="2"/>
      <c r="F437" s="50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</row>
    <row r="438" spans="1:32" ht="13.5">
      <c r="A438" s="2"/>
      <c r="B438" s="2"/>
      <c r="C438" s="2"/>
      <c r="D438" s="2"/>
      <c r="F438" s="50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</row>
    <row r="439" spans="1:32" ht="13.5">
      <c r="A439" s="2"/>
      <c r="B439" s="2"/>
      <c r="C439" s="2"/>
      <c r="D439" s="2"/>
      <c r="F439" s="50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</row>
    <row r="440" spans="1:32" ht="13.5">
      <c r="A440" s="2"/>
      <c r="B440" s="2"/>
      <c r="C440" s="2"/>
      <c r="D440" s="2"/>
      <c r="F440" s="50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</row>
    <row r="441" spans="1:32" ht="13.5">
      <c r="A441" s="2"/>
      <c r="B441" s="2"/>
      <c r="C441" s="2"/>
      <c r="D441" s="2"/>
      <c r="F441" s="50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</row>
    <row r="442" spans="1:32" ht="13.5">
      <c r="A442" s="2"/>
      <c r="B442" s="2"/>
      <c r="C442" s="2"/>
      <c r="D442" s="2"/>
      <c r="F442" s="50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</row>
    <row r="443" spans="1:32" ht="13.5">
      <c r="A443" s="2"/>
      <c r="B443" s="2"/>
      <c r="C443" s="2"/>
      <c r="D443" s="2"/>
      <c r="F443" s="50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spans="1:6" ht="13.5">
      <c r="A444" s="2"/>
      <c r="B444" s="2"/>
      <c r="C444" s="2"/>
      <c r="D444" s="2"/>
      <c r="F444" s="50"/>
    </row>
    <row r="445" spans="1:6" ht="13.5">
      <c r="A445" s="2"/>
      <c r="B445" s="2"/>
      <c r="C445" s="2"/>
      <c r="D445" s="2"/>
      <c r="F445" s="50"/>
    </row>
    <row r="446" spans="1:6" ht="13.5">
      <c r="A446" s="2"/>
      <c r="B446" s="2"/>
      <c r="C446" s="2"/>
      <c r="D446" s="2"/>
      <c r="F446" s="50"/>
    </row>
    <row r="447" spans="1:6" ht="13.5">
      <c r="A447" s="2"/>
      <c r="B447" s="2"/>
      <c r="C447" s="2"/>
      <c r="D447" s="2"/>
      <c r="F447" s="50"/>
    </row>
    <row r="448" spans="1:6" ht="13.5">
      <c r="A448" s="2"/>
      <c r="B448" s="2"/>
      <c r="C448" s="2"/>
      <c r="D448" s="2"/>
      <c r="F448" s="50"/>
    </row>
    <row r="449" spans="1:6" ht="13.5">
      <c r="A449" s="2"/>
      <c r="B449" s="2"/>
      <c r="C449" s="2"/>
      <c r="D449" s="2"/>
      <c r="F449" s="50"/>
    </row>
    <row r="450" spans="1:6" ht="13.5">
      <c r="A450" s="2"/>
      <c r="B450" s="2"/>
      <c r="C450" s="2"/>
      <c r="D450" s="2"/>
      <c r="F450" s="50"/>
    </row>
    <row r="451" spans="1:6" ht="13.5">
      <c r="A451" s="2"/>
      <c r="B451" s="2"/>
      <c r="C451" s="2"/>
      <c r="D451" s="2"/>
      <c r="F451" s="50"/>
    </row>
    <row r="452" spans="1:6" ht="13.5">
      <c r="A452" s="2"/>
      <c r="B452" s="2"/>
      <c r="C452" s="2"/>
      <c r="D452" s="2"/>
      <c r="F452" s="50"/>
    </row>
    <row r="453" spans="1:6" ht="13.5">
      <c r="A453" s="2"/>
      <c r="B453" s="2"/>
      <c r="C453" s="2"/>
      <c r="D453" s="2"/>
      <c r="F453" s="50"/>
    </row>
    <row r="454" spans="1:241" s="51" customFormat="1" ht="13.5">
      <c r="A454" s="2"/>
      <c r="B454" s="2"/>
      <c r="C454" s="2"/>
      <c r="D454" s="2"/>
      <c r="E454" s="2"/>
      <c r="F454" s="50"/>
      <c r="G454" s="2"/>
      <c r="H454" s="2"/>
      <c r="I454" s="9"/>
      <c r="J454" s="67"/>
      <c r="K454" s="9"/>
      <c r="L454" s="9"/>
      <c r="M454" s="9"/>
      <c r="N454" s="9"/>
      <c r="O454" s="9"/>
      <c r="P454" s="9"/>
      <c r="Q454" s="25"/>
      <c r="R454" s="52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</row>
    <row r="455" spans="1:241" s="51" customFormat="1" ht="13.5">
      <c r="A455" s="2"/>
      <c r="B455" s="2"/>
      <c r="C455" s="2"/>
      <c r="D455" s="2"/>
      <c r="E455" s="2"/>
      <c r="F455" s="50"/>
      <c r="G455" s="2"/>
      <c r="H455" s="2"/>
      <c r="I455" s="9"/>
      <c r="J455" s="67"/>
      <c r="K455" s="9"/>
      <c r="L455" s="9"/>
      <c r="M455" s="9"/>
      <c r="N455" s="9"/>
      <c r="O455" s="9"/>
      <c r="P455" s="9"/>
      <c r="Q455" s="25"/>
      <c r="R455" s="52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</row>
    <row r="456" spans="1:241" s="51" customFormat="1" ht="13.5">
      <c r="A456" s="2"/>
      <c r="B456" s="2"/>
      <c r="C456" s="2"/>
      <c r="D456" s="2"/>
      <c r="E456" s="2"/>
      <c r="F456" s="50"/>
      <c r="G456" s="2"/>
      <c r="H456" s="2"/>
      <c r="I456" s="9"/>
      <c r="J456" s="67"/>
      <c r="K456" s="9"/>
      <c r="L456" s="9"/>
      <c r="M456" s="9"/>
      <c r="N456" s="9"/>
      <c r="O456" s="9"/>
      <c r="P456" s="9"/>
      <c r="Q456" s="25"/>
      <c r="R456" s="52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</row>
    <row r="457" spans="1:241" s="51" customFormat="1" ht="13.5">
      <c r="A457" s="2"/>
      <c r="B457" s="2"/>
      <c r="C457" s="2"/>
      <c r="D457" s="2"/>
      <c r="E457" s="2"/>
      <c r="F457" s="50"/>
      <c r="G457" s="2"/>
      <c r="H457" s="2"/>
      <c r="I457" s="9"/>
      <c r="J457" s="67"/>
      <c r="K457" s="9"/>
      <c r="L457" s="9"/>
      <c r="M457" s="9"/>
      <c r="N457" s="9"/>
      <c r="O457" s="9"/>
      <c r="P457" s="9"/>
      <c r="Q457" s="25"/>
      <c r="R457" s="52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</row>
    <row r="458" spans="1:241" s="51" customFormat="1" ht="13.5">
      <c r="A458" s="2"/>
      <c r="B458" s="2"/>
      <c r="C458" s="2"/>
      <c r="D458" s="2"/>
      <c r="E458" s="2"/>
      <c r="F458" s="50"/>
      <c r="G458" s="2"/>
      <c r="H458" s="2"/>
      <c r="I458" s="9"/>
      <c r="J458" s="67"/>
      <c r="K458" s="9"/>
      <c r="L458" s="9"/>
      <c r="M458" s="9"/>
      <c r="N458" s="9"/>
      <c r="O458" s="9"/>
      <c r="P458" s="9"/>
      <c r="Q458" s="25"/>
      <c r="R458" s="52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</row>
    <row r="459" spans="1:241" s="51" customFormat="1" ht="13.5">
      <c r="A459" s="2"/>
      <c r="B459" s="2"/>
      <c r="C459" s="2"/>
      <c r="D459" s="2"/>
      <c r="E459" s="2"/>
      <c r="F459" s="2"/>
      <c r="G459" s="2"/>
      <c r="H459" s="2"/>
      <c r="I459" s="9"/>
      <c r="J459" s="67"/>
      <c r="K459" s="9"/>
      <c r="L459" s="9"/>
      <c r="M459" s="9"/>
      <c r="N459" s="9"/>
      <c r="O459" s="9"/>
      <c r="P459" s="9"/>
      <c r="Q459" s="25"/>
      <c r="R459" s="52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</row>
    <row r="460" spans="1:241" s="51" customFormat="1" ht="13.5">
      <c r="A460" s="2"/>
      <c r="B460" s="2"/>
      <c r="C460" s="2"/>
      <c r="D460" s="2"/>
      <c r="E460" s="2"/>
      <c r="F460" s="2"/>
      <c r="G460" s="2"/>
      <c r="H460" s="2"/>
      <c r="I460" s="9"/>
      <c r="J460" s="67"/>
      <c r="K460" s="9"/>
      <c r="L460" s="9"/>
      <c r="M460" s="9"/>
      <c r="N460" s="9"/>
      <c r="O460" s="9"/>
      <c r="P460" s="9"/>
      <c r="Q460" s="25"/>
      <c r="R460" s="52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</row>
    <row r="461" spans="1:241" s="51" customFormat="1" ht="13.5">
      <c r="A461" s="2"/>
      <c r="B461" s="2"/>
      <c r="C461" s="2"/>
      <c r="D461" s="2"/>
      <c r="E461" s="2"/>
      <c r="F461" s="2"/>
      <c r="G461" s="2"/>
      <c r="H461" s="2"/>
      <c r="I461" s="9"/>
      <c r="J461" s="67"/>
      <c r="K461" s="9"/>
      <c r="L461" s="9"/>
      <c r="M461" s="9"/>
      <c r="N461" s="9"/>
      <c r="O461" s="9"/>
      <c r="P461" s="9"/>
      <c r="Q461" s="25"/>
      <c r="R461" s="52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</row>
    <row r="462" spans="1:241" s="51" customFormat="1" ht="13.5">
      <c r="A462" s="2"/>
      <c r="B462" s="2"/>
      <c r="C462" s="2"/>
      <c r="D462" s="2"/>
      <c r="E462" s="2"/>
      <c r="F462" s="2"/>
      <c r="G462" s="2"/>
      <c r="H462" s="2"/>
      <c r="I462" s="9"/>
      <c r="J462" s="67"/>
      <c r="K462" s="9"/>
      <c r="L462" s="9"/>
      <c r="M462" s="9"/>
      <c r="N462" s="9"/>
      <c r="O462" s="9"/>
      <c r="P462" s="9"/>
      <c r="Q462" s="25"/>
      <c r="R462" s="52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</row>
    <row r="463" spans="1:241" s="51" customFormat="1" ht="13.5">
      <c r="A463" s="2"/>
      <c r="B463" s="2"/>
      <c r="C463" s="2"/>
      <c r="D463" s="2"/>
      <c r="E463" s="2"/>
      <c r="F463" s="2"/>
      <c r="G463" s="2"/>
      <c r="H463" s="2"/>
      <c r="I463" s="9"/>
      <c r="J463" s="67"/>
      <c r="K463" s="9"/>
      <c r="L463" s="9"/>
      <c r="M463" s="9"/>
      <c r="N463" s="9"/>
      <c r="O463" s="9"/>
      <c r="P463" s="9"/>
      <c r="Q463" s="25"/>
      <c r="R463" s="52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</row>
    <row r="464" spans="1:241" s="51" customFormat="1" ht="13.5">
      <c r="A464" s="2"/>
      <c r="B464" s="2"/>
      <c r="C464" s="2"/>
      <c r="D464" s="2"/>
      <c r="E464" s="2"/>
      <c r="F464" s="2"/>
      <c r="G464" s="2"/>
      <c r="H464" s="2"/>
      <c r="I464" s="9"/>
      <c r="J464" s="67"/>
      <c r="K464" s="9"/>
      <c r="L464" s="9"/>
      <c r="M464" s="9"/>
      <c r="N464" s="9"/>
      <c r="O464" s="9"/>
      <c r="P464" s="9"/>
      <c r="Q464" s="25"/>
      <c r="R464" s="52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</row>
    <row r="465" spans="1:241" s="51" customFormat="1" ht="13.5">
      <c r="A465" s="2"/>
      <c r="B465" s="2"/>
      <c r="C465" s="2"/>
      <c r="D465" s="2"/>
      <c r="E465" s="2"/>
      <c r="F465" s="2"/>
      <c r="G465" s="2"/>
      <c r="H465" s="2"/>
      <c r="I465" s="9"/>
      <c r="J465" s="67"/>
      <c r="K465" s="9"/>
      <c r="L465" s="9"/>
      <c r="M465" s="9"/>
      <c r="N465" s="9"/>
      <c r="O465" s="9"/>
      <c r="P465" s="9"/>
      <c r="Q465" s="25"/>
      <c r="R465" s="52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</row>
    <row r="466" spans="1:241" s="51" customFormat="1" ht="13.5">
      <c r="A466" s="2"/>
      <c r="B466" s="2"/>
      <c r="C466" s="2"/>
      <c r="D466" s="2"/>
      <c r="E466" s="2"/>
      <c r="F466" s="2"/>
      <c r="G466" s="2"/>
      <c r="H466" s="2"/>
      <c r="I466" s="9"/>
      <c r="J466" s="67"/>
      <c r="K466" s="9"/>
      <c r="L466" s="9"/>
      <c r="M466" s="9"/>
      <c r="N466" s="9"/>
      <c r="O466" s="9"/>
      <c r="P466" s="9"/>
      <c r="Q466" s="25"/>
      <c r="R466" s="52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</row>
    <row r="467" spans="1:241" s="51" customFormat="1" ht="13.5">
      <c r="A467" s="2"/>
      <c r="B467" s="2"/>
      <c r="C467" s="2"/>
      <c r="D467" s="2"/>
      <c r="E467" s="2"/>
      <c r="F467" s="2"/>
      <c r="G467" s="2"/>
      <c r="H467" s="2"/>
      <c r="I467" s="9"/>
      <c r="J467" s="67"/>
      <c r="K467" s="9"/>
      <c r="L467" s="9"/>
      <c r="M467" s="9"/>
      <c r="N467" s="9"/>
      <c r="O467" s="9"/>
      <c r="P467" s="9"/>
      <c r="Q467" s="25"/>
      <c r="R467" s="52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</row>
    <row r="468" spans="1:241" s="51" customFormat="1" ht="13.5">
      <c r="A468" s="2"/>
      <c r="B468" s="2"/>
      <c r="C468" s="2"/>
      <c r="D468" s="2"/>
      <c r="E468" s="2"/>
      <c r="F468" s="2"/>
      <c r="G468" s="2"/>
      <c r="H468" s="2"/>
      <c r="I468" s="7"/>
      <c r="J468" s="68"/>
      <c r="K468" s="7"/>
      <c r="L468" s="7"/>
      <c r="M468" s="7"/>
      <c r="N468" s="7"/>
      <c r="O468" s="7"/>
      <c r="P468" s="7"/>
      <c r="Q468" s="27"/>
      <c r="R468" s="52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</row>
    <row r="469" spans="1:241" s="51" customFormat="1" ht="13.5">
      <c r="A469" s="2"/>
      <c r="B469" s="2"/>
      <c r="C469" s="2"/>
      <c r="D469" s="2"/>
      <c r="E469" s="2"/>
      <c r="F469" s="2"/>
      <c r="G469" s="2"/>
      <c r="H469" s="2"/>
      <c r="I469" s="7"/>
      <c r="J469" s="68"/>
      <c r="K469" s="7"/>
      <c r="L469" s="7"/>
      <c r="M469" s="7"/>
      <c r="N469" s="7"/>
      <c r="O469" s="7"/>
      <c r="P469" s="7"/>
      <c r="Q469" s="27"/>
      <c r="R469" s="52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</row>
    <row r="470" spans="1:241" s="51" customFormat="1" ht="13.5">
      <c r="A470" s="2"/>
      <c r="B470" s="2"/>
      <c r="C470" s="2"/>
      <c r="D470" s="2"/>
      <c r="E470" s="2"/>
      <c r="F470" s="2"/>
      <c r="G470" s="2"/>
      <c r="H470" s="2"/>
      <c r="I470" s="7"/>
      <c r="J470" s="68"/>
      <c r="K470" s="7"/>
      <c r="L470" s="7"/>
      <c r="M470" s="7"/>
      <c r="N470" s="7"/>
      <c r="O470" s="7"/>
      <c r="P470" s="7"/>
      <c r="Q470" s="27"/>
      <c r="R470" s="52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</row>
    <row r="471" spans="1:241" s="51" customFormat="1" ht="13.5">
      <c r="A471" s="2"/>
      <c r="B471" s="2"/>
      <c r="C471" s="2"/>
      <c r="D471" s="2"/>
      <c r="E471" s="2"/>
      <c r="F471" s="2"/>
      <c r="G471" s="2"/>
      <c r="H471" s="2"/>
      <c r="I471" s="7"/>
      <c r="J471" s="68"/>
      <c r="K471" s="7"/>
      <c r="L471" s="7"/>
      <c r="M471" s="7"/>
      <c r="N471" s="7"/>
      <c r="O471" s="7"/>
      <c r="P471" s="7"/>
      <c r="Q471" s="27"/>
      <c r="R471" s="52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</row>
    <row r="472" spans="1:241" s="51" customFormat="1" ht="13.5">
      <c r="A472" s="2"/>
      <c r="B472" s="2"/>
      <c r="C472" s="2"/>
      <c r="D472" s="2"/>
      <c r="E472" s="2"/>
      <c r="F472" s="2"/>
      <c r="G472" s="2"/>
      <c r="H472" s="2"/>
      <c r="I472" s="7"/>
      <c r="J472" s="68"/>
      <c r="K472" s="7"/>
      <c r="L472" s="7"/>
      <c r="M472" s="7"/>
      <c r="N472" s="7"/>
      <c r="O472" s="7"/>
      <c r="P472" s="7"/>
      <c r="Q472" s="27"/>
      <c r="R472" s="52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</row>
    <row r="473" spans="1:241" s="51" customFormat="1" ht="13.5">
      <c r="A473" s="2"/>
      <c r="B473" s="2"/>
      <c r="C473" s="2"/>
      <c r="D473" s="2"/>
      <c r="E473" s="2"/>
      <c r="F473" s="2"/>
      <c r="G473" s="2"/>
      <c r="H473" s="2"/>
      <c r="I473" s="7"/>
      <c r="J473" s="68"/>
      <c r="K473" s="7"/>
      <c r="L473" s="7"/>
      <c r="M473" s="7"/>
      <c r="N473" s="7"/>
      <c r="O473" s="7"/>
      <c r="P473" s="7"/>
      <c r="Q473" s="27"/>
      <c r="R473" s="52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</row>
    <row r="474" spans="1:241" s="51" customFormat="1" ht="13.5">
      <c r="A474" s="2"/>
      <c r="B474" s="2"/>
      <c r="C474" s="2"/>
      <c r="D474" s="2"/>
      <c r="E474" s="2"/>
      <c r="F474" s="2"/>
      <c r="G474" s="2"/>
      <c r="H474" s="2"/>
      <c r="I474" s="7"/>
      <c r="J474" s="68"/>
      <c r="K474" s="7"/>
      <c r="L474" s="7"/>
      <c r="M474" s="7"/>
      <c r="N474" s="7"/>
      <c r="O474" s="7"/>
      <c r="P474" s="7"/>
      <c r="Q474" s="27"/>
      <c r="R474" s="52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</row>
    <row r="475" spans="1:241" s="51" customFormat="1" ht="13.5">
      <c r="A475" s="2"/>
      <c r="B475" s="2"/>
      <c r="C475" s="2"/>
      <c r="D475" s="2"/>
      <c r="E475" s="2"/>
      <c r="F475" s="2"/>
      <c r="G475" s="2"/>
      <c r="H475" s="2"/>
      <c r="I475" s="7"/>
      <c r="J475" s="68"/>
      <c r="K475" s="7"/>
      <c r="L475" s="7"/>
      <c r="M475" s="7"/>
      <c r="N475" s="7"/>
      <c r="O475" s="7"/>
      <c r="P475" s="7"/>
      <c r="Q475" s="27"/>
      <c r="R475" s="52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</row>
    <row r="476" spans="1:241" s="51" customFormat="1" ht="13.5">
      <c r="A476" s="2"/>
      <c r="B476" s="2"/>
      <c r="C476" s="2"/>
      <c r="D476" s="2"/>
      <c r="E476" s="2"/>
      <c r="F476" s="2"/>
      <c r="G476" s="2"/>
      <c r="H476" s="2"/>
      <c r="I476" s="7"/>
      <c r="J476" s="68"/>
      <c r="K476" s="7"/>
      <c r="L476" s="7"/>
      <c r="M476" s="7"/>
      <c r="N476" s="7"/>
      <c r="O476" s="7"/>
      <c r="P476" s="7"/>
      <c r="Q476" s="27"/>
      <c r="R476" s="52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</row>
    <row r="477" spans="1:241" s="51" customFormat="1" ht="13.5">
      <c r="A477" s="2"/>
      <c r="B477" s="2"/>
      <c r="C477" s="2"/>
      <c r="D477" s="2"/>
      <c r="E477" s="2"/>
      <c r="F477" s="2"/>
      <c r="G477" s="2"/>
      <c r="H477" s="2"/>
      <c r="I477" s="7"/>
      <c r="J477" s="68"/>
      <c r="K477" s="7"/>
      <c r="L477" s="7"/>
      <c r="M477" s="7"/>
      <c r="N477" s="7"/>
      <c r="O477" s="7"/>
      <c r="P477" s="7"/>
      <c r="Q477" s="27"/>
      <c r="R477" s="52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</row>
    <row r="478" spans="1:241" s="51" customFormat="1" ht="13.5">
      <c r="A478" s="2"/>
      <c r="B478" s="2"/>
      <c r="C478" s="2"/>
      <c r="D478" s="2"/>
      <c r="E478" s="2"/>
      <c r="F478" s="2"/>
      <c r="G478" s="2"/>
      <c r="H478" s="2"/>
      <c r="I478" s="7"/>
      <c r="J478" s="68"/>
      <c r="K478" s="7"/>
      <c r="L478" s="7"/>
      <c r="M478" s="7"/>
      <c r="N478" s="7"/>
      <c r="O478" s="7"/>
      <c r="P478" s="7"/>
      <c r="Q478" s="27"/>
      <c r="R478" s="52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</row>
    <row r="479" spans="1:241" s="51" customFormat="1" ht="13.5">
      <c r="A479" s="2"/>
      <c r="B479" s="2"/>
      <c r="C479" s="2"/>
      <c r="D479" s="2"/>
      <c r="E479" s="2"/>
      <c r="F479" s="2"/>
      <c r="G479" s="2"/>
      <c r="H479" s="2"/>
      <c r="I479" s="7"/>
      <c r="J479" s="68"/>
      <c r="K479" s="7"/>
      <c r="L479" s="7"/>
      <c r="M479" s="7"/>
      <c r="N479" s="7"/>
      <c r="O479" s="7"/>
      <c r="P479" s="7"/>
      <c r="Q479" s="27"/>
      <c r="R479" s="52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</row>
    <row r="480" spans="1:241" s="51" customFormat="1" ht="13.5">
      <c r="A480" s="2"/>
      <c r="B480" s="2"/>
      <c r="C480" s="2"/>
      <c r="D480" s="2"/>
      <c r="E480" s="2"/>
      <c r="F480" s="2"/>
      <c r="G480" s="2"/>
      <c r="H480" s="2"/>
      <c r="I480" s="7"/>
      <c r="J480" s="68"/>
      <c r="K480" s="7"/>
      <c r="L480" s="7"/>
      <c r="M480" s="7"/>
      <c r="N480" s="7"/>
      <c r="O480" s="7"/>
      <c r="P480" s="7"/>
      <c r="Q480" s="27"/>
      <c r="R480" s="52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</row>
    <row r="481" spans="1:241" s="51" customFormat="1" ht="13.5">
      <c r="A481" s="2"/>
      <c r="B481" s="2"/>
      <c r="C481" s="2"/>
      <c r="D481" s="2"/>
      <c r="E481" s="2"/>
      <c r="F481" s="2"/>
      <c r="G481" s="2"/>
      <c r="H481" s="2"/>
      <c r="I481" s="7"/>
      <c r="J481" s="68"/>
      <c r="K481" s="7"/>
      <c r="L481" s="7"/>
      <c r="M481" s="7"/>
      <c r="N481" s="7"/>
      <c r="O481" s="7"/>
      <c r="P481" s="7"/>
      <c r="Q481" s="27"/>
      <c r="R481" s="52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</row>
    <row r="482" spans="1:241" s="51" customFormat="1" ht="13.5">
      <c r="A482" s="2"/>
      <c r="B482" s="2"/>
      <c r="C482" s="2"/>
      <c r="D482" s="2"/>
      <c r="E482" s="2"/>
      <c r="F482" s="2"/>
      <c r="G482" s="2"/>
      <c r="H482" s="2"/>
      <c r="I482" s="7"/>
      <c r="J482" s="68"/>
      <c r="K482" s="7"/>
      <c r="L482" s="7"/>
      <c r="M482" s="7"/>
      <c r="N482" s="7"/>
      <c r="O482" s="7"/>
      <c r="P482" s="7"/>
      <c r="Q482" s="27"/>
      <c r="R482" s="52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</row>
    <row r="483" spans="1:241" s="51" customFormat="1" ht="13.5">
      <c r="A483" s="2"/>
      <c r="B483" s="2"/>
      <c r="C483" s="2"/>
      <c r="D483" s="2"/>
      <c r="E483" s="2"/>
      <c r="F483" s="2"/>
      <c r="G483" s="2"/>
      <c r="H483" s="2"/>
      <c r="I483" s="7"/>
      <c r="J483" s="68"/>
      <c r="K483" s="7"/>
      <c r="L483" s="7"/>
      <c r="M483" s="7"/>
      <c r="N483" s="7"/>
      <c r="O483" s="7"/>
      <c r="P483" s="7"/>
      <c r="Q483" s="27"/>
      <c r="R483" s="52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</row>
    <row r="484" spans="1:241" s="51" customFormat="1" ht="13.5">
      <c r="A484" s="2"/>
      <c r="B484" s="2"/>
      <c r="C484" s="2"/>
      <c r="D484" s="2"/>
      <c r="E484" s="2"/>
      <c r="F484" s="2"/>
      <c r="G484" s="2"/>
      <c r="H484" s="2"/>
      <c r="I484" s="7"/>
      <c r="J484" s="68"/>
      <c r="K484" s="7"/>
      <c r="L484" s="7"/>
      <c r="M484" s="7"/>
      <c r="N484" s="7"/>
      <c r="O484" s="7"/>
      <c r="P484" s="7"/>
      <c r="Q484" s="27"/>
      <c r="R484" s="52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</row>
    <row r="485" spans="1:241" s="51" customFormat="1" ht="13.5">
      <c r="A485" s="2"/>
      <c r="B485" s="2"/>
      <c r="C485" s="2"/>
      <c r="D485" s="2"/>
      <c r="E485" s="2"/>
      <c r="F485" s="2"/>
      <c r="G485" s="2"/>
      <c r="H485" s="2"/>
      <c r="I485" s="7"/>
      <c r="J485" s="68"/>
      <c r="K485" s="7"/>
      <c r="L485" s="7"/>
      <c r="M485" s="7"/>
      <c r="N485" s="7"/>
      <c r="O485" s="7"/>
      <c r="P485" s="7"/>
      <c r="Q485" s="27"/>
      <c r="R485" s="52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</row>
    <row r="486" spans="1:241" s="51" customFormat="1" ht="13.5">
      <c r="A486" s="2"/>
      <c r="B486" s="2"/>
      <c r="C486" s="2"/>
      <c r="D486" s="2"/>
      <c r="E486" s="2"/>
      <c r="F486" s="2"/>
      <c r="G486" s="2"/>
      <c r="H486" s="2"/>
      <c r="I486" s="7"/>
      <c r="J486" s="68"/>
      <c r="K486" s="7"/>
      <c r="L486" s="7"/>
      <c r="M486" s="7"/>
      <c r="N486" s="7"/>
      <c r="O486" s="7"/>
      <c r="P486" s="7"/>
      <c r="Q486" s="27"/>
      <c r="R486" s="52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</row>
    <row r="487" spans="1:241" s="51" customFormat="1" ht="13.5">
      <c r="A487" s="2"/>
      <c r="B487" s="2"/>
      <c r="C487" s="2"/>
      <c r="D487" s="2"/>
      <c r="E487" s="2"/>
      <c r="F487" s="2"/>
      <c r="G487" s="2"/>
      <c r="H487" s="2"/>
      <c r="I487" s="7"/>
      <c r="J487" s="68"/>
      <c r="K487" s="7"/>
      <c r="L487" s="7"/>
      <c r="M487" s="7"/>
      <c r="N487" s="7"/>
      <c r="O487" s="7"/>
      <c r="P487" s="7"/>
      <c r="Q487" s="27"/>
      <c r="R487" s="52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</row>
    <row r="488" spans="1:241" s="51" customFormat="1" ht="13.5">
      <c r="A488" s="2"/>
      <c r="B488" s="2"/>
      <c r="C488" s="2"/>
      <c r="D488" s="2"/>
      <c r="E488" s="2"/>
      <c r="F488" s="2"/>
      <c r="G488" s="2"/>
      <c r="H488" s="2"/>
      <c r="I488" s="7"/>
      <c r="J488" s="68"/>
      <c r="K488" s="7"/>
      <c r="L488" s="7"/>
      <c r="M488" s="7"/>
      <c r="N488" s="7"/>
      <c r="O488" s="7"/>
      <c r="P488" s="7"/>
      <c r="Q488" s="27"/>
      <c r="R488" s="52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</row>
    <row r="489" spans="1:241" s="51" customFormat="1" ht="13.5">
      <c r="A489" s="2"/>
      <c r="B489" s="2"/>
      <c r="C489" s="2"/>
      <c r="D489" s="2"/>
      <c r="E489" s="2"/>
      <c r="F489" s="2"/>
      <c r="G489" s="2"/>
      <c r="H489" s="2"/>
      <c r="I489" s="7"/>
      <c r="J489" s="68"/>
      <c r="K489" s="7"/>
      <c r="L489" s="7"/>
      <c r="M489" s="7"/>
      <c r="N489" s="7"/>
      <c r="O489" s="7"/>
      <c r="P489" s="7"/>
      <c r="Q489" s="27"/>
      <c r="R489" s="52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</row>
    <row r="490" spans="1:241" s="51" customFormat="1" ht="13.5">
      <c r="A490" s="2"/>
      <c r="B490" s="2"/>
      <c r="C490" s="2"/>
      <c r="D490" s="2"/>
      <c r="E490" s="2"/>
      <c r="F490" s="2"/>
      <c r="G490" s="2"/>
      <c r="H490" s="2"/>
      <c r="I490" s="7"/>
      <c r="J490" s="68"/>
      <c r="K490" s="7"/>
      <c r="L490" s="7"/>
      <c r="M490" s="7"/>
      <c r="N490" s="7"/>
      <c r="O490" s="7"/>
      <c r="P490" s="7"/>
      <c r="Q490" s="27"/>
      <c r="R490" s="52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</row>
    <row r="491" spans="1:241" s="51" customFormat="1" ht="13.5">
      <c r="A491" s="2"/>
      <c r="B491" s="2"/>
      <c r="C491" s="2"/>
      <c r="D491" s="2"/>
      <c r="E491" s="2"/>
      <c r="F491" s="2"/>
      <c r="G491" s="2"/>
      <c r="H491" s="2"/>
      <c r="I491" s="7"/>
      <c r="J491" s="68"/>
      <c r="K491" s="7"/>
      <c r="L491" s="7"/>
      <c r="M491" s="7"/>
      <c r="N491" s="7"/>
      <c r="O491" s="7"/>
      <c r="P491" s="7"/>
      <c r="Q491" s="27"/>
      <c r="R491" s="52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</row>
    <row r="492" spans="1:241" s="51" customFormat="1" ht="13.5">
      <c r="A492" s="2"/>
      <c r="B492" s="2"/>
      <c r="C492" s="2"/>
      <c r="D492" s="2"/>
      <c r="E492" s="2"/>
      <c r="F492" s="2"/>
      <c r="G492" s="2"/>
      <c r="H492" s="2"/>
      <c r="I492" s="7"/>
      <c r="J492" s="68"/>
      <c r="K492" s="7"/>
      <c r="L492" s="7"/>
      <c r="M492" s="7"/>
      <c r="N492" s="7"/>
      <c r="O492" s="7"/>
      <c r="P492" s="7"/>
      <c r="Q492" s="27"/>
      <c r="R492" s="52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</row>
    <row r="493" spans="1:241" s="51" customFormat="1" ht="13.5">
      <c r="A493" s="2"/>
      <c r="B493" s="2"/>
      <c r="C493" s="2"/>
      <c r="D493" s="2"/>
      <c r="E493" s="2"/>
      <c r="F493" s="2"/>
      <c r="G493" s="2"/>
      <c r="H493" s="2"/>
      <c r="I493" s="7"/>
      <c r="J493" s="68"/>
      <c r="K493" s="7"/>
      <c r="L493" s="7"/>
      <c r="M493" s="7"/>
      <c r="N493" s="7"/>
      <c r="O493" s="7"/>
      <c r="P493" s="7"/>
      <c r="Q493" s="27"/>
      <c r="R493" s="52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</row>
    <row r="494" spans="1:241" s="51" customFormat="1" ht="13.5">
      <c r="A494" s="2"/>
      <c r="B494" s="2"/>
      <c r="C494" s="2"/>
      <c r="D494" s="2"/>
      <c r="E494" s="2"/>
      <c r="F494" s="2"/>
      <c r="G494" s="2"/>
      <c r="H494" s="2"/>
      <c r="I494" s="7"/>
      <c r="J494" s="68"/>
      <c r="K494" s="7"/>
      <c r="L494" s="7"/>
      <c r="M494" s="7"/>
      <c r="N494" s="7"/>
      <c r="O494" s="7"/>
      <c r="P494" s="7"/>
      <c r="Q494" s="27"/>
      <c r="R494" s="52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</row>
    <row r="495" spans="1:241" s="51" customFormat="1" ht="13.5">
      <c r="A495" s="2"/>
      <c r="B495" s="2"/>
      <c r="C495" s="2"/>
      <c r="D495" s="2"/>
      <c r="E495" s="2"/>
      <c r="F495" s="2"/>
      <c r="G495" s="2"/>
      <c r="H495" s="2"/>
      <c r="I495" s="7"/>
      <c r="J495" s="68"/>
      <c r="K495" s="7"/>
      <c r="L495" s="7"/>
      <c r="M495" s="7"/>
      <c r="N495" s="7"/>
      <c r="O495" s="7"/>
      <c r="P495" s="7"/>
      <c r="Q495" s="27"/>
      <c r="R495" s="52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</row>
    <row r="496" spans="1:241" s="51" customFormat="1" ht="13.5">
      <c r="A496" s="2"/>
      <c r="B496" s="2"/>
      <c r="C496" s="2"/>
      <c r="D496" s="2"/>
      <c r="E496" s="2"/>
      <c r="F496" s="2"/>
      <c r="G496" s="2"/>
      <c r="H496" s="2"/>
      <c r="I496" s="7"/>
      <c r="J496" s="68"/>
      <c r="K496" s="7"/>
      <c r="L496" s="7"/>
      <c r="M496" s="7"/>
      <c r="N496" s="7"/>
      <c r="O496" s="7"/>
      <c r="P496" s="7"/>
      <c r="Q496" s="27"/>
      <c r="R496" s="52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</row>
    <row r="497" spans="1:241" s="51" customFormat="1" ht="13.5">
      <c r="A497" s="2"/>
      <c r="B497" s="2"/>
      <c r="C497" s="2"/>
      <c r="D497" s="2"/>
      <c r="E497" s="2"/>
      <c r="F497" s="2"/>
      <c r="G497" s="2"/>
      <c r="H497" s="2"/>
      <c r="I497" s="7"/>
      <c r="J497" s="68"/>
      <c r="K497" s="7"/>
      <c r="L497" s="7"/>
      <c r="M497" s="7"/>
      <c r="N497" s="7"/>
      <c r="O497" s="7"/>
      <c r="P497" s="7"/>
      <c r="Q497" s="27"/>
      <c r="R497" s="52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</row>
    <row r="498" spans="1:241" s="51" customFormat="1" ht="13.5">
      <c r="A498" s="2"/>
      <c r="B498" s="2"/>
      <c r="C498" s="2"/>
      <c r="D498" s="2"/>
      <c r="E498" s="2"/>
      <c r="F498" s="2"/>
      <c r="G498" s="2"/>
      <c r="H498" s="2"/>
      <c r="I498" s="7"/>
      <c r="J498" s="68"/>
      <c r="K498" s="7"/>
      <c r="L498" s="7"/>
      <c r="M498" s="7"/>
      <c r="N498" s="7"/>
      <c r="O498" s="7"/>
      <c r="P498" s="7"/>
      <c r="Q498" s="27"/>
      <c r="R498" s="52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</row>
    <row r="499" spans="1:241" s="51" customFormat="1" ht="13.5">
      <c r="A499" s="2"/>
      <c r="B499" s="2"/>
      <c r="C499" s="2"/>
      <c r="D499" s="2"/>
      <c r="E499" s="2"/>
      <c r="F499" s="2"/>
      <c r="G499" s="2"/>
      <c r="H499" s="2"/>
      <c r="I499" s="7"/>
      <c r="J499" s="68"/>
      <c r="K499" s="7"/>
      <c r="L499" s="7"/>
      <c r="M499" s="7"/>
      <c r="N499" s="7"/>
      <c r="O499" s="7"/>
      <c r="P499" s="7"/>
      <c r="Q499" s="27"/>
      <c r="R499" s="52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</row>
    <row r="500" spans="1:241" s="51" customFormat="1" ht="13.5">
      <c r="A500" s="2"/>
      <c r="B500" s="2"/>
      <c r="C500" s="2"/>
      <c r="D500" s="2"/>
      <c r="E500" s="2"/>
      <c r="F500" s="2"/>
      <c r="G500" s="2"/>
      <c r="H500" s="2"/>
      <c r="I500" s="7"/>
      <c r="J500" s="68"/>
      <c r="K500" s="7"/>
      <c r="L500" s="7"/>
      <c r="M500" s="7"/>
      <c r="N500" s="7"/>
      <c r="O500" s="7"/>
      <c r="P500" s="7"/>
      <c r="Q500" s="27"/>
      <c r="R500" s="52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</row>
    <row r="501" spans="1:241" s="51" customFormat="1" ht="13.5">
      <c r="A501" s="2"/>
      <c r="B501" s="2"/>
      <c r="C501" s="2"/>
      <c r="D501" s="2"/>
      <c r="E501" s="2"/>
      <c r="F501" s="2"/>
      <c r="G501" s="2"/>
      <c r="H501" s="2"/>
      <c r="I501" s="7"/>
      <c r="J501" s="68"/>
      <c r="K501" s="7"/>
      <c r="L501" s="7"/>
      <c r="M501" s="7"/>
      <c r="N501" s="7"/>
      <c r="O501" s="7"/>
      <c r="P501" s="7"/>
      <c r="Q501" s="27"/>
      <c r="R501" s="52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</row>
    <row r="502" spans="1:241" s="51" customFormat="1" ht="13.5">
      <c r="A502" s="2"/>
      <c r="B502" s="2"/>
      <c r="C502" s="2"/>
      <c r="D502" s="2"/>
      <c r="E502" s="2"/>
      <c r="F502" s="2"/>
      <c r="G502" s="2"/>
      <c r="H502" s="2"/>
      <c r="I502" s="7"/>
      <c r="J502" s="68"/>
      <c r="K502" s="7"/>
      <c r="L502" s="7"/>
      <c r="M502" s="7"/>
      <c r="N502" s="7"/>
      <c r="O502" s="7"/>
      <c r="P502" s="7"/>
      <c r="Q502" s="27"/>
      <c r="R502" s="52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</row>
    <row r="503" spans="1:241" s="51" customFormat="1" ht="13.5">
      <c r="A503" s="2"/>
      <c r="B503" s="2"/>
      <c r="C503" s="2"/>
      <c r="D503" s="2"/>
      <c r="E503" s="2"/>
      <c r="F503" s="2"/>
      <c r="G503" s="2"/>
      <c r="H503" s="2"/>
      <c r="I503" s="7"/>
      <c r="J503" s="68"/>
      <c r="K503" s="7"/>
      <c r="L503" s="7"/>
      <c r="M503" s="7"/>
      <c r="N503" s="7"/>
      <c r="O503" s="7"/>
      <c r="P503" s="7"/>
      <c r="Q503" s="27"/>
      <c r="R503" s="52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</row>
    <row r="504" spans="1:241" s="51" customFormat="1" ht="13.5">
      <c r="A504" s="2"/>
      <c r="B504" s="2"/>
      <c r="C504" s="2"/>
      <c r="D504" s="2"/>
      <c r="E504" s="2"/>
      <c r="F504" s="2"/>
      <c r="G504" s="2"/>
      <c r="H504" s="2"/>
      <c r="I504" s="7"/>
      <c r="J504" s="68"/>
      <c r="K504" s="7"/>
      <c r="L504" s="7"/>
      <c r="M504" s="7"/>
      <c r="N504" s="7"/>
      <c r="O504" s="7"/>
      <c r="P504" s="7"/>
      <c r="Q504" s="27"/>
      <c r="R504" s="52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</row>
    <row r="505" spans="1:241" s="51" customFormat="1" ht="13.5">
      <c r="A505" s="2"/>
      <c r="B505" s="2"/>
      <c r="C505" s="2"/>
      <c r="D505" s="2"/>
      <c r="E505" s="2"/>
      <c r="F505" s="2"/>
      <c r="G505" s="2"/>
      <c r="H505" s="2"/>
      <c r="I505" s="7"/>
      <c r="J505" s="68"/>
      <c r="K505" s="7"/>
      <c r="L505" s="7"/>
      <c r="M505" s="7"/>
      <c r="N505" s="7"/>
      <c r="O505" s="7"/>
      <c r="P505" s="7"/>
      <c r="Q505" s="27"/>
      <c r="R505" s="52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2"/>
      <c r="IG505" s="2"/>
    </row>
    <row r="506" spans="1:241" s="51" customFormat="1" ht="13.5">
      <c r="A506" s="2"/>
      <c r="B506" s="2"/>
      <c r="C506" s="2"/>
      <c r="D506" s="2"/>
      <c r="E506" s="2"/>
      <c r="F506" s="2"/>
      <c r="G506" s="2"/>
      <c r="H506" s="2"/>
      <c r="I506" s="7"/>
      <c r="J506" s="68"/>
      <c r="K506" s="7"/>
      <c r="L506" s="7"/>
      <c r="M506" s="7"/>
      <c r="N506" s="7"/>
      <c r="O506" s="7"/>
      <c r="P506" s="7"/>
      <c r="Q506" s="27"/>
      <c r="R506" s="52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</row>
    <row r="507" spans="1:241" s="51" customFormat="1" ht="13.5">
      <c r="A507" s="2"/>
      <c r="B507" s="2"/>
      <c r="C507" s="2"/>
      <c r="D507" s="2"/>
      <c r="E507" s="2"/>
      <c r="F507" s="2"/>
      <c r="G507" s="2"/>
      <c r="H507" s="2"/>
      <c r="I507" s="7"/>
      <c r="J507" s="68"/>
      <c r="K507" s="7"/>
      <c r="L507" s="7"/>
      <c r="M507" s="7"/>
      <c r="N507" s="7"/>
      <c r="O507" s="7"/>
      <c r="P507" s="7"/>
      <c r="Q507" s="27"/>
      <c r="R507" s="52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  <c r="IF507" s="2"/>
      <c r="IG507" s="2"/>
    </row>
    <row r="508" spans="1:241" s="51" customFormat="1" ht="13.5">
      <c r="A508" s="2"/>
      <c r="B508" s="2"/>
      <c r="C508" s="2"/>
      <c r="D508" s="2"/>
      <c r="E508" s="2"/>
      <c r="F508" s="2"/>
      <c r="G508" s="2"/>
      <c r="H508" s="2"/>
      <c r="I508" s="7"/>
      <c r="J508" s="68"/>
      <c r="K508" s="7"/>
      <c r="L508" s="7"/>
      <c r="M508" s="7"/>
      <c r="N508" s="7"/>
      <c r="O508" s="7"/>
      <c r="P508" s="7"/>
      <c r="Q508" s="27"/>
      <c r="R508" s="52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</row>
    <row r="509" spans="1:241" s="51" customFormat="1" ht="13.5">
      <c r="A509" s="2"/>
      <c r="B509" s="2"/>
      <c r="C509" s="2"/>
      <c r="D509" s="2"/>
      <c r="E509" s="2"/>
      <c r="F509" s="2"/>
      <c r="G509" s="2"/>
      <c r="H509" s="2"/>
      <c r="I509" s="7"/>
      <c r="J509" s="68"/>
      <c r="K509" s="7"/>
      <c r="L509" s="7"/>
      <c r="M509" s="7"/>
      <c r="N509" s="7"/>
      <c r="O509" s="7"/>
      <c r="P509" s="7"/>
      <c r="Q509" s="27"/>
      <c r="R509" s="52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2"/>
      <c r="IF509" s="2"/>
      <c r="IG509" s="2"/>
    </row>
    <row r="510" spans="1:241" s="51" customFormat="1" ht="13.5">
      <c r="A510" s="2"/>
      <c r="B510" s="2"/>
      <c r="C510" s="2"/>
      <c r="D510" s="2"/>
      <c r="E510" s="2"/>
      <c r="F510" s="2"/>
      <c r="G510" s="2"/>
      <c r="H510" s="2"/>
      <c r="I510" s="7"/>
      <c r="J510" s="68"/>
      <c r="K510" s="7"/>
      <c r="L510" s="7"/>
      <c r="M510" s="7"/>
      <c r="N510" s="7"/>
      <c r="O510" s="7"/>
      <c r="P510" s="7"/>
      <c r="Q510" s="27"/>
      <c r="R510" s="52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</row>
    <row r="511" spans="1:241" s="51" customFormat="1" ht="13.5">
      <c r="A511" s="2"/>
      <c r="B511" s="2"/>
      <c r="C511" s="2"/>
      <c r="D511" s="2"/>
      <c r="E511" s="2"/>
      <c r="F511" s="2"/>
      <c r="G511" s="2"/>
      <c r="H511" s="2"/>
      <c r="I511" s="7"/>
      <c r="J511" s="68"/>
      <c r="K511" s="7"/>
      <c r="L511" s="7"/>
      <c r="M511" s="7"/>
      <c r="N511" s="7"/>
      <c r="O511" s="7"/>
      <c r="P511" s="7"/>
      <c r="Q511" s="27"/>
      <c r="R511" s="52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</row>
    <row r="512" spans="1:241" s="51" customFormat="1" ht="13.5">
      <c r="A512" s="2"/>
      <c r="B512" s="2"/>
      <c r="C512" s="2"/>
      <c r="D512" s="2"/>
      <c r="E512" s="2"/>
      <c r="F512" s="2"/>
      <c r="G512" s="2"/>
      <c r="H512" s="2"/>
      <c r="I512" s="7"/>
      <c r="J512" s="68"/>
      <c r="K512" s="7"/>
      <c r="L512" s="7"/>
      <c r="M512" s="7"/>
      <c r="N512" s="7"/>
      <c r="O512" s="7"/>
      <c r="P512" s="7"/>
      <c r="Q512" s="27"/>
      <c r="R512" s="52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</row>
    <row r="513" spans="1:241" s="51" customFormat="1" ht="13.5">
      <c r="A513" s="2"/>
      <c r="B513" s="2"/>
      <c r="C513" s="2"/>
      <c r="D513" s="2"/>
      <c r="E513" s="2"/>
      <c r="F513" s="2"/>
      <c r="G513" s="2"/>
      <c r="H513" s="2"/>
      <c r="I513" s="7"/>
      <c r="J513" s="68"/>
      <c r="K513" s="7"/>
      <c r="L513" s="7"/>
      <c r="M513" s="7"/>
      <c r="N513" s="7"/>
      <c r="O513" s="7"/>
      <c r="P513" s="7"/>
      <c r="Q513" s="27"/>
      <c r="R513" s="52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</row>
    <row r="514" spans="1:241" s="51" customFormat="1" ht="13.5">
      <c r="A514" s="2"/>
      <c r="B514" s="2"/>
      <c r="C514" s="2"/>
      <c r="D514" s="2"/>
      <c r="E514" s="2"/>
      <c r="F514" s="2"/>
      <c r="G514" s="2"/>
      <c r="H514" s="2"/>
      <c r="I514" s="7"/>
      <c r="J514" s="68"/>
      <c r="K514" s="7"/>
      <c r="L514" s="7"/>
      <c r="M514" s="7"/>
      <c r="N514" s="7"/>
      <c r="O514" s="7"/>
      <c r="P514" s="7"/>
      <c r="Q514" s="27"/>
      <c r="R514" s="52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</row>
    <row r="515" spans="1:241" s="51" customFormat="1" ht="13.5">
      <c r="A515" s="2"/>
      <c r="B515" s="2"/>
      <c r="C515" s="2"/>
      <c r="D515" s="2"/>
      <c r="E515" s="2"/>
      <c r="F515" s="2"/>
      <c r="G515" s="2"/>
      <c r="H515" s="2"/>
      <c r="I515" s="7"/>
      <c r="J515" s="68"/>
      <c r="K515" s="7"/>
      <c r="L515" s="7"/>
      <c r="M515" s="7"/>
      <c r="N515" s="7"/>
      <c r="O515" s="7"/>
      <c r="P515" s="7"/>
      <c r="Q515" s="27"/>
      <c r="R515" s="52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/>
      <c r="IG515" s="2"/>
    </row>
    <row r="516" spans="1:241" s="51" customFormat="1" ht="13.5">
      <c r="A516" s="2"/>
      <c r="B516" s="2"/>
      <c r="C516" s="2"/>
      <c r="D516" s="2"/>
      <c r="E516" s="2"/>
      <c r="F516" s="2"/>
      <c r="G516" s="2"/>
      <c r="H516" s="2"/>
      <c r="I516" s="7"/>
      <c r="J516" s="68"/>
      <c r="K516" s="7"/>
      <c r="L516" s="7"/>
      <c r="M516" s="7"/>
      <c r="N516" s="7"/>
      <c r="O516" s="7"/>
      <c r="P516" s="7"/>
      <c r="Q516" s="27"/>
      <c r="R516" s="52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</row>
    <row r="517" spans="1:241" s="51" customFormat="1" ht="13.5">
      <c r="A517" s="2"/>
      <c r="B517" s="2"/>
      <c r="C517" s="2"/>
      <c r="D517" s="2"/>
      <c r="E517" s="2"/>
      <c r="F517" s="2"/>
      <c r="G517" s="2"/>
      <c r="H517" s="2"/>
      <c r="I517" s="7"/>
      <c r="J517" s="68"/>
      <c r="K517" s="7"/>
      <c r="L517" s="7"/>
      <c r="M517" s="7"/>
      <c r="N517" s="7"/>
      <c r="O517" s="7"/>
      <c r="P517" s="7"/>
      <c r="Q517" s="27"/>
      <c r="R517" s="52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</row>
    <row r="518" spans="1:241" s="51" customFormat="1" ht="13.5">
      <c r="A518" s="2"/>
      <c r="B518" s="2"/>
      <c r="C518" s="2"/>
      <c r="D518" s="2"/>
      <c r="E518" s="2"/>
      <c r="F518" s="2"/>
      <c r="G518" s="2"/>
      <c r="H518" s="2"/>
      <c r="I518" s="7"/>
      <c r="J518" s="68"/>
      <c r="K518" s="7"/>
      <c r="L518" s="7"/>
      <c r="M518" s="7"/>
      <c r="N518" s="7"/>
      <c r="O518" s="7"/>
      <c r="P518" s="7"/>
      <c r="Q518" s="27"/>
      <c r="R518" s="52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</row>
    <row r="519" spans="1:241" s="51" customFormat="1" ht="13.5">
      <c r="A519" s="2"/>
      <c r="B519" s="2"/>
      <c r="C519" s="2"/>
      <c r="D519" s="2"/>
      <c r="E519" s="2"/>
      <c r="F519" s="2"/>
      <c r="G519" s="2"/>
      <c r="H519" s="2"/>
      <c r="I519" s="7"/>
      <c r="J519" s="68"/>
      <c r="K519" s="7"/>
      <c r="L519" s="7"/>
      <c r="M519" s="7"/>
      <c r="N519" s="7"/>
      <c r="O519" s="7"/>
      <c r="P519" s="7"/>
      <c r="Q519" s="27"/>
      <c r="R519" s="52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  <c r="IF519" s="2"/>
      <c r="IG519" s="2"/>
    </row>
    <row r="520" spans="1:241" s="51" customFormat="1" ht="13.5">
      <c r="A520" s="2"/>
      <c r="B520" s="2"/>
      <c r="C520" s="2"/>
      <c r="D520" s="2"/>
      <c r="E520" s="2"/>
      <c r="F520" s="2"/>
      <c r="G520" s="2"/>
      <c r="H520" s="2"/>
      <c r="I520" s="7"/>
      <c r="J520" s="68"/>
      <c r="K520" s="7"/>
      <c r="L520" s="7"/>
      <c r="M520" s="7"/>
      <c r="N520" s="7"/>
      <c r="O520" s="7"/>
      <c r="P520" s="7"/>
      <c r="Q520" s="27"/>
      <c r="R520" s="52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</row>
    <row r="521" spans="1:241" s="51" customFormat="1" ht="13.5">
      <c r="A521" s="2"/>
      <c r="B521" s="2"/>
      <c r="C521" s="2"/>
      <c r="D521" s="2"/>
      <c r="E521" s="2"/>
      <c r="F521" s="2"/>
      <c r="G521" s="2"/>
      <c r="H521" s="2"/>
      <c r="I521" s="7"/>
      <c r="J521" s="68"/>
      <c r="K521" s="7"/>
      <c r="L521" s="7"/>
      <c r="M521" s="7"/>
      <c r="N521" s="7"/>
      <c r="O521" s="7"/>
      <c r="P521" s="7"/>
      <c r="Q521" s="27"/>
      <c r="R521" s="52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</row>
    <row r="522" spans="1:241" s="51" customFormat="1" ht="13.5">
      <c r="A522" s="2"/>
      <c r="B522" s="2"/>
      <c r="C522" s="2"/>
      <c r="D522" s="2"/>
      <c r="E522" s="2"/>
      <c r="F522" s="2"/>
      <c r="G522" s="2"/>
      <c r="H522" s="2"/>
      <c r="I522" s="7"/>
      <c r="J522" s="68"/>
      <c r="K522" s="7"/>
      <c r="L522" s="7"/>
      <c r="M522" s="7"/>
      <c r="N522" s="7"/>
      <c r="O522" s="7"/>
      <c r="P522" s="7"/>
      <c r="Q522" s="27"/>
      <c r="R522" s="52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</row>
    <row r="523" spans="1:241" s="51" customFormat="1" ht="13.5">
      <c r="A523" s="2"/>
      <c r="B523" s="2"/>
      <c r="C523" s="2"/>
      <c r="D523" s="2"/>
      <c r="E523" s="2"/>
      <c r="F523" s="2"/>
      <c r="G523" s="2"/>
      <c r="H523" s="2"/>
      <c r="I523" s="7"/>
      <c r="J523" s="68"/>
      <c r="K523" s="7"/>
      <c r="L523" s="7"/>
      <c r="M523" s="7"/>
      <c r="N523" s="7"/>
      <c r="O523" s="7"/>
      <c r="P523" s="7"/>
      <c r="Q523" s="27"/>
      <c r="R523" s="52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</row>
    <row r="524" spans="1:241" s="51" customFormat="1" ht="13.5">
      <c r="A524" s="2"/>
      <c r="B524" s="2"/>
      <c r="C524" s="2"/>
      <c r="D524" s="2"/>
      <c r="E524" s="2"/>
      <c r="F524" s="2"/>
      <c r="G524" s="2"/>
      <c r="H524" s="2"/>
      <c r="I524" s="7"/>
      <c r="J524" s="68"/>
      <c r="K524" s="7"/>
      <c r="L524" s="7"/>
      <c r="M524" s="7"/>
      <c r="N524" s="7"/>
      <c r="O524" s="7"/>
      <c r="P524" s="7"/>
      <c r="Q524" s="27"/>
      <c r="R524" s="52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</row>
    <row r="525" spans="1:241" s="51" customFormat="1" ht="13.5">
      <c r="A525" s="2"/>
      <c r="B525" s="2"/>
      <c r="C525" s="2"/>
      <c r="D525" s="2"/>
      <c r="E525" s="2"/>
      <c r="F525" s="2"/>
      <c r="G525" s="2"/>
      <c r="H525" s="2"/>
      <c r="I525" s="7"/>
      <c r="J525" s="68"/>
      <c r="K525" s="7"/>
      <c r="L525" s="7"/>
      <c r="M525" s="7"/>
      <c r="N525" s="7"/>
      <c r="O525" s="7"/>
      <c r="P525" s="7"/>
      <c r="Q525" s="27"/>
      <c r="R525" s="52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</row>
    <row r="526" spans="1:241" s="51" customFormat="1" ht="13.5">
      <c r="A526" s="2"/>
      <c r="B526" s="2"/>
      <c r="C526" s="2"/>
      <c r="D526" s="2"/>
      <c r="E526" s="2"/>
      <c r="F526" s="2"/>
      <c r="G526" s="2"/>
      <c r="H526" s="2"/>
      <c r="I526" s="7"/>
      <c r="J526" s="68"/>
      <c r="K526" s="7"/>
      <c r="L526" s="7"/>
      <c r="M526" s="7"/>
      <c r="N526" s="7"/>
      <c r="O526" s="7"/>
      <c r="P526" s="7"/>
      <c r="Q526" s="27"/>
      <c r="R526" s="52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</row>
    <row r="527" spans="1:241" s="51" customFormat="1" ht="13.5">
      <c r="A527" s="2"/>
      <c r="B527" s="2"/>
      <c r="C527" s="2"/>
      <c r="D527" s="2"/>
      <c r="E527" s="2"/>
      <c r="F527" s="2"/>
      <c r="G527" s="2"/>
      <c r="H527" s="2"/>
      <c r="I527" s="7"/>
      <c r="J527" s="68"/>
      <c r="K527" s="7"/>
      <c r="L527" s="7"/>
      <c r="M527" s="7"/>
      <c r="N527" s="7"/>
      <c r="O527" s="7"/>
      <c r="P527" s="7"/>
      <c r="Q527" s="27"/>
      <c r="R527" s="52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</row>
    <row r="528" spans="1:241" s="51" customFormat="1" ht="13.5">
      <c r="A528" s="2"/>
      <c r="B528" s="2"/>
      <c r="C528" s="2"/>
      <c r="D528" s="2"/>
      <c r="E528" s="2"/>
      <c r="F528" s="2"/>
      <c r="G528" s="2"/>
      <c r="H528" s="2"/>
      <c r="I528" s="7"/>
      <c r="J528" s="68"/>
      <c r="K528" s="7"/>
      <c r="L528" s="7"/>
      <c r="M528" s="7"/>
      <c r="N528" s="7"/>
      <c r="O528" s="7"/>
      <c r="P528" s="7"/>
      <c r="Q528" s="27"/>
      <c r="R528" s="52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</row>
    <row r="529" spans="1:241" s="51" customFormat="1" ht="13.5">
      <c r="A529" s="2"/>
      <c r="B529" s="2"/>
      <c r="C529" s="2"/>
      <c r="D529" s="2"/>
      <c r="E529" s="2"/>
      <c r="F529" s="2"/>
      <c r="G529" s="2"/>
      <c r="H529" s="2"/>
      <c r="I529" s="7"/>
      <c r="J529" s="68"/>
      <c r="K529" s="7"/>
      <c r="L529" s="7"/>
      <c r="M529" s="7"/>
      <c r="N529" s="7"/>
      <c r="O529" s="7"/>
      <c r="P529" s="7"/>
      <c r="Q529" s="27"/>
      <c r="R529" s="52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</row>
    <row r="530" spans="1:241" s="51" customFormat="1" ht="13.5">
      <c r="A530" s="2"/>
      <c r="B530" s="2"/>
      <c r="C530" s="2"/>
      <c r="D530" s="2"/>
      <c r="E530" s="2"/>
      <c r="F530" s="2"/>
      <c r="G530" s="2"/>
      <c r="H530" s="2"/>
      <c r="I530" s="7"/>
      <c r="J530" s="68"/>
      <c r="K530" s="7"/>
      <c r="L530" s="7"/>
      <c r="M530" s="7"/>
      <c r="N530" s="7"/>
      <c r="O530" s="7"/>
      <c r="P530" s="7"/>
      <c r="Q530" s="27"/>
      <c r="R530" s="52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</row>
    <row r="531" spans="1:241" s="51" customFormat="1" ht="13.5">
      <c r="A531" s="2"/>
      <c r="B531" s="2"/>
      <c r="C531" s="2"/>
      <c r="D531" s="2"/>
      <c r="E531" s="2"/>
      <c r="F531" s="2"/>
      <c r="G531" s="2"/>
      <c r="H531" s="2"/>
      <c r="I531" s="7"/>
      <c r="J531" s="68"/>
      <c r="K531" s="7"/>
      <c r="L531" s="7"/>
      <c r="M531" s="7"/>
      <c r="N531" s="7"/>
      <c r="O531" s="7"/>
      <c r="P531" s="7"/>
      <c r="Q531" s="27"/>
      <c r="R531" s="52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</row>
    <row r="532" spans="1:241" s="51" customFormat="1" ht="13.5">
      <c r="A532" s="2"/>
      <c r="B532" s="2"/>
      <c r="C532" s="2"/>
      <c r="D532" s="2"/>
      <c r="E532" s="2"/>
      <c r="F532" s="2"/>
      <c r="G532" s="2"/>
      <c r="H532" s="2"/>
      <c r="I532" s="7"/>
      <c r="J532" s="68"/>
      <c r="K532" s="7"/>
      <c r="L532" s="7"/>
      <c r="M532" s="7"/>
      <c r="N532" s="7"/>
      <c r="O532" s="7"/>
      <c r="P532" s="7"/>
      <c r="Q532" s="27"/>
      <c r="R532" s="52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  <c r="IF532" s="2"/>
      <c r="IG532" s="2"/>
    </row>
    <row r="533" spans="1:241" s="51" customFormat="1" ht="13.5">
      <c r="A533" s="2"/>
      <c r="B533" s="2"/>
      <c r="C533" s="2"/>
      <c r="D533" s="2"/>
      <c r="E533" s="2"/>
      <c r="F533" s="2"/>
      <c r="G533" s="2"/>
      <c r="H533" s="2"/>
      <c r="I533" s="7"/>
      <c r="J533" s="68"/>
      <c r="K533" s="7"/>
      <c r="L533" s="7"/>
      <c r="M533" s="7"/>
      <c r="N533" s="7"/>
      <c r="O533" s="7"/>
      <c r="P533" s="7"/>
      <c r="Q533" s="27"/>
      <c r="R533" s="52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</row>
    <row r="534" spans="1:241" s="51" customFormat="1" ht="13.5">
      <c r="A534" s="2"/>
      <c r="B534" s="2"/>
      <c r="C534" s="2"/>
      <c r="D534" s="2"/>
      <c r="E534" s="2"/>
      <c r="F534" s="2"/>
      <c r="G534" s="2"/>
      <c r="H534" s="2"/>
      <c r="I534" s="7"/>
      <c r="J534" s="68"/>
      <c r="K534" s="7"/>
      <c r="L534" s="7"/>
      <c r="M534" s="7"/>
      <c r="N534" s="7"/>
      <c r="O534" s="7"/>
      <c r="P534" s="7"/>
      <c r="Q534" s="27"/>
      <c r="R534" s="52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</row>
    <row r="535" spans="1:241" s="51" customFormat="1" ht="13.5">
      <c r="A535" s="2"/>
      <c r="B535" s="2"/>
      <c r="C535" s="2"/>
      <c r="D535" s="2"/>
      <c r="E535" s="2"/>
      <c r="F535" s="2"/>
      <c r="G535" s="2"/>
      <c r="H535" s="2"/>
      <c r="I535" s="7"/>
      <c r="J535" s="68"/>
      <c r="K535" s="7"/>
      <c r="L535" s="7"/>
      <c r="M535" s="7"/>
      <c r="N535" s="7"/>
      <c r="O535" s="7"/>
      <c r="P535" s="7"/>
      <c r="Q535" s="27"/>
      <c r="R535" s="52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</row>
    <row r="536" spans="1:241" s="51" customFormat="1" ht="13.5">
      <c r="A536" s="2"/>
      <c r="B536" s="2"/>
      <c r="C536" s="2"/>
      <c r="D536" s="2"/>
      <c r="E536" s="2"/>
      <c r="F536" s="2"/>
      <c r="G536" s="2"/>
      <c r="H536" s="2"/>
      <c r="I536" s="7"/>
      <c r="J536" s="68"/>
      <c r="K536" s="7"/>
      <c r="L536" s="7"/>
      <c r="M536" s="7"/>
      <c r="N536" s="7"/>
      <c r="O536" s="7"/>
      <c r="P536" s="7"/>
      <c r="Q536" s="27"/>
      <c r="R536" s="52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</row>
    <row r="537" spans="1:241" s="51" customFormat="1" ht="13.5">
      <c r="A537" s="2"/>
      <c r="B537" s="2"/>
      <c r="C537" s="2"/>
      <c r="D537" s="2"/>
      <c r="E537" s="2"/>
      <c r="F537" s="2"/>
      <c r="G537" s="2"/>
      <c r="H537" s="2"/>
      <c r="I537" s="7"/>
      <c r="J537" s="68"/>
      <c r="K537" s="7"/>
      <c r="L537" s="7"/>
      <c r="M537" s="7"/>
      <c r="N537" s="7"/>
      <c r="O537" s="7"/>
      <c r="P537" s="7"/>
      <c r="Q537" s="27"/>
      <c r="R537" s="52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</row>
    <row r="538" spans="1:241" s="51" customFormat="1" ht="13.5">
      <c r="A538" s="2"/>
      <c r="B538" s="2"/>
      <c r="C538" s="2"/>
      <c r="D538" s="2"/>
      <c r="E538" s="2"/>
      <c r="F538" s="2"/>
      <c r="G538" s="2"/>
      <c r="H538" s="2"/>
      <c r="I538" s="7"/>
      <c r="J538" s="68"/>
      <c r="K538" s="7"/>
      <c r="L538" s="7"/>
      <c r="M538" s="7"/>
      <c r="N538" s="7"/>
      <c r="O538" s="7"/>
      <c r="P538" s="7"/>
      <c r="Q538" s="27"/>
      <c r="R538" s="52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  <c r="IF538" s="2"/>
      <c r="IG538" s="2"/>
    </row>
    <row r="539" spans="1:241" s="51" customFormat="1" ht="13.5">
      <c r="A539" s="2"/>
      <c r="B539" s="2"/>
      <c r="C539" s="2"/>
      <c r="D539" s="2"/>
      <c r="E539" s="2"/>
      <c r="F539" s="2"/>
      <c r="G539" s="2"/>
      <c r="H539" s="2"/>
      <c r="I539" s="7"/>
      <c r="J539" s="68"/>
      <c r="K539" s="7"/>
      <c r="L539" s="7"/>
      <c r="M539" s="7"/>
      <c r="N539" s="7"/>
      <c r="O539" s="7"/>
      <c r="P539" s="7"/>
      <c r="Q539" s="27"/>
      <c r="R539" s="52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</row>
    <row r="540" spans="1:241" s="51" customFormat="1" ht="13.5">
      <c r="A540" s="2"/>
      <c r="B540" s="2"/>
      <c r="C540" s="2"/>
      <c r="D540" s="2"/>
      <c r="E540" s="2"/>
      <c r="F540" s="2"/>
      <c r="G540" s="2"/>
      <c r="H540" s="2"/>
      <c r="I540" s="7"/>
      <c r="J540" s="68"/>
      <c r="K540" s="7"/>
      <c r="L540" s="7"/>
      <c r="M540" s="7"/>
      <c r="N540" s="7"/>
      <c r="O540" s="7"/>
      <c r="P540" s="7"/>
      <c r="Q540" s="27"/>
      <c r="R540" s="52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</row>
    <row r="541" spans="1:241" s="51" customFormat="1" ht="13.5">
      <c r="A541" s="2"/>
      <c r="B541" s="2"/>
      <c r="C541" s="2"/>
      <c r="D541" s="2"/>
      <c r="E541" s="2"/>
      <c r="F541" s="2"/>
      <c r="G541" s="2"/>
      <c r="H541" s="2"/>
      <c r="I541" s="7"/>
      <c r="J541" s="68"/>
      <c r="K541" s="7"/>
      <c r="L541" s="7"/>
      <c r="M541" s="7"/>
      <c r="N541" s="7"/>
      <c r="O541" s="7"/>
      <c r="P541" s="7"/>
      <c r="Q541" s="27"/>
      <c r="R541" s="52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</row>
    <row r="542" spans="1:241" s="51" customFormat="1" ht="13.5">
      <c r="A542" s="2"/>
      <c r="B542" s="2"/>
      <c r="C542" s="2"/>
      <c r="D542" s="2"/>
      <c r="E542" s="2"/>
      <c r="F542" s="2"/>
      <c r="G542" s="2"/>
      <c r="H542" s="2"/>
      <c r="I542" s="7"/>
      <c r="J542" s="68"/>
      <c r="K542" s="7"/>
      <c r="L542" s="7"/>
      <c r="M542" s="7"/>
      <c r="N542" s="7"/>
      <c r="O542" s="7"/>
      <c r="P542" s="7"/>
      <c r="Q542" s="27"/>
      <c r="R542" s="52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</row>
    <row r="543" spans="1:241" s="51" customFormat="1" ht="13.5">
      <c r="A543" s="2"/>
      <c r="B543" s="2"/>
      <c r="C543" s="2"/>
      <c r="D543" s="2"/>
      <c r="E543" s="2"/>
      <c r="F543" s="2"/>
      <c r="G543" s="2"/>
      <c r="H543" s="2"/>
      <c r="I543" s="7"/>
      <c r="J543" s="68"/>
      <c r="K543" s="7"/>
      <c r="L543" s="7"/>
      <c r="M543" s="7"/>
      <c r="N543" s="7"/>
      <c r="O543" s="7"/>
      <c r="P543" s="7"/>
      <c r="Q543" s="27"/>
      <c r="R543" s="52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</row>
    <row r="544" spans="1:241" s="51" customFormat="1" ht="13.5">
      <c r="A544" s="2"/>
      <c r="B544" s="2"/>
      <c r="C544" s="2"/>
      <c r="D544" s="2"/>
      <c r="E544" s="2"/>
      <c r="F544" s="2"/>
      <c r="G544" s="2"/>
      <c r="H544" s="2"/>
      <c r="I544" s="7"/>
      <c r="J544" s="68"/>
      <c r="K544" s="7"/>
      <c r="L544" s="7"/>
      <c r="M544" s="7"/>
      <c r="N544" s="7"/>
      <c r="O544" s="7"/>
      <c r="P544" s="7"/>
      <c r="Q544" s="27"/>
      <c r="R544" s="52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</row>
    <row r="545" spans="1:241" s="51" customFormat="1" ht="13.5">
      <c r="A545" s="2"/>
      <c r="B545" s="2"/>
      <c r="C545" s="2"/>
      <c r="D545" s="2"/>
      <c r="E545" s="2"/>
      <c r="F545" s="2"/>
      <c r="G545" s="2"/>
      <c r="H545" s="2"/>
      <c r="I545" s="7"/>
      <c r="J545" s="68"/>
      <c r="K545" s="7"/>
      <c r="L545" s="7"/>
      <c r="M545" s="7"/>
      <c r="N545" s="7"/>
      <c r="O545" s="7"/>
      <c r="P545" s="7"/>
      <c r="Q545" s="27"/>
      <c r="R545" s="52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</row>
    <row r="546" spans="1:241" s="51" customFormat="1" ht="13.5">
      <c r="A546" s="2"/>
      <c r="B546" s="2"/>
      <c r="C546" s="2"/>
      <c r="D546" s="2"/>
      <c r="E546" s="2"/>
      <c r="F546" s="2"/>
      <c r="G546" s="2"/>
      <c r="H546" s="2"/>
      <c r="I546" s="7"/>
      <c r="J546" s="68"/>
      <c r="K546" s="7"/>
      <c r="L546" s="7"/>
      <c r="M546" s="7"/>
      <c r="N546" s="7"/>
      <c r="O546" s="7"/>
      <c r="P546" s="7"/>
      <c r="Q546" s="27"/>
      <c r="R546" s="52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</row>
    <row r="547" spans="1:241" s="51" customFormat="1" ht="13.5">
      <c r="A547" s="2"/>
      <c r="B547" s="2"/>
      <c r="C547" s="2"/>
      <c r="D547" s="2"/>
      <c r="E547" s="2"/>
      <c r="F547" s="2"/>
      <c r="G547" s="2"/>
      <c r="H547" s="2"/>
      <c r="I547" s="7"/>
      <c r="J547" s="68"/>
      <c r="K547" s="7"/>
      <c r="L547" s="7"/>
      <c r="M547" s="7"/>
      <c r="N547" s="7"/>
      <c r="O547" s="7"/>
      <c r="P547" s="7"/>
      <c r="Q547" s="27"/>
      <c r="R547" s="52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</row>
    <row r="548" spans="1:241" s="51" customFormat="1" ht="13.5">
      <c r="A548" s="2"/>
      <c r="B548" s="2"/>
      <c r="C548" s="2"/>
      <c r="D548" s="2"/>
      <c r="E548" s="2"/>
      <c r="F548" s="2"/>
      <c r="G548" s="2"/>
      <c r="H548" s="2"/>
      <c r="I548" s="7"/>
      <c r="J548" s="68"/>
      <c r="K548" s="7"/>
      <c r="L548" s="7"/>
      <c r="M548" s="7"/>
      <c r="N548" s="7"/>
      <c r="O548" s="7"/>
      <c r="P548" s="7"/>
      <c r="Q548" s="27"/>
      <c r="R548" s="52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</row>
    <row r="549" spans="1:241" s="51" customFormat="1" ht="13.5">
      <c r="A549" s="2"/>
      <c r="B549" s="2"/>
      <c r="C549" s="2"/>
      <c r="D549" s="2"/>
      <c r="E549" s="2"/>
      <c r="F549" s="2"/>
      <c r="G549" s="2"/>
      <c r="H549" s="2"/>
      <c r="I549" s="7"/>
      <c r="J549" s="68"/>
      <c r="K549" s="7"/>
      <c r="L549" s="7"/>
      <c r="M549" s="7"/>
      <c r="N549" s="7"/>
      <c r="O549" s="7"/>
      <c r="P549" s="7"/>
      <c r="Q549" s="27"/>
      <c r="R549" s="52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</row>
    <row r="550" spans="1:241" s="51" customFormat="1" ht="13.5">
      <c r="A550" s="2"/>
      <c r="B550" s="2"/>
      <c r="C550" s="2"/>
      <c r="D550" s="2"/>
      <c r="E550" s="2"/>
      <c r="F550" s="2"/>
      <c r="G550" s="2"/>
      <c r="H550" s="2"/>
      <c r="I550" s="7"/>
      <c r="J550" s="68"/>
      <c r="K550" s="7"/>
      <c r="L550" s="7"/>
      <c r="M550" s="7"/>
      <c r="N550" s="7"/>
      <c r="O550" s="7"/>
      <c r="P550" s="7"/>
      <c r="Q550" s="27"/>
      <c r="R550" s="52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</row>
    <row r="551" spans="1:241" s="51" customFormat="1" ht="13.5">
      <c r="A551" s="2"/>
      <c r="B551" s="2"/>
      <c r="C551" s="2"/>
      <c r="D551" s="2"/>
      <c r="E551" s="2"/>
      <c r="F551" s="2"/>
      <c r="G551" s="2"/>
      <c r="H551" s="2"/>
      <c r="I551" s="7"/>
      <c r="J551" s="68"/>
      <c r="K551" s="7"/>
      <c r="L551" s="7"/>
      <c r="M551" s="7"/>
      <c r="N551" s="7"/>
      <c r="O551" s="7"/>
      <c r="P551" s="7"/>
      <c r="Q551" s="27"/>
      <c r="R551" s="52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</row>
    <row r="552" spans="1:241" s="51" customFormat="1" ht="13.5">
      <c r="A552" s="2"/>
      <c r="B552" s="2"/>
      <c r="C552" s="2"/>
      <c r="D552" s="2"/>
      <c r="E552" s="2"/>
      <c r="F552" s="2"/>
      <c r="G552" s="2"/>
      <c r="H552" s="2"/>
      <c r="I552" s="7"/>
      <c r="J552" s="68"/>
      <c r="K552" s="7"/>
      <c r="L552" s="7"/>
      <c r="M552" s="7"/>
      <c r="N552" s="7"/>
      <c r="O552" s="7"/>
      <c r="P552" s="7"/>
      <c r="Q552" s="27"/>
      <c r="R552" s="52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</row>
    <row r="553" spans="1:241" s="51" customFormat="1" ht="13.5">
      <c r="A553" s="2"/>
      <c r="B553" s="2"/>
      <c r="C553" s="2"/>
      <c r="D553" s="2"/>
      <c r="E553" s="2"/>
      <c r="F553" s="2"/>
      <c r="G553" s="2"/>
      <c r="H553" s="2"/>
      <c r="I553" s="7"/>
      <c r="J553" s="68"/>
      <c r="K553" s="7"/>
      <c r="L553" s="7"/>
      <c r="M553" s="7"/>
      <c r="N553" s="7"/>
      <c r="O553" s="7"/>
      <c r="P553" s="7"/>
      <c r="Q553" s="27"/>
      <c r="R553" s="52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</row>
    <row r="554" spans="1:241" s="51" customFormat="1" ht="13.5">
      <c r="A554" s="2"/>
      <c r="B554" s="2"/>
      <c r="C554" s="2"/>
      <c r="D554" s="2"/>
      <c r="E554" s="2"/>
      <c r="F554" s="2"/>
      <c r="G554" s="2"/>
      <c r="H554" s="2"/>
      <c r="I554" s="7"/>
      <c r="J554" s="68"/>
      <c r="K554" s="7"/>
      <c r="L554" s="7"/>
      <c r="M554" s="7"/>
      <c r="N554" s="7"/>
      <c r="O554" s="7"/>
      <c r="P554" s="7"/>
      <c r="Q554" s="27"/>
      <c r="R554" s="52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</row>
    <row r="555" spans="1:241" s="51" customFormat="1" ht="13.5">
      <c r="A555" s="2"/>
      <c r="B555" s="2"/>
      <c r="C555" s="2"/>
      <c r="D555" s="2"/>
      <c r="E555" s="2"/>
      <c r="F555" s="2"/>
      <c r="G555" s="2"/>
      <c r="H555" s="2"/>
      <c r="I555" s="7"/>
      <c r="J555" s="68"/>
      <c r="K555" s="7"/>
      <c r="L555" s="7"/>
      <c r="M555" s="7"/>
      <c r="N555" s="7"/>
      <c r="O555" s="7"/>
      <c r="P555" s="7"/>
      <c r="Q555" s="27"/>
      <c r="R555" s="52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</row>
    <row r="556" spans="1:241" s="51" customFormat="1" ht="13.5">
      <c r="A556" s="2"/>
      <c r="B556" s="2"/>
      <c r="C556" s="2"/>
      <c r="D556" s="2"/>
      <c r="E556" s="2"/>
      <c r="F556" s="2"/>
      <c r="G556" s="2"/>
      <c r="H556" s="2"/>
      <c r="I556" s="7"/>
      <c r="J556" s="68"/>
      <c r="K556" s="7"/>
      <c r="L556" s="7"/>
      <c r="M556" s="7"/>
      <c r="N556" s="7"/>
      <c r="O556" s="7"/>
      <c r="P556" s="7"/>
      <c r="Q556" s="27"/>
      <c r="R556" s="52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</row>
    <row r="557" spans="1:241" s="51" customFormat="1" ht="13.5">
      <c r="A557" s="2"/>
      <c r="B557" s="2"/>
      <c r="C557" s="2"/>
      <c r="D557" s="2"/>
      <c r="E557" s="2"/>
      <c r="F557" s="2"/>
      <c r="G557" s="2"/>
      <c r="H557" s="2"/>
      <c r="I557" s="7"/>
      <c r="J557" s="68"/>
      <c r="K557" s="7"/>
      <c r="L557" s="7"/>
      <c r="M557" s="7"/>
      <c r="N557" s="7"/>
      <c r="O557" s="7"/>
      <c r="P557" s="7"/>
      <c r="Q557" s="27"/>
      <c r="R557" s="52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</row>
    <row r="558" spans="1:241" s="51" customFormat="1" ht="13.5">
      <c r="A558" s="2"/>
      <c r="B558" s="2"/>
      <c r="C558" s="2"/>
      <c r="D558" s="2"/>
      <c r="E558" s="2"/>
      <c r="F558" s="2"/>
      <c r="G558" s="2"/>
      <c r="H558" s="2"/>
      <c r="I558" s="7"/>
      <c r="J558" s="68"/>
      <c r="K558" s="7"/>
      <c r="L558" s="7"/>
      <c r="M558" s="7"/>
      <c r="N558" s="7"/>
      <c r="O558" s="7"/>
      <c r="P558" s="7"/>
      <c r="Q558" s="27"/>
      <c r="R558" s="52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</row>
    <row r="559" spans="1:241" s="51" customFormat="1" ht="13.5">
      <c r="A559" s="2"/>
      <c r="B559" s="2"/>
      <c r="C559" s="2"/>
      <c r="D559" s="2"/>
      <c r="E559" s="2"/>
      <c r="F559" s="2"/>
      <c r="G559" s="2"/>
      <c r="H559" s="2"/>
      <c r="I559" s="7"/>
      <c r="J559" s="68"/>
      <c r="K559" s="7"/>
      <c r="L559" s="7"/>
      <c r="M559" s="7"/>
      <c r="N559" s="7"/>
      <c r="O559" s="7"/>
      <c r="P559" s="7"/>
      <c r="Q559" s="27"/>
      <c r="R559" s="52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</row>
    <row r="560" spans="1:241" s="51" customFormat="1" ht="13.5">
      <c r="A560" s="2"/>
      <c r="B560" s="2"/>
      <c r="C560" s="2"/>
      <c r="D560" s="2"/>
      <c r="E560" s="2"/>
      <c r="F560" s="2"/>
      <c r="G560" s="2"/>
      <c r="H560" s="2"/>
      <c r="I560" s="7"/>
      <c r="J560" s="68"/>
      <c r="K560" s="7"/>
      <c r="L560" s="7"/>
      <c r="M560" s="7"/>
      <c r="N560" s="7"/>
      <c r="O560" s="7"/>
      <c r="P560" s="7"/>
      <c r="Q560" s="27"/>
      <c r="R560" s="52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</row>
    <row r="561" spans="1:241" s="51" customFormat="1" ht="13.5">
      <c r="A561" s="2"/>
      <c r="B561" s="2"/>
      <c r="C561" s="2"/>
      <c r="D561" s="2"/>
      <c r="E561" s="2"/>
      <c r="F561" s="2"/>
      <c r="G561" s="2"/>
      <c r="H561" s="2"/>
      <c r="I561" s="7"/>
      <c r="J561" s="68"/>
      <c r="K561" s="7"/>
      <c r="L561" s="7"/>
      <c r="M561" s="7"/>
      <c r="N561" s="7"/>
      <c r="O561" s="7"/>
      <c r="P561" s="7"/>
      <c r="Q561" s="27"/>
      <c r="R561" s="52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</row>
    <row r="562" spans="1:241" s="51" customFormat="1" ht="13.5">
      <c r="A562" s="2"/>
      <c r="B562" s="2"/>
      <c r="C562" s="2"/>
      <c r="D562" s="2"/>
      <c r="E562" s="2"/>
      <c r="F562" s="2"/>
      <c r="G562" s="2"/>
      <c r="H562" s="2"/>
      <c r="I562" s="7"/>
      <c r="J562" s="68"/>
      <c r="K562" s="7"/>
      <c r="L562" s="7"/>
      <c r="M562" s="7"/>
      <c r="N562" s="7"/>
      <c r="O562" s="7"/>
      <c r="P562" s="7"/>
      <c r="Q562" s="27"/>
      <c r="R562" s="52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</row>
    <row r="563" spans="1:241" s="51" customFormat="1" ht="13.5">
      <c r="A563" s="2"/>
      <c r="B563" s="2"/>
      <c r="C563" s="2"/>
      <c r="D563" s="2"/>
      <c r="E563" s="2"/>
      <c r="F563" s="2"/>
      <c r="G563" s="2"/>
      <c r="H563" s="2"/>
      <c r="I563" s="7"/>
      <c r="J563" s="68"/>
      <c r="K563" s="7"/>
      <c r="L563" s="7"/>
      <c r="M563" s="7"/>
      <c r="N563" s="7"/>
      <c r="O563" s="7"/>
      <c r="P563" s="7"/>
      <c r="Q563" s="27"/>
      <c r="R563" s="52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</row>
    <row r="564" spans="1:241" s="51" customFormat="1" ht="13.5">
      <c r="A564" s="2"/>
      <c r="B564" s="2"/>
      <c r="C564" s="2"/>
      <c r="D564" s="2"/>
      <c r="E564" s="2"/>
      <c r="F564" s="2"/>
      <c r="G564" s="2"/>
      <c r="H564" s="2"/>
      <c r="I564" s="7"/>
      <c r="J564" s="68"/>
      <c r="K564" s="7"/>
      <c r="L564" s="7"/>
      <c r="M564" s="7"/>
      <c r="N564" s="7"/>
      <c r="O564" s="7"/>
      <c r="P564" s="7"/>
      <c r="Q564" s="27"/>
      <c r="R564" s="52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</row>
    <row r="565" spans="1:241" s="51" customFormat="1" ht="13.5">
      <c r="A565" s="2"/>
      <c r="B565" s="2"/>
      <c r="C565" s="2"/>
      <c r="D565" s="2"/>
      <c r="E565" s="2"/>
      <c r="F565" s="2"/>
      <c r="G565" s="2"/>
      <c r="H565" s="2"/>
      <c r="I565" s="7"/>
      <c r="J565" s="68"/>
      <c r="K565" s="7"/>
      <c r="L565" s="7"/>
      <c r="M565" s="7"/>
      <c r="N565" s="7"/>
      <c r="O565" s="7"/>
      <c r="P565" s="7"/>
      <c r="Q565" s="27"/>
      <c r="R565" s="52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</row>
    <row r="566" spans="1:241" s="51" customFormat="1" ht="13.5">
      <c r="A566" s="2"/>
      <c r="B566" s="2"/>
      <c r="C566" s="2"/>
      <c r="D566" s="2"/>
      <c r="E566" s="2"/>
      <c r="F566" s="2"/>
      <c r="G566" s="2"/>
      <c r="H566" s="2"/>
      <c r="I566" s="7"/>
      <c r="J566" s="68"/>
      <c r="K566" s="7"/>
      <c r="L566" s="7"/>
      <c r="M566" s="7"/>
      <c r="N566" s="7"/>
      <c r="O566" s="7"/>
      <c r="P566" s="7"/>
      <c r="Q566" s="27"/>
      <c r="R566" s="52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</row>
    <row r="567" spans="1:241" s="51" customFormat="1" ht="13.5">
      <c r="A567" s="2"/>
      <c r="B567" s="2"/>
      <c r="C567" s="2"/>
      <c r="D567" s="2"/>
      <c r="E567" s="2"/>
      <c r="F567" s="2"/>
      <c r="G567" s="2"/>
      <c r="H567" s="2"/>
      <c r="I567" s="7"/>
      <c r="J567" s="68"/>
      <c r="K567" s="7"/>
      <c r="L567" s="7"/>
      <c r="M567" s="7"/>
      <c r="N567" s="7"/>
      <c r="O567" s="7"/>
      <c r="P567" s="7"/>
      <c r="Q567" s="27"/>
      <c r="R567" s="52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</row>
    <row r="568" spans="1:241" s="51" customFormat="1" ht="13.5">
      <c r="A568" s="2"/>
      <c r="B568" s="2"/>
      <c r="C568" s="2"/>
      <c r="D568" s="2"/>
      <c r="E568" s="2"/>
      <c r="F568" s="2"/>
      <c r="G568" s="2"/>
      <c r="H568" s="2"/>
      <c r="I568" s="7"/>
      <c r="J568" s="68"/>
      <c r="K568" s="7"/>
      <c r="L568" s="7"/>
      <c r="M568" s="7"/>
      <c r="N568" s="7"/>
      <c r="O568" s="7"/>
      <c r="P568" s="7"/>
      <c r="Q568" s="27"/>
      <c r="R568" s="52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</row>
    <row r="569" spans="1:241" s="51" customFormat="1" ht="13.5">
      <c r="A569" s="2"/>
      <c r="B569" s="2"/>
      <c r="C569" s="2"/>
      <c r="D569" s="2"/>
      <c r="E569" s="2"/>
      <c r="F569" s="2"/>
      <c r="G569" s="2"/>
      <c r="H569" s="2"/>
      <c r="I569" s="7"/>
      <c r="J569" s="68"/>
      <c r="K569" s="7"/>
      <c r="L569" s="7"/>
      <c r="M569" s="7"/>
      <c r="N569" s="7"/>
      <c r="O569" s="7"/>
      <c r="P569" s="7"/>
      <c r="Q569" s="27"/>
      <c r="R569" s="52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</row>
    <row r="570" spans="1:241" s="51" customFormat="1" ht="13.5">
      <c r="A570" s="2"/>
      <c r="B570" s="2"/>
      <c r="C570" s="2"/>
      <c r="D570" s="2"/>
      <c r="E570" s="2"/>
      <c r="F570" s="2"/>
      <c r="G570" s="2"/>
      <c r="H570" s="2"/>
      <c r="I570" s="7"/>
      <c r="J570" s="68"/>
      <c r="K570" s="7"/>
      <c r="L570" s="7"/>
      <c r="M570" s="7"/>
      <c r="N570" s="7"/>
      <c r="O570" s="7"/>
      <c r="P570" s="7"/>
      <c r="Q570" s="27"/>
      <c r="R570" s="52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</row>
    <row r="571" spans="1:241" s="51" customFormat="1" ht="13.5">
      <c r="A571" s="2"/>
      <c r="B571" s="2"/>
      <c r="C571" s="2"/>
      <c r="D571" s="2"/>
      <c r="E571" s="2"/>
      <c r="F571" s="2"/>
      <c r="G571" s="2"/>
      <c r="H571" s="2"/>
      <c r="I571" s="7"/>
      <c r="J571" s="68"/>
      <c r="K571" s="7"/>
      <c r="L571" s="7"/>
      <c r="M571" s="7"/>
      <c r="N571" s="7"/>
      <c r="O571" s="7"/>
      <c r="P571" s="7"/>
      <c r="Q571" s="27"/>
      <c r="R571" s="52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</row>
    <row r="572" spans="1:241" s="51" customFormat="1" ht="13.5">
      <c r="A572" s="2"/>
      <c r="B572" s="2"/>
      <c r="C572" s="2"/>
      <c r="D572" s="2"/>
      <c r="E572" s="2"/>
      <c r="F572" s="2"/>
      <c r="G572" s="2"/>
      <c r="H572" s="2"/>
      <c r="I572" s="7"/>
      <c r="J572" s="68"/>
      <c r="K572" s="7"/>
      <c r="L572" s="7"/>
      <c r="M572" s="7"/>
      <c r="N572" s="7"/>
      <c r="O572" s="7"/>
      <c r="P572" s="7"/>
      <c r="Q572" s="27"/>
      <c r="R572" s="52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</row>
    <row r="573" spans="1:241" s="51" customFormat="1" ht="13.5">
      <c r="A573" s="2"/>
      <c r="B573" s="2"/>
      <c r="C573" s="2"/>
      <c r="D573" s="2"/>
      <c r="E573" s="2"/>
      <c r="F573" s="2"/>
      <c r="G573" s="2"/>
      <c r="H573" s="2"/>
      <c r="I573" s="7"/>
      <c r="J573" s="68"/>
      <c r="K573" s="7"/>
      <c r="L573" s="7"/>
      <c r="M573" s="7"/>
      <c r="N573" s="7"/>
      <c r="O573" s="7"/>
      <c r="P573" s="7"/>
      <c r="Q573" s="27"/>
      <c r="R573" s="52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</row>
    <row r="574" spans="1:241" s="51" customFormat="1" ht="13.5">
      <c r="A574" s="2"/>
      <c r="B574" s="2"/>
      <c r="C574" s="2"/>
      <c r="D574" s="2"/>
      <c r="E574" s="2"/>
      <c r="F574" s="2"/>
      <c r="G574" s="2"/>
      <c r="H574" s="2"/>
      <c r="I574" s="7"/>
      <c r="J574" s="68"/>
      <c r="K574" s="7"/>
      <c r="L574" s="7"/>
      <c r="M574" s="7"/>
      <c r="N574" s="7"/>
      <c r="O574" s="7"/>
      <c r="P574" s="7"/>
      <c r="Q574" s="27"/>
      <c r="R574" s="52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</row>
    <row r="575" spans="1:241" s="51" customFormat="1" ht="13.5">
      <c r="A575" s="2"/>
      <c r="B575" s="2"/>
      <c r="C575" s="2"/>
      <c r="D575" s="2"/>
      <c r="E575" s="2"/>
      <c r="F575" s="2"/>
      <c r="G575" s="2"/>
      <c r="H575" s="2"/>
      <c r="I575" s="7"/>
      <c r="J575" s="68"/>
      <c r="K575" s="7"/>
      <c r="L575" s="7"/>
      <c r="M575" s="7"/>
      <c r="N575" s="7"/>
      <c r="O575" s="7"/>
      <c r="P575" s="7"/>
      <c r="Q575" s="27"/>
      <c r="R575" s="52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</row>
    <row r="576" spans="1:241" s="51" customFormat="1" ht="13.5">
      <c r="A576" s="2"/>
      <c r="B576" s="2"/>
      <c r="C576" s="2"/>
      <c r="D576" s="2"/>
      <c r="E576" s="2"/>
      <c r="F576" s="2"/>
      <c r="G576" s="2"/>
      <c r="H576" s="2"/>
      <c r="I576" s="7"/>
      <c r="J576" s="68"/>
      <c r="K576" s="7"/>
      <c r="L576" s="7"/>
      <c r="M576" s="7"/>
      <c r="N576" s="7"/>
      <c r="O576" s="7"/>
      <c r="P576" s="7"/>
      <c r="Q576" s="27"/>
      <c r="R576" s="52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</row>
    <row r="577" spans="1:241" s="51" customFormat="1" ht="13.5">
      <c r="A577" s="2"/>
      <c r="B577" s="2"/>
      <c r="C577" s="2"/>
      <c r="D577" s="2"/>
      <c r="E577" s="2"/>
      <c r="F577" s="2"/>
      <c r="G577" s="2"/>
      <c r="H577" s="2"/>
      <c r="I577" s="7"/>
      <c r="J577" s="68"/>
      <c r="K577" s="7"/>
      <c r="L577" s="7"/>
      <c r="M577" s="7"/>
      <c r="N577" s="7"/>
      <c r="O577" s="7"/>
      <c r="P577" s="7"/>
      <c r="Q577" s="27"/>
      <c r="R577" s="52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</row>
    <row r="578" spans="1:241" s="51" customFormat="1" ht="13.5">
      <c r="A578" s="2"/>
      <c r="B578" s="2"/>
      <c r="C578" s="2"/>
      <c r="D578" s="2"/>
      <c r="E578" s="2"/>
      <c r="F578" s="2"/>
      <c r="G578" s="2"/>
      <c r="H578" s="2"/>
      <c r="I578" s="7"/>
      <c r="J578" s="68"/>
      <c r="K578" s="7"/>
      <c r="L578" s="7"/>
      <c r="M578" s="7"/>
      <c r="N578" s="7"/>
      <c r="O578" s="7"/>
      <c r="P578" s="7"/>
      <c r="Q578" s="27"/>
      <c r="R578" s="52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</row>
    <row r="579" spans="1:241" s="51" customFormat="1" ht="13.5">
      <c r="A579" s="2"/>
      <c r="B579" s="2"/>
      <c r="C579" s="2"/>
      <c r="D579" s="2"/>
      <c r="E579" s="2"/>
      <c r="F579" s="2"/>
      <c r="G579" s="2"/>
      <c r="H579" s="2"/>
      <c r="I579" s="7"/>
      <c r="J579" s="68"/>
      <c r="K579" s="7"/>
      <c r="L579" s="7"/>
      <c r="M579" s="7"/>
      <c r="N579" s="7"/>
      <c r="O579" s="7"/>
      <c r="P579" s="7"/>
      <c r="Q579" s="27"/>
      <c r="R579" s="52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</row>
    <row r="580" spans="1:241" s="51" customFormat="1" ht="13.5">
      <c r="A580" s="2"/>
      <c r="B580" s="2"/>
      <c r="C580" s="2"/>
      <c r="D580" s="2"/>
      <c r="E580" s="2"/>
      <c r="F580" s="2"/>
      <c r="G580" s="2"/>
      <c r="H580" s="2"/>
      <c r="I580" s="7"/>
      <c r="J580" s="68"/>
      <c r="K580" s="7"/>
      <c r="L580" s="7"/>
      <c r="M580" s="7"/>
      <c r="N580" s="7"/>
      <c r="O580" s="7"/>
      <c r="P580" s="7"/>
      <c r="Q580" s="27"/>
      <c r="R580" s="52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</row>
    <row r="581" spans="1:241" s="51" customFormat="1" ht="13.5">
      <c r="A581" s="2"/>
      <c r="B581" s="2"/>
      <c r="C581" s="2"/>
      <c r="D581" s="2"/>
      <c r="E581" s="2"/>
      <c r="F581" s="2"/>
      <c r="G581" s="2"/>
      <c r="H581" s="2"/>
      <c r="I581" s="7"/>
      <c r="J581" s="68"/>
      <c r="K581" s="7"/>
      <c r="L581" s="7"/>
      <c r="M581" s="7"/>
      <c r="N581" s="7"/>
      <c r="O581" s="7"/>
      <c r="P581" s="7"/>
      <c r="Q581" s="27"/>
      <c r="R581" s="52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</row>
    <row r="582" spans="1:241" s="51" customFormat="1" ht="13.5">
      <c r="A582" s="2"/>
      <c r="B582" s="2"/>
      <c r="C582" s="2"/>
      <c r="D582" s="2"/>
      <c r="E582" s="2"/>
      <c r="F582" s="2"/>
      <c r="G582" s="2"/>
      <c r="H582" s="2"/>
      <c r="I582" s="7"/>
      <c r="J582" s="68"/>
      <c r="K582" s="7"/>
      <c r="L582" s="7"/>
      <c r="M582" s="7"/>
      <c r="N582" s="7"/>
      <c r="O582" s="7"/>
      <c r="P582" s="7"/>
      <c r="Q582" s="27"/>
      <c r="R582" s="52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</row>
    <row r="583" spans="1:241" s="51" customFormat="1" ht="13.5">
      <c r="A583" s="2"/>
      <c r="B583" s="2"/>
      <c r="C583" s="2"/>
      <c r="D583" s="2"/>
      <c r="E583" s="2"/>
      <c r="F583" s="2"/>
      <c r="G583" s="2"/>
      <c r="H583" s="2"/>
      <c r="I583" s="7"/>
      <c r="J583" s="68"/>
      <c r="K583" s="7"/>
      <c r="L583" s="7"/>
      <c r="M583" s="7"/>
      <c r="N583" s="7"/>
      <c r="O583" s="7"/>
      <c r="P583" s="7"/>
      <c r="Q583" s="27"/>
      <c r="R583" s="52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</row>
    <row r="584" spans="1:241" s="51" customFormat="1" ht="13.5">
      <c r="A584" s="2"/>
      <c r="B584" s="2"/>
      <c r="C584" s="2"/>
      <c r="D584" s="2"/>
      <c r="E584" s="2"/>
      <c r="F584" s="2"/>
      <c r="G584" s="2"/>
      <c r="H584" s="2"/>
      <c r="I584" s="7"/>
      <c r="J584" s="68"/>
      <c r="K584" s="7"/>
      <c r="L584" s="7"/>
      <c r="M584" s="7"/>
      <c r="N584" s="7"/>
      <c r="O584" s="7"/>
      <c r="P584" s="7"/>
      <c r="Q584" s="27"/>
      <c r="R584" s="52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</row>
    <row r="585" spans="1:241" s="51" customFormat="1" ht="13.5">
      <c r="A585" s="2"/>
      <c r="B585" s="2"/>
      <c r="C585" s="2"/>
      <c r="D585" s="2"/>
      <c r="E585" s="2"/>
      <c r="F585" s="2"/>
      <c r="G585" s="2"/>
      <c r="H585" s="2"/>
      <c r="I585" s="7"/>
      <c r="J585" s="68"/>
      <c r="K585" s="7"/>
      <c r="L585" s="7"/>
      <c r="M585" s="7"/>
      <c r="N585" s="7"/>
      <c r="O585" s="7"/>
      <c r="P585" s="7"/>
      <c r="Q585" s="27"/>
      <c r="R585" s="52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</row>
    <row r="586" spans="1:241" s="51" customFormat="1" ht="13.5">
      <c r="A586" s="2"/>
      <c r="B586" s="2"/>
      <c r="C586" s="2"/>
      <c r="D586" s="2"/>
      <c r="E586" s="2"/>
      <c r="F586" s="2"/>
      <c r="G586" s="2"/>
      <c r="H586" s="2"/>
      <c r="I586" s="7"/>
      <c r="J586" s="68"/>
      <c r="K586" s="7"/>
      <c r="L586" s="7"/>
      <c r="M586" s="7"/>
      <c r="N586" s="7"/>
      <c r="O586" s="7"/>
      <c r="P586" s="7"/>
      <c r="Q586" s="27"/>
      <c r="R586" s="52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</row>
    <row r="587" spans="1:241" s="51" customFormat="1" ht="13.5">
      <c r="A587" s="2"/>
      <c r="B587" s="2"/>
      <c r="C587" s="2"/>
      <c r="D587" s="2"/>
      <c r="E587" s="2"/>
      <c r="F587" s="2"/>
      <c r="G587" s="2"/>
      <c r="H587" s="2"/>
      <c r="I587" s="7"/>
      <c r="J587" s="68"/>
      <c r="K587" s="7"/>
      <c r="L587" s="7"/>
      <c r="M587" s="7"/>
      <c r="N587" s="7"/>
      <c r="O587" s="7"/>
      <c r="P587" s="7"/>
      <c r="Q587" s="27"/>
      <c r="R587" s="52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</row>
    <row r="588" spans="1:241" s="51" customFormat="1" ht="13.5">
      <c r="A588" s="2"/>
      <c r="B588" s="2"/>
      <c r="C588" s="2"/>
      <c r="D588" s="2"/>
      <c r="E588" s="2"/>
      <c r="F588" s="2"/>
      <c r="G588" s="2"/>
      <c r="H588" s="2"/>
      <c r="I588" s="7"/>
      <c r="J588" s="68"/>
      <c r="K588" s="7"/>
      <c r="L588" s="7"/>
      <c r="M588" s="7"/>
      <c r="N588" s="7"/>
      <c r="O588" s="7"/>
      <c r="P588" s="7"/>
      <c r="Q588" s="27"/>
      <c r="R588" s="52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</row>
    <row r="589" spans="1:241" s="51" customFormat="1" ht="13.5">
      <c r="A589" s="2"/>
      <c r="B589" s="2"/>
      <c r="C589" s="2"/>
      <c r="D589" s="2"/>
      <c r="E589" s="2"/>
      <c r="F589" s="2"/>
      <c r="G589" s="2"/>
      <c r="H589" s="2"/>
      <c r="I589" s="7"/>
      <c r="J589" s="68"/>
      <c r="K589" s="7"/>
      <c r="L589" s="7"/>
      <c r="M589" s="7"/>
      <c r="N589" s="7"/>
      <c r="O589" s="7"/>
      <c r="P589" s="7"/>
      <c r="Q589" s="27"/>
      <c r="R589" s="52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</row>
    <row r="590" spans="1:241" s="51" customFormat="1" ht="13.5">
      <c r="A590" s="2"/>
      <c r="B590" s="2"/>
      <c r="C590" s="2"/>
      <c r="D590" s="2"/>
      <c r="E590" s="2"/>
      <c r="F590" s="2"/>
      <c r="G590" s="2"/>
      <c r="H590" s="2"/>
      <c r="I590" s="7"/>
      <c r="J590" s="68"/>
      <c r="K590" s="7"/>
      <c r="L590" s="7"/>
      <c r="M590" s="7"/>
      <c r="N590" s="7"/>
      <c r="O590" s="7"/>
      <c r="P590" s="7"/>
      <c r="Q590" s="27"/>
      <c r="R590" s="52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</row>
    <row r="591" spans="1:241" s="51" customFormat="1" ht="13.5">
      <c r="A591" s="2"/>
      <c r="B591" s="2"/>
      <c r="C591" s="2"/>
      <c r="D591" s="2"/>
      <c r="E591" s="2"/>
      <c r="F591" s="2"/>
      <c r="G591" s="2"/>
      <c r="H591" s="2"/>
      <c r="I591" s="7"/>
      <c r="J591" s="68"/>
      <c r="K591" s="7"/>
      <c r="L591" s="7"/>
      <c r="M591" s="7"/>
      <c r="N591" s="7"/>
      <c r="O591" s="7"/>
      <c r="P591" s="7"/>
      <c r="Q591" s="27"/>
      <c r="R591" s="52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</row>
    <row r="592" spans="1:241" s="51" customFormat="1" ht="13.5">
      <c r="A592" s="2"/>
      <c r="B592" s="2"/>
      <c r="C592" s="2"/>
      <c r="D592" s="2"/>
      <c r="E592" s="2"/>
      <c r="F592" s="2"/>
      <c r="G592" s="2"/>
      <c r="H592" s="2"/>
      <c r="I592" s="7"/>
      <c r="J592" s="68"/>
      <c r="K592" s="7"/>
      <c r="L592" s="7"/>
      <c r="M592" s="7"/>
      <c r="N592" s="7"/>
      <c r="O592" s="7"/>
      <c r="P592" s="7"/>
      <c r="Q592" s="27"/>
      <c r="R592" s="52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</row>
    <row r="593" spans="1:241" s="51" customFormat="1" ht="13.5">
      <c r="A593" s="2"/>
      <c r="B593" s="2"/>
      <c r="C593" s="2"/>
      <c r="D593" s="2"/>
      <c r="E593" s="2"/>
      <c r="F593" s="2"/>
      <c r="G593" s="2"/>
      <c r="H593" s="2"/>
      <c r="I593" s="7"/>
      <c r="J593" s="68"/>
      <c r="K593" s="7"/>
      <c r="L593" s="7"/>
      <c r="M593" s="7"/>
      <c r="N593" s="7"/>
      <c r="O593" s="7"/>
      <c r="P593" s="7"/>
      <c r="Q593" s="27"/>
      <c r="R593" s="52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</row>
    <row r="594" spans="1:241" s="51" customFormat="1" ht="13.5">
      <c r="A594" s="2"/>
      <c r="B594" s="2"/>
      <c r="C594" s="2"/>
      <c r="D594" s="2"/>
      <c r="E594" s="2"/>
      <c r="F594" s="2"/>
      <c r="G594" s="2"/>
      <c r="H594" s="2"/>
      <c r="I594" s="7"/>
      <c r="J594" s="68"/>
      <c r="K594" s="7"/>
      <c r="L594" s="7"/>
      <c r="M594" s="7"/>
      <c r="N594" s="7"/>
      <c r="O594" s="7"/>
      <c r="P594" s="7"/>
      <c r="Q594" s="27"/>
      <c r="R594" s="52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</row>
    <row r="595" spans="1:241" s="51" customFormat="1" ht="13.5">
      <c r="A595" s="2"/>
      <c r="B595" s="2"/>
      <c r="C595" s="2"/>
      <c r="D595" s="2"/>
      <c r="E595" s="2"/>
      <c r="F595" s="2"/>
      <c r="G595" s="2"/>
      <c r="H595" s="2"/>
      <c r="I595" s="7"/>
      <c r="J595" s="68"/>
      <c r="K595" s="7"/>
      <c r="L595" s="7"/>
      <c r="M595" s="7"/>
      <c r="N595" s="7"/>
      <c r="O595" s="7"/>
      <c r="P595" s="7"/>
      <c r="Q595" s="27"/>
      <c r="R595" s="52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</row>
    <row r="596" spans="1:241" s="51" customFormat="1" ht="13.5">
      <c r="A596" s="2"/>
      <c r="B596" s="2"/>
      <c r="C596" s="2"/>
      <c r="D596" s="2"/>
      <c r="E596" s="2"/>
      <c r="F596" s="2"/>
      <c r="G596" s="2"/>
      <c r="H596" s="2"/>
      <c r="I596" s="7"/>
      <c r="J596" s="68"/>
      <c r="K596" s="7"/>
      <c r="L596" s="7"/>
      <c r="M596" s="7"/>
      <c r="N596" s="7"/>
      <c r="O596" s="7"/>
      <c r="P596" s="7"/>
      <c r="Q596" s="27"/>
      <c r="R596" s="52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  <c r="IF596" s="2"/>
      <c r="IG596" s="2"/>
    </row>
    <row r="597" spans="1:241" s="51" customFormat="1" ht="13.5">
      <c r="A597" s="2"/>
      <c r="B597" s="2"/>
      <c r="C597" s="2"/>
      <c r="D597" s="2"/>
      <c r="E597" s="2"/>
      <c r="F597" s="2"/>
      <c r="G597" s="2"/>
      <c r="H597" s="2"/>
      <c r="I597" s="7"/>
      <c r="J597" s="68"/>
      <c r="K597" s="7"/>
      <c r="L597" s="7"/>
      <c r="M597" s="7"/>
      <c r="N597" s="7"/>
      <c r="O597" s="7"/>
      <c r="P597" s="7"/>
      <c r="Q597" s="27"/>
      <c r="R597" s="52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</row>
    <row r="598" spans="1:241" s="51" customFormat="1" ht="13.5">
      <c r="A598" s="2"/>
      <c r="B598" s="2"/>
      <c r="C598" s="2"/>
      <c r="D598" s="2"/>
      <c r="E598" s="2"/>
      <c r="F598" s="2"/>
      <c r="G598" s="2"/>
      <c r="H598" s="2"/>
      <c r="I598" s="7"/>
      <c r="J598" s="68"/>
      <c r="K598" s="7"/>
      <c r="L598" s="7"/>
      <c r="M598" s="7"/>
      <c r="N598" s="7"/>
      <c r="O598" s="7"/>
      <c r="P598" s="7"/>
      <c r="Q598" s="27"/>
      <c r="R598" s="52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</row>
    <row r="599" spans="1:241" s="51" customFormat="1" ht="13.5">
      <c r="A599" s="2"/>
      <c r="B599" s="2"/>
      <c r="C599" s="2"/>
      <c r="D599" s="2"/>
      <c r="E599" s="2"/>
      <c r="F599" s="2"/>
      <c r="G599" s="2"/>
      <c r="H599" s="2"/>
      <c r="I599" s="7"/>
      <c r="J599" s="68"/>
      <c r="K599" s="7"/>
      <c r="L599" s="7"/>
      <c r="M599" s="7"/>
      <c r="N599" s="7"/>
      <c r="O599" s="7"/>
      <c r="P599" s="7"/>
      <c r="Q599" s="27"/>
      <c r="R599" s="52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</row>
    <row r="600" spans="1:241" s="51" customFormat="1" ht="13.5">
      <c r="A600" s="2"/>
      <c r="B600" s="2"/>
      <c r="C600" s="2"/>
      <c r="D600" s="2"/>
      <c r="E600" s="2"/>
      <c r="F600" s="2"/>
      <c r="G600" s="2"/>
      <c r="H600" s="2"/>
      <c r="I600" s="7"/>
      <c r="J600" s="68"/>
      <c r="K600" s="7"/>
      <c r="L600" s="7"/>
      <c r="M600" s="7"/>
      <c r="N600" s="7"/>
      <c r="O600" s="7"/>
      <c r="P600" s="7"/>
      <c r="Q600" s="27"/>
      <c r="R600" s="52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2"/>
      <c r="IG600" s="2"/>
    </row>
    <row r="601" spans="1:241" s="51" customFormat="1" ht="13.5">
      <c r="A601" s="2"/>
      <c r="B601" s="2"/>
      <c r="C601" s="2"/>
      <c r="D601" s="2"/>
      <c r="E601" s="2"/>
      <c r="F601" s="2"/>
      <c r="G601" s="2"/>
      <c r="H601" s="2"/>
      <c r="I601" s="7"/>
      <c r="J601" s="68"/>
      <c r="K601" s="7"/>
      <c r="L601" s="7"/>
      <c r="M601" s="7"/>
      <c r="N601" s="7"/>
      <c r="O601" s="7"/>
      <c r="P601" s="7"/>
      <c r="Q601" s="27"/>
      <c r="R601" s="52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</row>
    <row r="602" spans="1:241" s="51" customFormat="1" ht="13.5">
      <c r="A602" s="2"/>
      <c r="B602" s="2"/>
      <c r="C602" s="2"/>
      <c r="D602" s="2"/>
      <c r="E602" s="2"/>
      <c r="F602" s="2"/>
      <c r="G602" s="2"/>
      <c r="H602" s="2"/>
      <c r="I602" s="7"/>
      <c r="J602" s="68"/>
      <c r="K602" s="7"/>
      <c r="L602" s="7"/>
      <c r="M602" s="7"/>
      <c r="N602" s="7"/>
      <c r="O602" s="7"/>
      <c r="P602" s="7"/>
      <c r="Q602" s="27"/>
      <c r="R602" s="52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</row>
    <row r="603" spans="1:241" s="51" customFormat="1" ht="13.5">
      <c r="A603" s="2"/>
      <c r="B603" s="2"/>
      <c r="C603" s="2"/>
      <c r="D603" s="2"/>
      <c r="E603" s="2"/>
      <c r="F603" s="2"/>
      <c r="G603" s="2"/>
      <c r="H603" s="2"/>
      <c r="I603" s="7"/>
      <c r="J603" s="68"/>
      <c r="K603" s="7"/>
      <c r="L603" s="7"/>
      <c r="M603" s="7"/>
      <c r="N603" s="7"/>
      <c r="O603" s="7"/>
      <c r="P603" s="7"/>
      <c r="Q603" s="27"/>
      <c r="R603" s="52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</row>
    <row r="604" spans="1:241" s="51" customFormat="1" ht="13.5">
      <c r="A604" s="2"/>
      <c r="B604" s="2"/>
      <c r="C604" s="2"/>
      <c r="D604" s="2"/>
      <c r="E604" s="2"/>
      <c r="F604" s="2"/>
      <c r="G604" s="2"/>
      <c r="H604" s="2"/>
      <c r="I604" s="7"/>
      <c r="J604" s="68"/>
      <c r="K604" s="7"/>
      <c r="L604" s="7"/>
      <c r="M604" s="7"/>
      <c r="N604" s="7"/>
      <c r="O604" s="7"/>
      <c r="P604" s="7"/>
      <c r="Q604" s="27"/>
      <c r="R604" s="52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</row>
    <row r="605" spans="1:241" s="51" customFormat="1" ht="13.5">
      <c r="A605" s="2"/>
      <c r="B605" s="2"/>
      <c r="C605" s="2"/>
      <c r="D605" s="2"/>
      <c r="E605" s="2"/>
      <c r="F605" s="2"/>
      <c r="G605" s="2"/>
      <c r="H605" s="2"/>
      <c r="I605" s="7"/>
      <c r="J605" s="68"/>
      <c r="K605" s="7"/>
      <c r="L605" s="7"/>
      <c r="M605" s="7"/>
      <c r="N605" s="7"/>
      <c r="O605" s="7"/>
      <c r="P605" s="7"/>
      <c r="Q605" s="27"/>
      <c r="R605" s="52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</row>
    <row r="606" spans="1:241" s="51" customFormat="1" ht="13.5">
      <c r="A606" s="2"/>
      <c r="B606" s="2"/>
      <c r="C606" s="2"/>
      <c r="D606" s="2"/>
      <c r="E606" s="2"/>
      <c r="F606" s="2"/>
      <c r="G606" s="2"/>
      <c r="H606" s="2"/>
      <c r="I606" s="7"/>
      <c r="J606" s="68"/>
      <c r="K606" s="7"/>
      <c r="L606" s="7"/>
      <c r="M606" s="7"/>
      <c r="N606" s="7"/>
      <c r="O606" s="7"/>
      <c r="P606" s="7"/>
      <c r="Q606" s="27"/>
      <c r="R606" s="52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</row>
    <row r="607" spans="1:241" s="51" customFormat="1" ht="13.5">
      <c r="A607" s="2"/>
      <c r="B607" s="2"/>
      <c r="C607" s="2"/>
      <c r="D607" s="2"/>
      <c r="E607" s="2"/>
      <c r="F607" s="2"/>
      <c r="G607" s="2"/>
      <c r="H607" s="2"/>
      <c r="I607" s="7"/>
      <c r="J607" s="68"/>
      <c r="K607" s="7"/>
      <c r="L607" s="7"/>
      <c r="M607" s="7"/>
      <c r="N607" s="7"/>
      <c r="O607" s="7"/>
      <c r="P607" s="7"/>
      <c r="Q607" s="27"/>
      <c r="R607" s="52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</row>
    <row r="608" spans="1:241" s="51" customFormat="1" ht="13.5">
      <c r="A608" s="2"/>
      <c r="B608" s="2"/>
      <c r="C608" s="2"/>
      <c r="D608" s="2"/>
      <c r="E608" s="2"/>
      <c r="F608" s="2"/>
      <c r="G608" s="2"/>
      <c r="H608" s="2"/>
      <c r="I608" s="7"/>
      <c r="J608" s="68"/>
      <c r="K608" s="7"/>
      <c r="L608" s="7"/>
      <c r="M608" s="7"/>
      <c r="N608" s="7"/>
      <c r="O608" s="7"/>
      <c r="P608" s="7"/>
      <c r="Q608" s="27"/>
      <c r="R608" s="52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</row>
    <row r="609" spans="1:241" s="51" customFormat="1" ht="13.5">
      <c r="A609" s="2"/>
      <c r="B609" s="2"/>
      <c r="C609" s="2"/>
      <c r="D609" s="2"/>
      <c r="E609" s="2"/>
      <c r="F609" s="2"/>
      <c r="G609" s="2"/>
      <c r="H609" s="2"/>
      <c r="I609" s="7"/>
      <c r="J609" s="68"/>
      <c r="K609" s="7"/>
      <c r="L609" s="7"/>
      <c r="M609" s="7"/>
      <c r="N609" s="7"/>
      <c r="O609" s="7"/>
      <c r="P609" s="7"/>
      <c r="Q609" s="27"/>
      <c r="R609" s="52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</row>
    <row r="610" spans="1:241" s="51" customFormat="1" ht="13.5">
      <c r="A610" s="2"/>
      <c r="B610" s="2"/>
      <c r="C610" s="2"/>
      <c r="D610" s="2"/>
      <c r="E610" s="2"/>
      <c r="F610" s="2"/>
      <c r="G610" s="2"/>
      <c r="H610" s="2"/>
      <c r="I610" s="7"/>
      <c r="J610" s="68"/>
      <c r="K610" s="7"/>
      <c r="L610" s="7"/>
      <c r="M610" s="7"/>
      <c r="N610" s="7"/>
      <c r="O610" s="7"/>
      <c r="P610" s="7"/>
      <c r="Q610" s="27"/>
      <c r="R610" s="52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  <c r="IF610" s="2"/>
      <c r="IG610" s="2"/>
    </row>
    <row r="611" spans="1:241" s="51" customFormat="1" ht="13.5">
      <c r="A611" s="2"/>
      <c r="B611" s="2"/>
      <c r="C611" s="2"/>
      <c r="D611" s="2"/>
      <c r="E611" s="2"/>
      <c r="F611" s="2"/>
      <c r="G611" s="2"/>
      <c r="H611" s="2"/>
      <c r="I611" s="7"/>
      <c r="J611" s="68"/>
      <c r="K611" s="7"/>
      <c r="L611" s="7"/>
      <c r="M611" s="7"/>
      <c r="N611" s="7"/>
      <c r="O611" s="7"/>
      <c r="P611" s="7"/>
      <c r="Q611" s="27"/>
      <c r="R611" s="52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</row>
    <row r="612" spans="1:241" s="51" customFormat="1" ht="13.5">
      <c r="A612" s="2"/>
      <c r="B612" s="2"/>
      <c r="C612" s="2"/>
      <c r="D612" s="2"/>
      <c r="E612" s="2"/>
      <c r="F612" s="2"/>
      <c r="G612" s="2"/>
      <c r="H612" s="2"/>
      <c r="I612" s="7"/>
      <c r="J612" s="68"/>
      <c r="K612" s="7"/>
      <c r="L612" s="7"/>
      <c r="M612" s="7"/>
      <c r="N612" s="7"/>
      <c r="O612" s="7"/>
      <c r="P612" s="7"/>
      <c r="Q612" s="27"/>
      <c r="R612" s="52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  <c r="HZ612" s="2"/>
      <c r="IA612" s="2"/>
      <c r="IB612" s="2"/>
      <c r="IC612" s="2"/>
      <c r="ID612" s="2"/>
      <c r="IE612" s="2"/>
      <c r="IF612" s="2"/>
      <c r="IG612" s="2"/>
    </row>
    <row r="613" spans="1:241" s="51" customFormat="1" ht="13.5">
      <c r="A613" s="2"/>
      <c r="B613" s="2"/>
      <c r="C613" s="2"/>
      <c r="D613" s="2"/>
      <c r="E613" s="2"/>
      <c r="F613" s="2"/>
      <c r="G613" s="2"/>
      <c r="H613" s="2"/>
      <c r="I613" s="7"/>
      <c r="J613" s="68"/>
      <c r="K613" s="7"/>
      <c r="L613" s="7"/>
      <c r="M613" s="7"/>
      <c r="N613" s="7"/>
      <c r="O613" s="7"/>
      <c r="P613" s="7"/>
      <c r="Q613" s="27"/>
      <c r="R613" s="52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  <c r="HZ613" s="2"/>
      <c r="IA613" s="2"/>
      <c r="IB613" s="2"/>
      <c r="IC613" s="2"/>
      <c r="ID613" s="2"/>
      <c r="IE613" s="2"/>
      <c r="IF613" s="2"/>
      <c r="IG613" s="2"/>
    </row>
    <row r="614" spans="1:241" s="51" customFormat="1" ht="13.5">
      <c r="A614" s="2"/>
      <c r="B614" s="2"/>
      <c r="C614" s="2"/>
      <c r="D614" s="2"/>
      <c r="E614" s="2"/>
      <c r="F614" s="2"/>
      <c r="G614" s="2"/>
      <c r="H614" s="2"/>
      <c r="I614" s="7"/>
      <c r="J614" s="68"/>
      <c r="K614" s="7"/>
      <c r="L614" s="7"/>
      <c r="M614" s="7"/>
      <c r="N614" s="7"/>
      <c r="O614" s="7"/>
      <c r="P614" s="7"/>
      <c r="Q614" s="27"/>
      <c r="R614" s="52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  <c r="HT614" s="2"/>
      <c r="HU614" s="2"/>
      <c r="HV614" s="2"/>
      <c r="HW614" s="2"/>
      <c r="HX614" s="2"/>
      <c r="HY614" s="2"/>
      <c r="HZ614" s="2"/>
      <c r="IA614" s="2"/>
      <c r="IB614" s="2"/>
      <c r="IC614" s="2"/>
      <c r="ID614" s="2"/>
      <c r="IE614" s="2"/>
      <c r="IF614" s="2"/>
      <c r="IG614" s="2"/>
    </row>
    <row r="615" spans="1:241" s="51" customFormat="1" ht="13.5">
      <c r="A615" s="2"/>
      <c r="B615" s="2"/>
      <c r="C615" s="2"/>
      <c r="D615" s="2"/>
      <c r="E615" s="2"/>
      <c r="F615" s="2"/>
      <c r="G615" s="2"/>
      <c r="H615" s="2"/>
      <c r="I615" s="7"/>
      <c r="J615" s="68"/>
      <c r="K615" s="7"/>
      <c r="L615" s="7"/>
      <c r="M615" s="7"/>
      <c r="N615" s="7"/>
      <c r="O615" s="7"/>
      <c r="P615" s="7"/>
      <c r="Q615" s="27"/>
      <c r="R615" s="52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  <c r="HY615" s="2"/>
      <c r="HZ615" s="2"/>
      <c r="IA615" s="2"/>
      <c r="IB615" s="2"/>
      <c r="IC615" s="2"/>
      <c r="ID615" s="2"/>
      <c r="IE615" s="2"/>
      <c r="IF615" s="2"/>
      <c r="IG615" s="2"/>
    </row>
    <row r="616" spans="1:241" s="51" customFormat="1" ht="13.5">
      <c r="A616" s="2"/>
      <c r="B616" s="2"/>
      <c r="C616" s="2"/>
      <c r="D616" s="2"/>
      <c r="E616" s="2"/>
      <c r="F616" s="2"/>
      <c r="G616" s="2"/>
      <c r="H616" s="2"/>
      <c r="I616" s="7"/>
      <c r="J616" s="68"/>
      <c r="K616" s="7"/>
      <c r="L616" s="7"/>
      <c r="M616" s="7"/>
      <c r="N616" s="7"/>
      <c r="O616" s="7"/>
      <c r="P616" s="7"/>
      <c r="Q616" s="27"/>
      <c r="R616" s="52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  <c r="HZ616" s="2"/>
      <c r="IA616" s="2"/>
      <c r="IB616" s="2"/>
      <c r="IC616" s="2"/>
      <c r="ID616" s="2"/>
      <c r="IE616" s="2"/>
      <c r="IF616" s="2"/>
      <c r="IG616" s="2"/>
    </row>
    <row r="617" spans="1:241" s="51" customFormat="1" ht="13.5">
      <c r="A617" s="2"/>
      <c r="B617" s="2"/>
      <c r="C617" s="2"/>
      <c r="D617" s="2"/>
      <c r="E617" s="2"/>
      <c r="F617" s="2"/>
      <c r="G617" s="2"/>
      <c r="H617" s="2"/>
      <c r="I617" s="7"/>
      <c r="J617" s="68"/>
      <c r="K617" s="7"/>
      <c r="L617" s="7"/>
      <c r="M617" s="7"/>
      <c r="N617" s="7"/>
      <c r="O617" s="7"/>
      <c r="P617" s="7"/>
      <c r="Q617" s="27"/>
      <c r="R617" s="52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  <c r="HY617" s="2"/>
      <c r="HZ617" s="2"/>
      <c r="IA617" s="2"/>
      <c r="IB617" s="2"/>
      <c r="IC617" s="2"/>
      <c r="ID617" s="2"/>
      <c r="IE617" s="2"/>
      <c r="IF617" s="2"/>
      <c r="IG617" s="2"/>
    </row>
    <row r="618" spans="1:241" s="51" customFormat="1" ht="13.5">
      <c r="A618" s="2"/>
      <c r="B618" s="2"/>
      <c r="C618" s="2"/>
      <c r="D618" s="2"/>
      <c r="E618" s="2"/>
      <c r="F618" s="2"/>
      <c r="G618" s="2"/>
      <c r="H618" s="2"/>
      <c r="I618" s="7"/>
      <c r="J618" s="68"/>
      <c r="K618" s="7"/>
      <c r="L618" s="7"/>
      <c r="M618" s="7"/>
      <c r="N618" s="7"/>
      <c r="O618" s="7"/>
      <c r="P618" s="7"/>
      <c r="Q618" s="27"/>
      <c r="R618" s="52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  <c r="HV618" s="2"/>
      <c r="HW618" s="2"/>
      <c r="HX618" s="2"/>
      <c r="HY618" s="2"/>
      <c r="HZ618" s="2"/>
      <c r="IA618" s="2"/>
      <c r="IB618" s="2"/>
      <c r="IC618" s="2"/>
      <c r="ID618" s="2"/>
      <c r="IE618" s="2"/>
      <c r="IF618" s="2"/>
      <c r="IG618" s="2"/>
    </row>
    <row r="619" spans="1:241" s="51" customFormat="1" ht="13.5">
      <c r="A619" s="2"/>
      <c r="B619" s="2"/>
      <c r="C619" s="2"/>
      <c r="D619" s="2"/>
      <c r="E619" s="2"/>
      <c r="F619" s="2"/>
      <c r="G619" s="2"/>
      <c r="H619" s="2"/>
      <c r="I619" s="7"/>
      <c r="J619" s="68"/>
      <c r="K619" s="7"/>
      <c r="L619" s="7"/>
      <c r="M619" s="7"/>
      <c r="N619" s="7"/>
      <c r="O619" s="7"/>
      <c r="P619" s="7"/>
      <c r="Q619" s="27"/>
      <c r="R619" s="52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  <c r="HT619" s="2"/>
      <c r="HU619" s="2"/>
      <c r="HV619" s="2"/>
      <c r="HW619" s="2"/>
      <c r="HX619" s="2"/>
      <c r="HY619" s="2"/>
      <c r="HZ619" s="2"/>
      <c r="IA619" s="2"/>
      <c r="IB619" s="2"/>
      <c r="IC619" s="2"/>
      <c r="ID619" s="2"/>
      <c r="IE619" s="2"/>
      <c r="IF619" s="2"/>
      <c r="IG619" s="2"/>
    </row>
    <row r="620" spans="1:241" s="51" customFormat="1" ht="13.5">
      <c r="A620" s="2"/>
      <c r="B620" s="2"/>
      <c r="C620" s="2"/>
      <c r="D620" s="2"/>
      <c r="E620" s="2"/>
      <c r="F620" s="2"/>
      <c r="G620" s="2"/>
      <c r="H620" s="2"/>
      <c r="I620" s="7"/>
      <c r="J620" s="68"/>
      <c r="K620" s="7"/>
      <c r="L620" s="7"/>
      <c r="M620" s="7"/>
      <c r="N620" s="7"/>
      <c r="O620" s="7"/>
      <c r="P620" s="7"/>
      <c r="Q620" s="27"/>
      <c r="R620" s="52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2"/>
      <c r="IA620" s="2"/>
      <c r="IB620" s="2"/>
      <c r="IC620" s="2"/>
      <c r="ID620" s="2"/>
      <c r="IE620" s="2"/>
      <c r="IF620" s="2"/>
      <c r="IG620" s="2"/>
    </row>
    <row r="621" spans="1:241" s="51" customFormat="1" ht="13.5">
      <c r="A621" s="2"/>
      <c r="B621" s="2"/>
      <c r="C621" s="2"/>
      <c r="D621" s="2"/>
      <c r="E621" s="2"/>
      <c r="F621" s="2"/>
      <c r="G621" s="2"/>
      <c r="H621" s="2"/>
      <c r="I621" s="7"/>
      <c r="J621" s="68"/>
      <c r="K621" s="7"/>
      <c r="L621" s="7"/>
      <c r="M621" s="7"/>
      <c r="N621" s="7"/>
      <c r="O621" s="7"/>
      <c r="P621" s="7"/>
      <c r="Q621" s="27"/>
      <c r="R621" s="52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2"/>
      <c r="IA621" s="2"/>
      <c r="IB621" s="2"/>
      <c r="IC621" s="2"/>
      <c r="ID621" s="2"/>
      <c r="IE621" s="2"/>
      <c r="IF621" s="2"/>
      <c r="IG621" s="2"/>
    </row>
    <row r="622" spans="1:241" s="51" customFormat="1" ht="13.5">
      <c r="A622" s="2"/>
      <c r="B622" s="2"/>
      <c r="C622" s="2"/>
      <c r="D622" s="2"/>
      <c r="E622" s="2"/>
      <c r="F622" s="2"/>
      <c r="G622" s="2"/>
      <c r="H622" s="2"/>
      <c r="I622" s="7"/>
      <c r="J622" s="68"/>
      <c r="K622" s="7"/>
      <c r="L622" s="7"/>
      <c r="M622" s="7"/>
      <c r="N622" s="7"/>
      <c r="O622" s="7"/>
      <c r="P622" s="7"/>
      <c r="Q622" s="27"/>
      <c r="R622" s="52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2"/>
      <c r="IA622" s="2"/>
      <c r="IB622" s="2"/>
      <c r="IC622" s="2"/>
      <c r="ID622" s="2"/>
      <c r="IE622" s="2"/>
      <c r="IF622" s="2"/>
      <c r="IG622" s="2"/>
    </row>
    <row r="623" spans="1:241" s="51" customFormat="1" ht="13.5">
      <c r="A623" s="2"/>
      <c r="B623" s="2"/>
      <c r="C623" s="2"/>
      <c r="D623" s="2"/>
      <c r="E623" s="2"/>
      <c r="F623" s="2"/>
      <c r="G623" s="2"/>
      <c r="H623" s="2"/>
      <c r="I623" s="7"/>
      <c r="J623" s="68"/>
      <c r="K623" s="7"/>
      <c r="L623" s="7"/>
      <c r="M623" s="7"/>
      <c r="N623" s="7"/>
      <c r="O623" s="7"/>
      <c r="P623" s="7"/>
      <c r="Q623" s="27"/>
      <c r="R623" s="52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2"/>
      <c r="IF623" s="2"/>
      <c r="IG623" s="2"/>
    </row>
    <row r="624" spans="1:241" s="51" customFormat="1" ht="13.5">
      <c r="A624" s="2"/>
      <c r="B624" s="2"/>
      <c r="C624" s="2"/>
      <c r="D624" s="2"/>
      <c r="E624" s="2"/>
      <c r="F624" s="2"/>
      <c r="G624" s="2"/>
      <c r="H624" s="2"/>
      <c r="I624" s="7"/>
      <c r="J624" s="68"/>
      <c r="K624" s="7"/>
      <c r="L624" s="7"/>
      <c r="M624" s="7"/>
      <c r="N624" s="7"/>
      <c r="O624" s="7"/>
      <c r="P624" s="7"/>
      <c r="Q624" s="27"/>
      <c r="R624" s="52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2"/>
      <c r="IF624" s="2"/>
      <c r="IG624" s="2"/>
    </row>
    <row r="625" spans="1:241" s="51" customFormat="1" ht="13.5">
      <c r="A625" s="2"/>
      <c r="B625" s="2"/>
      <c r="C625" s="2"/>
      <c r="D625" s="2"/>
      <c r="E625" s="2"/>
      <c r="F625" s="2"/>
      <c r="G625" s="2"/>
      <c r="H625" s="2"/>
      <c r="I625" s="7"/>
      <c r="J625" s="68"/>
      <c r="K625" s="7"/>
      <c r="L625" s="7"/>
      <c r="M625" s="7"/>
      <c r="N625" s="7"/>
      <c r="O625" s="7"/>
      <c r="P625" s="7"/>
      <c r="Q625" s="27"/>
      <c r="R625" s="52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2"/>
      <c r="IF625" s="2"/>
      <c r="IG625" s="2"/>
    </row>
    <row r="626" spans="1:241" s="51" customFormat="1" ht="13.5">
      <c r="A626" s="2"/>
      <c r="B626" s="2"/>
      <c r="C626" s="2"/>
      <c r="D626" s="2"/>
      <c r="E626" s="2"/>
      <c r="F626" s="2"/>
      <c r="G626" s="2"/>
      <c r="H626" s="2"/>
      <c r="I626" s="7"/>
      <c r="J626" s="68"/>
      <c r="K626" s="7"/>
      <c r="L626" s="7"/>
      <c r="M626" s="7"/>
      <c r="N626" s="7"/>
      <c r="O626" s="7"/>
      <c r="P626" s="7"/>
      <c r="Q626" s="27"/>
      <c r="R626" s="52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  <c r="IE626" s="2"/>
      <c r="IF626" s="2"/>
      <c r="IG626" s="2"/>
    </row>
    <row r="627" spans="1:241" s="51" customFormat="1" ht="13.5">
      <c r="A627" s="2"/>
      <c r="B627" s="2"/>
      <c r="C627" s="2"/>
      <c r="D627" s="2"/>
      <c r="E627" s="2"/>
      <c r="F627" s="2"/>
      <c r="G627" s="2"/>
      <c r="H627" s="2"/>
      <c r="I627" s="7"/>
      <c r="J627" s="68"/>
      <c r="K627" s="7"/>
      <c r="L627" s="7"/>
      <c r="M627" s="7"/>
      <c r="N627" s="7"/>
      <c r="O627" s="7"/>
      <c r="P627" s="7"/>
      <c r="Q627" s="27"/>
      <c r="R627" s="52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  <c r="HT627" s="2"/>
      <c r="HU627" s="2"/>
      <c r="HV627" s="2"/>
      <c r="HW627" s="2"/>
      <c r="HX627" s="2"/>
      <c r="HY627" s="2"/>
      <c r="HZ627" s="2"/>
      <c r="IA627" s="2"/>
      <c r="IB627" s="2"/>
      <c r="IC627" s="2"/>
      <c r="ID627" s="2"/>
      <c r="IE627" s="2"/>
      <c r="IF627" s="2"/>
      <c r="IG627" s="2"/>
    </row>
    <row r="628" spans="1:241" s="51" customFormat="1" ht="13.5">
      <c r="A628" s="2"/>
      <c r="B628" s="2"/>
      <c r="C628" s="2"/>
      <c r="D628" s="2"/>
      <c r="E628" s="2"/>
      <c r="F628" s="2"/>
      <c r="G628" s="2"/>
      <c r="H628" s="2"/>
      <c r="I628" s="7"/>
      <c r="J628" s="68"/>
      <c r="K628" s="7"/>
      <c r="L628" s="7"/>
      <c r="M628" s="7"/>
      <c r="N628" s="7"/>
      <c r="O628" s="7"/>
      <c r="P628" s="7"/>
      <c r="Q628" s="27"/>
      <c r="R628" s="52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2"/>
      <c r="IA628" s="2"/>
      <c r="IB628" s="2"/>
      <c r="IC628" s="2"/>
      <c r="ID628" s="2"/>
      <c r="IE628" s="2"/>
      <c r="IF628" s="2"/>
      <c r="IG628" s="2"/>
    </row>
    <row r="629" spans="1:241" s="51" customFormat="1" ht="13.5">
      <c r="A629" s="2"/>
      <c r="B629" s="2"/>
      <c r="C629" s="2"/>
      <c r="D629" s="2"/>
      <c r="E629" s="2"/>
      <c r="F629" s="2"/>
      <c r="G629" s="2"/>
      <c r="H629" s="2"/>
      <c r="I629" s="7"/>
      <c r="J629" s="68"/>
      <c r="K629" s="7"/>
      <c r="L629" s="7"/>
      <c r="M629" s="7"/>
      <c r="N629" s="7"/>
      <c r="O629" s="7"/>
      <c r="P629" s="7"/>
      <c r="Q629" s="27"/>
      <c r="R629" s="52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  <c r="HY629" s="2"/>
      <c r="HZ629" s="2"/>
      <c r="IA629" s="2"/>
      <c r="IB629" s="2"/>
      <c r="IC629" s="2"/>
      <c r="ID629" s="2"/>
      <c r="IE629" s="2"/>
      <c r="IF629" s="2"/>
      <c r="IG629" s="2"/>
    </row>
    <row r="630" spans="1:241" s="51" customFormat="1" ht="13.5">
      <c r="A630" s="2"/>
      <c r="B630" s="2"/>
      <c r="C630" s="2"/>
      <c r="D630" s="2"/>
      <c r="E630" s="2"/>
      <c r="F630" s="2"/>
      <c r="G630" s="2"/>
      <c r="H630" s="2"/>
      <c r="I630" s="7"/>
      <c r="J630" s="68"/>
      <c r="K630" s="7"/>
      <c r="L630" s="7"/>
      <c r="M630" s="7"/>
      <c r="N630" s="7"/>
      <c r="O630" s="7"/>
      <c r="P630" s="7"/>
      <c r="Q630" s="27"/>
      <c r="R630" s="52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  <c r="HT630" s="2"/>
      <c r="HU630" s="2"/>
      <c r="HV630" s="2"/>
      <c r="HW630" s="2"/>
      <c r="HX630" s="2"/>
      <c r="HY630" s="2"/>
      <c r="HZ630" s="2"/>
      <c r="IA630" s="2"/>
      <c r="IB630" s="2"/>
      <c r="IC630" s="2"/>
      <c r="ID630" s="2"/>
      <c r="IE630" s="2"/>
      <c r="IF630" s="2"/>
      <c r="IG630" s="2"/>
    </row>
    <row r="631" spans="1:241" s="51" customFormat="1" ht="13.5">
      <c r="A631" s="2"/>
      <c r="B631" s="2"/>
      <c r="C631" s="2"/>
      <c r="D631" s="2"/>
      <c r="E631" s="2"/>
      <c r="F631" s="2"/>
      <c r="G631" s="2"/>
      <c r="H631" s="2"/>
      <c r="I631" s="7"/>
      <c r="J631" s="68"/>
      <c r="K631" s="7"/>
      <c r="L631" s="7"/>
      <c r="M631" s="7"/>
      <c r="N631" s="7"/>
      <c r="O631" s="7"/>
      <c r="P631" s="7"/>
      <c r="Q631" s="27"/>
      <c r="R631" s="52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  <c r="HY631" s="2"/>
      <c r="HZ631" s="2"/>
      <c r="IA631" s="2"/>
      <c r="IB631" s="2"/>
      <c r="IC631" s="2"/>
      <c r="ID631" s="2"/>
      <c r="IE631" s="2"/>
      <c r="IF631" s="2"/>
      <c r="IG631" s="2"/>
    </row>
    <row r="632" spans="1:241" s="51" customFormat="1" ht="13.5">
      <c r="A632" s="2"/>
      <c r="B632" s="2"/>
      <c r="C632" s="2"/>
      <c r="D632" s="2"/>
      <c r="E632" s="2"/>
      <c r="F632" s="2"/>
      <c r="G632" s="2"/>
      <c r="H632" s="2"/>
      <c r="I632" s="7"/>
      <c r="J632" s="68"/>
      <c r="K632" s="7"/>
      <c r="L632" s="7"/>
      <c r="M632" s="7"/>
      <c r="N632" s="7"/>
      <c r="O632" s="7"/>
      <c r="P632" s="7"/>
      <c r="Q632" s="27"/>
      <c r="R632" s="52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  <c r="HT632" s="2"/>
      <c r="HU632" s="2"/>
      <c r="HV632" s="2"/>
      <c r="HW632" s="2"/>
      <c r="HX632" s="2"/>
      <c r="HY632" s="2"/>
      <c r="HZ632" s="2"/>
      <c r="IA632" s="2"/>
      <c r="IB632" s="2"/>
      <c r="IC632" s="2"/>
      <c r="ID632" s="2"/>
      <c r="IE632" s="2"/>
      <c r="IF632" s="2"/>
      <c r="IG632" s="2"/>
    </row>
    <row r="633" spans="1:241" s="51" customFormat="1" ht="13.5">
      <c r="A633" s="2"/>
      <c r="B633" s="2"/>
      <c r="C633" s="2"/>
      <c r="D633" s="2"/>
      <c r="E633" s="2"/>
      <c r="F633" s="2"/>
      <c r="G633" s="2"/>
      <c r="H633" s="2"/>
      <c r="I633" s="7"/>
      <c r="J633" s="68"/>
      <c r="K633" s="7"/>
      <c r="L633" s="7"/>
      <c r="M633" s="7"/>
      <c r="N633" s="7"/>
      <c r="O633" s="7"/>
      <c r="P633" s="7"/>
      <c r="Q633" s="27"/>
      <c r="R633" s="52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2"/>
      <c r="IA633" s="2"/>
      <c r="IB633" s="2"/>
      <c r="IC633" s="2"/>
      <c r="ID633" s="2"/>
      <c r="IE633" s="2"/>
      <c r="IF633" s="2"/>
      <c r="IG633" s="2"/>
    </row>
    <row r="634" spans="1:241" s="51" customFormat="1" ht="13.5">
      <c r="A634" s="2"/>
      <c r="B634" s="2"/>
      <c r="C634" s="2"/>
      <c r="D634" s="2"/>
      <c r="E634" s="2"/>
      <c r="F634" s="2"/>
      <c r="G634" s="2"/>
      <c r="H634" s="2"/>
      <c r="I634" s="7"/>
      <c r="J634" s="68"/>
      <c r="K634" s="7"/>
      <c r="L634" s="7"/>
      <c r="M634" s="7"/>
      <c r="N634" s="7"/>
      <c r="O634" s="7"/>
      <c r="P634" s="7"/>
      <c r="Q634" s="27"/>
      <c r="R634" s="52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  <c r="HT634" s="2"/>
      <c r="HU634" s="2"/>
      <c r="HV634" s="2"/>
      <c r="HW634" s="2"/>
      <c r="HX634" s="2"/>
      <c r="HY634" s="2"/>
      <c r="HZ634" s="2"/>
      <c r="IA634" s="2"/>
      <c r="IB634" s="2"/>
      <c r="IC634" s="2"/>
      <c r="ID634" s="2"/>
      <c r="IE634" s="2"/>
      <c r="IF634" s="2"/>
      <c r="IG634" s="2"/>
    </row>
    <row r="635" spans="1:241" s="51" customFormat="1" ht="13.5">
      <c r="A635" s="2"/>
      <c r="B635" s="2"/>
      <c r="C635" s="2"/>
      <c r="D635" s="2"/>
      <c r="E635" s="2"/>
      <c r="F635" s="2"/>
      <c r="G635" s="2"/>
      <c r="H635" s="2"/>
      <c r="I635" s="7"/>
      <c r="J635" s="68"/>
      <c r="K635" s="7"/>
      <c r="L635" s="7"/>
      <c r="M635" s="7"/>
      <c r="N635" s="7"/>
      <c r="O635" s="7"/>
      <c r="P635" s="7"/>
      <c r="Q635" s="27"/>
      <c r="R635" s="52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  <c r="HT635" s="2"/>
      <c r="HU635" s="2"/>
      <c r="HV635" s="2"/>
      <c r="HW635" s="2"/>
      <c r="HX635" s="2"/>
      <c r="HY635" s="2"/>
      <c r="HZ635" s="2"/>
      <c r="IA635" s="2"/>
      <c r="IB635" s="2"/>
      <c r="IC635" s="2"/>
      <c r="ID635" s="2"/>
      <c r="IE635" s="2"/>
      <c r="IF635" s="2"/>
      <c r="IG635" s="2"/>
    </row>
    <row r="636" spans="1:241" s="51" customFormat="1" ht="13.5">
      <c r="A636" s="2"/>
      <c r="B636" s="2"/>
      <c r="C636" s="2"/>
      <c r="D636" s="2"/>
      <c r="E636" s="2"/>
      <c r="F636" s="2"/>
      <c r="G636" s="2"/>
      <c r="H636" s="2"/>
      <c r="I636" s="7"/>
      <c r="J636" s="68"/>
      <c r="K636" s="7"/>
      <c r="L636" s="7"/>
      <c r="M636" s="7"/>
      <c r="N636" s="7"/>
      <c r="O636" s="7"/>
      <c r="P636" s="7"/>
      <c r="Q636" s="27"/>
      <c r="R636" s="52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  <c r="HT636" s="2"/>
      <c r="HU636" s="2"/>
      <c r="HV636" s="2"/>
      <c r="HW636" s="2"/>
      <c r="HX636" s="2"/>
      <c r="HY636" s="2"/>
      <c r="HZ636" s="2"/>
      <c r="IA636" s="2"/>
      <c r="IB636" s="2"/>
      <c r="IC636" s="2"/>
      <c r="ID636" s="2"/>
      <c r="IE636" s="2"/>
      <c r="IF636" s="2"/>
      <c r="IG636" s="2"/>
    </row>
    <row r="637" spans="1:241" s="51" customFormat="1" ht="13.5">
      <c r="A637" s="2"/>
      <c r="B637" s="2"/>
      <c r="C637" s="2"/>
      <c r="D637" s="2"/>
      <c r="E637" s="2"/>
      <c r="F637" s="2"/>
      <c r="G637" s="2"/>
      <c r="H637" s="2"/>
      <c r="I637" s="7"/>
      <c r="J637" s="68"/>
      <c r="K637" s="7"/>
      <c r="L637" s="7"/>
      <c r="M637" s="7"/>
      <c r="N637" s="7"/>
      <c r="O637" s="7"/>
      <c r="P637" s="7"/>
      <c r="Q637" s="27"/>
      <c r="R637" s="52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  <c r="IE637" s="2"/>
      <c r="IF637" s="2"/>
      <c r="IG637" s="2"/>
    </row>
    <row r="638" spans="1:241" s="51" customFormat="1" ht="13.5">
      <c r="A638" s="2"/>
      <c r="B638" s="2"/>
      <c r="C638" s="2"/>
      <c r="D638" s="2"/>
      <c r="E638" s="2"/>
      <c r="F638" s="2"/>
      <c r="G638" s="2"/>
      <c r="H638" s="2"/>
      <c r="I638" s="7"/>
      <c r="J638" s="68"/>
      <c r="K638" s="7"/>
      <c r="L638" s="7"/>
      <c r="M638" s="7"/>
      <c r="N638" s="7"/>
      <c r="O638" s="7"/>
      <c r="P638" s="7"/>
      <c r="Q638" s="27"/>
      <c r="R638" s="52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</row>
    <row r="639" spans="1:241" s="51" customFormat="1" ht="13.5">
      <c r="A639" s="2"/>
      <c r="B639" s="2"/>
      <c r="C639" s="2"/>
      <c r="D639" s="2"/>
      <c r="E639" s="2"/>
      <c r="F639" s="2"/>
      <c r="G639" s="2"/>
      <c r="H639" s="2"/>
      <c r="I639" s="7"/>
      <c r="J639" s="68"/>
      <c r="K639" s="7"/>
      <c r="L639" s="7"/>
      <c r="M639" s="7"/>
      <c r="N639" s="7"/>
      <c r="O639" s="7"/>
      <c r="P639" s="7"/>
      <c r="Q639" s="27"/>
      <c r="R639" s="52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  <c r="HT639" s="2"/>
      <c r="HU639" s="2"/>
      <c r="HV639" s="2"/>
      <c r="HW639" s="2"/>
      <c r="HX639" s="2"/>
      <c r="HY639" s="2"/>
      <c r="HZ639" s="2"/>
      <c r="IA639" s="2"/>
      <c r="IB639" s="2"/>
      <c r="IC639" s="2"/>
      <c r="ID639" s="2"/>
      <c r="IE639" s="2"/>
      <c r="IF639" s="2"/>
      <c r="IG639" s="2"/>
    </row>
    <row r="640" spans="1:241" s="51" customFormat="1" ht="13.5">
      <c r="A640" s="2"/>
      <c r="B640" s="2"/>
      <c r="C640" s="2"/>
      <c r="D640" s="2"/>
      <c r="E640" s="2"/>
      <c r="F640" s="2"/>
      <c r="G640" s="2"/>
      <c r="H640" s="2"/>
      <c r="I640" s="7"/>
      <c r="J640" s="68"/>
      <c r="K640" s="7"/>
      <c r="L640" s="7"/>
      <c r="M640" s="7"/>
      <c r="N640" s="7"/>
      <c r="O640" s="7"/>
      <c r="P640" s="7"/>
      <c r="Q640" s="27"/>
      <c r="R640" s="52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  <c r="IA640" s="2"/>
      <c r="IB640" s="2"/>
      <c r="IC640" s="2"/>
      <c r="ID640" s="2"/>
      <c r="IE640" s="2"/>
      <c r="IF640" s="2"/>
      <c r="IG640" s="2"/>
    </row>
    <row r="641" spans="1:241" s="51" customFormat="1" ht="13.5">
      <c r="A641" s="2"/>
      <c r="B641" s="2"/>
      <c r="C641" s="2"/>
      <c r="D641" s="2"/>
      <c r="E641" s="2"/>
      <c r="F641" s="2"/>
      <c r="G641" s="2"/>
      <c r="H641" s="2"/>
      <c r="I641" s="7"/>
      <c r="J641" s="68"/>
      <c r="K641" s="7"/>
      <c r="L641" s="7"/>
      <c r="M641" s="7"/>
      <c r="N641" s="7"/>
      <c r="O641" s="7"/>
      <c r="P641" s="7"/>
      <c r="Q641" s="27"/>
      <c r="R641" s="52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  <c r="IE641" s="2"/>
      <c r="IF641" s="2"/>
      <c r="IG641" s="2"/>
    </row>
    <row r="642" spans="1:241" s="51" customFormat="1" ht="13.5">
      <c r="A642" s="2"/>
      <c r="B642" s="2"/>
      <c r="C642" s="2"/>
      <c r="D642" s="2"/>
      <c r="E642" s="2"/>
      <c r="F642" s="2"/>
      <c r="G642" s="2"/>
      <c r="H642" s="2"/>
      <c r="I642" s="7"/>
      <c r="J642" s="68"/>
      <c r="K642" s="7"/>
      <c r="L642" s="7"/>
      <c r="M642" s="7"/>
      <c r="N642" s="7"/>
      <c r="O642" s="7"/>
      <c r="P642" s="7"/>
      <c r="Q642" s="27"/>
      <c r="R642" s="52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  <c r="HT642" s="2"/>
      <c r="HU642" s="2"/>
      <c r="HV642" s="2"/>
      <c r="HW642" s="2"/>
      <c r="HX642" s="2"/>
      <c r="HY642" s="2"/>
      <c r="HZ642" s="2"/>
      <c r="IA642" s="2"/>
      <c r="IB642" s="2"/>
      <c r="IC642" s="2"/>
      <c r="ID642" s="2"/>
      <c r="IE642" s="2"/>
      <c r="IF642" s="2"/>
      <c r="IG642" s="2"/>
    </row>
    <row r="643" spans="1:241" s="51" customFormat="1" ht="13.5">
      <c r="A643" s="2"/>
      <c r="B643" s="2"/>
      <c r="C643" s="2"/>
      <c r="D643" s="2"/>
      <c r="E643" s="2"/>
      <c r="F643" s="2"/>
      <c r="G643" s="2"/>
      <c r="H643" s="2"/>
      <c r="I643" s="7"/>
      <c r="J643" s="68"/>
      <c r="K643" s="7"/>
      <c r="L643" s="7"/>
      <c r="M643" s="7"/>
      <c r="N643" s="7"/>
      <c r="O643" s="7"/>
      <c r="P643" s="7"/>
      <c r="Q643" s="27"/>
      <c r="R643" s="52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  <c r="HT643" s="2"/>
      <c r="HU643" s="2"/>
      <c r="HV643" s="2"/>
      <c r="HW643" s="2"/>
      <c r="HX643" s="2"/>
      <c r="HY643" s="2"/>
      <c r="HZ643" s="2"/>
      <c r="IA643" s="2"/>
      <c r="IB643" s="2"/>
      <c r="IC643" s="2"/>
      <c r="ID643" s="2"/>
      <c r="IE643" s="2"/>
      <c r="IF643" s="2"/>
      <c r="IG643" s="2"/>
    </row>
    <row r="644" spans="1:241" s="51" customFormat="1" ht="13.5">
      <c r="A644" s="2"/>
      <c r="B644" s="2"/>
      <c r="C644" s="2"/>
      <c r="D644" s="2"/>
      <c r="E644" s="2"/>
      <c r="F644" s="2"/>
      <c r="G644" s="2"/>
      <c r="H644" s="2"/>
      <c r="I644" s="7"/>
      <c r="J644" s="68"/>
      <c r="K644" s="7"/>
      <c r="L644" s="7"/>
      <c r="M644" s="7"/>
      <c r="N644" s="7"/>
      <c r="O644" s="7"/>
      <c r="P644" s="7"/>
      <c r="Q644" s="27"/>
      <c r="R644" s="52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  <c r="IA644" s="2"/>
      <c r="IB644" s="2"/>
      <c r="IC644" s="2"/>
      <c r="ID644" s="2"/>
      <c r="IE644" s="2"/>
      <c r="IF644" s="2"/>
      <c r="IG644" s="2"/>
    </row>
    <row r="645" spans="1:241" s="51" customFormat="1" ht="13.5">
      <c r="A645" s="2"/>
      <c r="B645" s="2"/>
      <c r="C645" s="2"/>
      <c r="D645" s="2"/>
      <c r="E645" s="2"/>
      <c r="F645" s="2"/>
      <c r="G645" s="2"/>
      <c r="H645" s="2"/>
      <c r="I645" s="7"/>
      <c r="J645" s="68"/>
      <c r="K645" s="7"/>
      <c r="L645" s="7"/>
      <c r="M645" s="7"/>
      <c r="N645" s="7"/>
      <c r="O645" s="7"/>
      <c r="P645" s="7"/>
      <c r="Q645" s="27"/>
      <c r="R645" s="52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  <c r="IA645" s="2"/>
      <c r="IB645" s="2"/>
      <c r="IC645" s="2"/>
      <c r="ID645" s="2"/>
      <c r="IE645" s="2"/>
      <c r="IF645" s="2"/>
      <c r="IG645" s="2"/>
    </row>
    <row r="646" spans="1:241" s="51" customFormat="1" ht="13.5">
      <c r="A646" s="2"/>
      <c r="B646" s="2"/>
      <c r="C646" s="2"/>
      <c r="D646" s="2"/>
      <c r="E646" s="2"/>
      <c r="F646" s="2"/>
      <c r="G646" s="2"/>
      <c r="H646" s="2"/>
      <c r="I646" s="7"/>
      <c r="J646" s="68"/>
      <c r="K646" s="7"/>
      <c r="L646" s="7"/>
      <c r="M646" s="7"/>
      <c r="N646" s="7"/>
      <c r="O646" s="7"/>
      <c r="P646" s="7"/>
      <c r="Q646" s="27"/>
      <c r="R646" s="52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</row>
    <row r="647" spans="1:241" s="51" customFormat="1" ht="13.5">
      <c r="A647" s="2"/>
      <c r="B647" s="2"/>
      <c r="C647" s="2"/>
      <c r="D647" s="2"/>
      <c r="E647" s="2"/>
      <c r="F647" s="2"/>
      <c r="G647" s="2"/>
      <c r="H647" s="2"/>
      <c r="I647" s="7"/>
      <c r="J647" s="68"/>
      <c r="K647" s="7"/>
      <c r="L647" s="7"/>
      <c r="M647" s="7"/>
      <c r="N647" s="7"/>
      <c r="O647" s="7"/>
      <c r="P647" s="7"/>
      <c r="Q647" s="27"/>
      <c r="R647" s="52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</row>
    <row r="648" spans="1:241" s="51" customFormat="1" ht="13.5">
      <c r="A648" s="2"/>
      <c r="B648" s="2"/>
      <c r="C648" s="2"/>
      <c r="D648" s="2"/>
      <c r="E648" s="2"/>
      <c r="F648" s="2"/>
      <c r="G648" s="2"/>
      <c r="H648" s="2"/>
      <c r="I648" s="7"/>
      <c r="J648" s="68"/>
      <c r="K648" s="7"/>
      <c r="L648" s="7"/>
      <c r="M648" s="7"/>
      <c r="N648" s="7"/>
      <c r="O648" s="7"/>
      <c r="P648" s="7"/>
      <c r="Q648" s="27"/>
      <c r="R648" s="52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  <c r="IE648" s="2"/>
      <c r="IF648" s="2"/>
      <c r="IG648" s="2"/>
    </row>
    <row r="649" spans="1:241" s="51" customFormat="1" ht="13.5">
      <c r="A649" s="2"/>
      <c r="B649" s="2"/>
      <c r="C649" s="2"/>
      <c r="D649" s="2"/>
      <c r="E649" s="2"/>
      <c r="F649" s="2"/>
      <c r="G649" s="2"/>
      <c r="H649" s="2"/>
      <c r="I649" s="7"/>
      <c r="J649" s="68"/>
      <c r="K649" s="7"/>
      <c r="L649" s="7"/>
      <c r="M649" s="7"/>
      <c r="N649" s="7"/>
      <c r="O649" s="7"/>
      <c r="P649" s="7"/>
      <c r="Q649" s="27"/>
      <c r="R649" s="52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  <c r="IF649" s="2"/>
      <c r="IG649" s="2"/>
    </row>
    <row r="650" spans="1:241" s="51" customFormat="1" ht="13.5">
      <c r="A650" s="2"/>
      <c r="B650" s="2"/>
      <c r="C650" s="2"/>
      <c r="D650" s="2"/>
      <c r="E650" s="2"/>
      <c r="F650" s="2"/>
      <c r="G650" s="2"/>
      <c r="H650" s="2"/>
      <c r="I650" s="7"/>
      <c r="J650" s="68"/>
      <c r="K650" s="7"/>
      <c r="L650" s="7"/>
      <c r="M650" s="7"/>
      <c r="N650" s="7"/>
      <c r="O650" s="7"/>
      <c r="P650" s="7"/>
      <c r="Q650" s="27"/>
      <c r="R650" s="52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  <c r="IE650" s="2"/>
      <c r="IF650" s="2"/>
      <c r="IG650" s="2"/>
    </row>
    <row r="651" spans="1:241" s="51" customFormat="1" ht="13.5">
      <c r="A651" s="2"/>
      <c r="B651" s="2"/>
      <c r="C651" s="2"/>
      <c r="D651" s="2"/>
      <c r="E651" s="2"/>
      <c r="F651" s="2"/>
      <c r="G651" s="2"/>
      <c r="H651" s="2"/>
      <c r="I651" s="7"/>
      <c r="J651" s="68"/>
      <c r="K651" s="7"/>
      <c r="L651" s="7"/>
      <c r="M651" s="7"/>
      <c r="N651" s="7"/>
      <c r="O651" s="7"/>
      <c r="P651" s="7"/>
      <c r="Q651" s="27"/>
      <c r="R651" s="52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  <c r="IA651" s="2"/>
      <c r="IB651" s="2"/>
      <c r="IC651" s="2"/>
      <c r="ID651" s="2"/>
      <c r="IE651" s="2"/>
      <c r="IF651" s="2"/>
      <c r="IG651" s="2"/>
    </row>
    <row r="652" spans="1:241" s="51" customFormat="1" ht="13.5">
      <c r="A652" s="2"/>
      <c r="B652" s="2"/>
      <c r="C652" s="2"/>
      <c r="D652" s="2"/>
      <c r="E652" s="2"/>
      <c r="F652" s="2"/>
      <c r="G652" s="2"/>
      <c r="H652" s="2"/>
      <c r="I652" s="7"/>
      <c r="J652" s="68"/>
      <c r="K652" s="7"/>
      <c r="L652" s="7"/>
      <c r="M652" s="7"/>
      <c r="N652" s="7"/>
      <c r="O652" s="7"/>
      <c r="P652" s="7"/>
      <c r="Q652" s="27"/>
      <c r="R652" s="52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  <c r="IF652" s="2"/>
      <c r="IG652" s="2"/>
    </row>
    <row r="653" spans="1:241" s="51" customFormat="1" ht="13.5">
      <c r="A653" s="2"/>
      <c r="B653" s="2"/>
      <c r="C653" s="2"/>
      <c r="D653" s="2"/>
      <c r="E653" s="2"/>
      <c r="F653" s="2"/>
      <c r="G653" s="2"/>
      <c r="H653" s="2"/>
      <c r="I653" s="7"/>
      <c r="J653" s="68"/>
      <c r="K653" s="7"/>
      <c r="L653" s="7"/>
      <c r="M653" s="7"/>
      <c r="N653" s="7"/>
      <c r="O653" s="7"/>
      <c r="P653" s="7"/>
      <c r="Q653" s="27"/>
      <c r="R653" s="52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  <c r="IA653" s="2"/>
      <c r="IB653" s="2"/>
      <c r="IC653" s="2"/>
      <c r="ID653" s="2"/>
      <c r="IE653" s="2"/>
      <c r="IF653" s="2"/>
      <c r="IG653" s="2"/>
    </row>
    <row r="654" spans="1:241" s="51" customFormat="1" ht="13.5">
      <c r="A654" s="2"/>
      <c r="B654" s="2"/>
      <c r="C654" s="2"/>
      <c r="D654" s="2"/>
      <c r="E654" s="2"/>
      <c r="F654" s="2"/>
      <c r="G654" s="2"/>
      <c r="H654" s="2"/>
      <c r="I654" s="7"/>
      <c r="J654" s="68"/>
      <c r="K654" s="7"/>
      <c r="L654" s="7"/>
      <c r="M654" s="7"/>
      <c r="N654" s="7"/>
      <c r="O654" s="7"/>
      <c r="P654" s="7"/>
      <c r="Q654" s="27"/>
      <c r="R654" s="52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  <c r="HT654" s="2"/>
      <c r="HU654" s="2"/>
      <c r="HV654" s="2"/>
      <c r="HW654" s="2"/>
      <c r="HX654" s="2"/>
      <c r="HY654" s="2"/>
      <c r="HZ654" s="2"/>
      <c r="IA654" s="2"/>
      <c r="IB654" s="2"/>
      <c r="IC654" s="2"/>
      <c r="ID654" s="2"/>
      <c r="IE654" s="2"/>
      <c r="IF654" s="2"/>
      <c r="IG654" s="2"/>
    </row>
    <row r="655" spans="1:241" s="51" customFormat="1" ht="13.5">
      <c r="A655" s="2"/>
      <c r="B655" s="2"/>
      <c r="C655" s="2"/>
      <c r="D655" s="2"/>
      <c r="E655" s="2"/>
      <c r="F655" s="2"/>
      <c r="G655" s="2"/>
      <c r="H655" s="2"/>
      <c r="I655" s="7"/>
      <c r="J655" s="68"/>
      <c r="K655" s="7"/>
      <c r="L655" s="7"/>
      <c r="M655" s="7"/>
      <c r="N655" s="7"/>
      <c r="O655" s="7"/>
      <c r="P655" s="7"/>
      <c r="Q655" s="27"/>
      <c r="R655" s="52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2"/>
      <c r="HE655" s="2"/>
      <c r="HF655" s="2"/>
      <c r="HG655" s="2"/>
      <c r="HH655" s="2"/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  <c r="HT655" s="2"/>
      <c r="HU655" s="2"/>
      <c r="HV655" s="2"/>
      <c r="HW655" s="2"/>
      <c r="HX655" s="2"/>
      <c r="HY655" s="2"/>
      <c r="HZ655" s="2"/>
      <c r="IA655" s="2"/>
      <c r="IB655" s="2"/>
      <c r="IC655" s="2"/>
      <c r="ID655" s="2"/>
      <c r="IE655" s="2"/>
      <c r="IF655" s="2"/>
      <c r="IG655" s="2"/>
    </row>
    <row r="656" spans="1:241" s="51" customFormat="1" ht="13.5">
      <c r="A656" s="2"/>
      <c r="B656" s="2"/>
      <c r="C656" s="2"/>
      <c r="D656" s="2"/>
      <c r="E656" s="2"/>
      <c r="F656" s="2"/>
      <c r="G656" s="2"/>
      <c r="H656" s="2"/>
      <c r="I656" s="7"/>
      <c r="J656" s="68"/>
      <c r="K656" s="7"/>
      <c r="L656" s="7"/>
      <c r="M656" s="7"/>
      <c r="N656" s="7"/>
      <c r="O656" s="7"/>
      <c r="P656" s="7"/>
      <c r="Q656" s="27"/>
      <c r="R656" s="52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  <c r="HT656" s="2"/>
      <c r="HU656" s="2"/>
      <c r="HV656" s="2"/>
      <c r="HW656" s="2"/>
      <c r="HX656" s="2"/>
      <c r="HY656" s="2"/>
      <c r="HZ656" s="2"/>
      <c r="IA656" s="2"/>
      <c r="IB656" s="2"/>
      <c r="IC656" s="2"/>
      <c r="ID656" s="2"/>
      <c r="IE656" s="2"/>
      <c r="IF656" s="2"/>
      <c r="IG656" s="2"/>
    </row>
    <row r="657" spans="1:241" s="51" customFormat="1" ht="13.5">
      <c r="A657" s="2"/>
      <c r="B657" s="2"/>
      <c r="C657" s="2"/>
      <c r="D657" s="2"/>
      <c r="E657" s="2"/>
      <c r="F657" s="2"/>
      <c r="G657" s="2"/>
      <c r="H657" s="2"/>
      <c r="I657" s="7"/>
      <c r="J657" s="68"/>
      <c r="K657" s="7"/>
      <c r="L657" s="7"/>
      <c r="M657" s="7"/>
      <c r="N657" s="7"/>
      <c r="O657" s="7"/>
      <c r="P657" s="7"/>
      <c r="Q657" s="27"/>
      <c r="R657" s="52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  <c r="GV657" s="2"/>
      <c r="GW657" s="2"/>
      <c r="GX657" s="2"/>
      <c r="GY657" s="2"/>
      <c r="GZ657" s="2"/>
      <c r="HA657" s="2"/>
      <c r="HB657" s="2"/>
      <c r="HC657" s="2"/>
      <c r="HD657" s="2"/>
      <c r="HE657" s="2"/>
      <c r="HF657" s="2"/>
      <c r="HG657" s="2"/>
      <c r="HH657" s="2"/>
      <c r="HI657" s="2"/>
      <c r="HJ657" s="2"/>
      <c r="HK657" s="2"/>
      <c r="HL657" s="2"/>
      <c r="HM657" s="2"/>
      <c r="HN657" s="2"/>
      <c r="HO657" s="2"/>
      <c r="HP657" s="2"/>
      <c r="HQ657" s="2"/>
      <c r="HR657" s="2"/>
      <c r="HS657" s="2"/>
      <c r="HT657" s="2"/>
      <c r="HU657" s="2"/>
      <c r="HV657" s="2"/>
      <c r="HW657" s="2"/>
      <c r="HX657" s="2"/>
      <c r="HY657" s="2"/>
      <c r="HZ657" s="2"/>
      <c r="IA657" s="2"/>
      <c r="IB657" s="2"/>
      <c r="IC657" s="2"/>
      <c r="ID657" s="2"/>
      <c r="IE657" s="2"/>
      <c r="IF657" s="2"/>
      <c r="IG657" s="2"/>
    </row>
    <row r="658" spans="1:241" s="51" customFormat="1" ht="13.5">
      <c r="A658" s="2"/>
      <c r="B658" s="2"/>
      <c r="C658" s="2"/>
      <c r="D658" s="2"/>
      <c r="E658" s="2"/>
      <c r="F658" s="2"/>
      <c r="G658" s="2"/>
      <c r="H658" s="2"/>
      <c r="I658" s="7"/>
      <c r="J658" s="68"/>
      <c r="K658" s="7"/>
      <c r="L658" s="7"/>
      <c r="M658" s="7"/>
      <c r="N658" s="7"/>
      <c r="O658" s="7"/>
      <c r="P658" s="7"/>
      <c r="Q658" s="27"/>
      <c r="R658" s="52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  <c r="GU658" s="2"/>
      <c r="GV658" s="2"/>
      <c r="GW658" s="2"/>
      <c r="GX658" s="2"/>
      <c r="GY658" s="2"/>
      <c r="GZ658" s="2"/>
      <c r="HA658" s="2"/>
      <c r="HB658" s="2"/>
      <c r="HC658" s="2"/>
      <c r="HD658" s="2"/>
      <c r="HE658" s="2"/>
      <c r="HF658" s="2"/>
      <c r="HG658" s="2"/>
      <c r="HH658" s="2"/>
      <c r="HI658" s="2"/>
      <c r="HJ658" s="2"/>
      <c r="HK658" s="2"/>
      <c r="HL658" s="2"/>
      <c r="HM658" s="2"/>
      <c r="HN658" s="2"/>
      <c r="HO658" s="2"/>
      <c r="HP658" s="2"/>
      <c r="HQ658" s="2"/>
      <c r="HR658" s="2"/>
      <c r="HS658" s="2"/>
      <c r="HT658" s="2"/>
      <c r="HU658" s="2"/>
      <c r="HV658" s="2"/>
      <c r="HW658" s="2"/>
      <c r="HX658" s="2"/>
      <c r="HY658" s="2"/>
      <c r="HZ658" s="2"/>
      <c r="IA658" s="2"/>
      <c r="IB658" s="2"/>
      <c r="IC658" s="2"/>
      <c r="ID658" s="2"/>
      <c r="IE658" s="2"/>
      <c r="IF658" s="2"/>
      <c r="IG658" s="2"/>
    </row>
    <row r="659" spans="1:241" s="51" customFormat="1" ht="13.5">
      <c r="A659" s="2"/>
      <c r="B659" s="2"/>
      <c r="C659" s="2"/>
      <c r="D659" s="2"/>
      <c r="E659" s="2"/>
      <c r="F659" s="2"/>
      <c r="G659" s="2"/>
      <c r="H659" s="2"/>
      <c r="I659" s="7"/>
      <c r="J659" s="68"/>
      <c r="K659" s="7"/>
      <c r="L659" s="7"/>
      <c r="M659" s="7"/>
      <c r="N659" s="7"/>
      <c r="O659" s="7"/>
      <c r="P659" s="7"/>
      <c r="Q659" s="27"/>
      <c r="R659" s="52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  <c r="GV659" s="2"/>
      <c r="GW659" s="2"/>
      <c r="GX659" s="2"/>
      <c r="GY659" s="2"/>
      <c r="GZ659" s="2"/>
      <c r="HA659" s="2"/>
      <c r="HB659" s="2"/>
      <c r="HC659" s="2"/>
      <c r="HD659" s="2"/>
      <c r="HE659" s="2"/>
      <c r="HF659" s="2"/>
      <c r="HG659" s="2"/>
      <c r="HH659" s="2"/>
      <c r="HI659" s="2"/>
      <c r="HJ659" s="2"/>
      <c r="HK659" s="2"/>
      <c r="HL659" s="2"/>
      <c r="HM659" s="2"/>
      <c r="HN659" s="2"/>
      <c r="HO659" s="2"/>
      <c r="HP659" s="2"/>
      <c r="HQ659" s="2"/>
      <c r="HR659" s="2"/>
      <c r="HS659" s="2"/>
      <c r="HT659" s="2"/>
      <c r="HU659" s="2"/>
      <c r="HV659" s="2"/>
      <c r="HW659" s="2"/>
      <c r="HX659" s="2"/>
      <c r="HY659" s="2"/>
      <c r="HZ659" s="2"/>
      <c r="IA659" s="2"/>
      <c r="IB659" s="2"/>
      <c r="IC659" s="2"/>
      <c r="ID659" s="2"/>
      <c r="IE659" s="2"/>
      <c r="IF659" s="2"/>
      <c r="IG659" s="2"/>
    </row>
    <row r="660" spans="1:241" s="51" customFormat="1" ht="13.5">
      <c r="A660" s="2"/>
      <c r="B660" s="2"/>
      <c r="C660" s="2"/>
      <c r="D660" s="2"/>
      <c r="E660" s="2"/>
      <c r="F660" s="2"/>
      <c r="G660" s="2"/>
      <c r="H660" s="2"/>
      <c r="I660" s="7"/>
      <c r="J660" s="68"/>
      <c r="K660" s="7"/>
      <c r="L660" s="7"/>
      <c r="M660" s="7"/>
      <c r="N660" s="7"/>
      <c r="O660" s="7"/>
      <c r="P660" s="7"/>
      <c r="Q660" s="27"/>
      <c r="R660" s="52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  <c r="GV660" s="2"/>
      <c r="GW660" s="2"/>
      <c r="GX660" s="2"/>
      <c r="GY660" s="2"/>
      <c r="GZ660" s="2"/>
      <c r="HA660" s="2"/>
      <c r="HB660" s="2"/>
      <c r="HC660" s="2"/>
      <c r="HD660" s="2"/>
      <c r="HE660" s="2"/>
      <c r="HF660" s="2"/>
      <c r="HG660" s="2"/>
      <c r="HH660" s="2"/>
      <c r="HI660" s="2"/>
      <c r="HJ660" s="2"/>
      <c r="HK660" s="2"/>
      <c r="HL660" s="2"/>
      <c r="HM660" s="2"/>
      <c r="HN660" s="2"/>
      <c r="HO660" s="2"/>
      <c r="HP660" s="2"/>
      <c r="HQ660" s="2"/>
      <c r="HR660" s="2"/>
      <c r="HS660" s="2"/>
      <c r="HT660" s="2"/>
      <c r="HU660" s="2"/>
      <c r="HV660" s="2"/>
      <c r="HW660" s="2"/>
      <c r="HX660" s="2"/>
      <c r="HY660" s="2"/>
      <c r="HZ660" s="2"/>
      <c r="IA660" s="2"/>
      <c r="IB660" s="2"/>
      <c r="IC660" s="2"/>
      <c r="ID660" s="2"/>
      <c r="IE660" s="2"/>
      <c r="IF660" s="2"/>
      <c r="IG660" s="2"/>
    </row>
    <row r="661" spans="1:241" s="51" customFormat="1" ht="13.5">
      <c r="A661" s="2"/>
      <c r="B661" s="2"/>
      <c r="C661" s="2"/>
      <c r="D661" s="2"/>
      <c r="E661" s="2"/>
      <c r="F661" s="2"/>
      <c r="G661" s="2"/>
      <c r="H661" s="2"/>
      <c r="I661" s="7"/>
      <c r="J661" s="68"/>
      <c r="K661" s="7"/>
      <c r="L661" s="7"/>
      <c r="M661" s="7"/>
      <c r="N661" s="7"/>
      <c r="O661" s="7"/>
      <c r="P661" s="7"/>
      <c r="Q661" s="27"/>
      <c r="R661" s="52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2"/>
      <c r="HE661" s="2"/>
      <c r="HF661" s="2"/>
      <c r="HG661" s="2"/>
      <c r="HH661" s="2"/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  <c r="HT661" s="2"/>
      <c r="HU661" s="2"/>
      <c r="HV661" s="2"/>
      <c r="HW661" s="2"/>
      <c r="HX661" s="2"/>
      <c r="HY661" s="2"/>
      <c r="HZ661" s="2"/>
      <c r="IA661" s="2"/>
      <c r="IB661" s="2"/>
      <c r="IC661" s="2"/>
      <c r="ID661" s="2"/>
      <c r="IE661" s="2"/>
      <c r="IF661" s="2"/>
      <c r="IG661" s="2"/>
    </row>
    <row r="662" spans="1:241" s="51" customFormat="1" ht="13.5">
      <c r="A662" s="2"/>
      <c r="B662" s="2"/>
      <c r="C662" s="2"/>
      <c r="D662" s="2"/>
      <c r="E662" s="2"/>
      <c r="F662" s="2"/>
      <c r="G662" s="2"/>
      <c r="H662" s="2"/>
      <c r="I662" s="7"/>
      <c r="J662" s="68"/>
      <c r="K662" s="7"/>
      <c r="L662" s="7"/>
      <c r="M662" s="7"/>
      <c r="N662" s="7"/>
      <c r="O662" s="7"/>
      <c r="P662" s="7"/>
      <c r="Q662" s="27"/>
      <c r="R662" s="52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  <c r="HT662" s="2"/>
      <c r="HU662" s="2"/>
      <c r="HV662" s="2"/>
      <c r="HW662" s="2"/>
      <c r="HX662" s="2"/>
      <c r="HY662" s="2"/>
      <c r="HZ662" s="2"/>
      <c r="IA662" s="2"/>
      <c r="IB662" s="2"/>
      <c r="IC662" s="2"/>
      <c r="ID662" s="2"/>
      <c r="IE662" s="2"/>
      <c r="IF662" s="2"/>
      <c r="IG662" s="2"/>
    </row>
    <row r="663" spans="1:241" s="51" customFormat="1" ht="13.5">
      <c r="A663" s="2"/>
      <c r="B663" s="2"/>
      <c r="C663" s="2"/>
      <c r="D663" s="2"/>
      <c r="E663" s="2"/>
      <c r="F663" s="2"/>
      <c r="G663" s="2"/>
      <c r="H663" s="2"/>
      <c r="I663" s="7"/>
      <c r="J663" s="68"/>
      <c r="K663" s="7"/>
      <c r="L663" s="7"/>
      <c r="M663" s="7"/>
      <c r="N663" s="7"/>
      <c r="O663" s="7"/>
      <c r="P663" s="7"/>
      <c r="Q663" s="27"/>
      <c r="R663" s="52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  <c r="HT663" s="2"/>
      <c r="HU663" s="2"/>
      <c r="HV663" s="2"/>
      <c r="HW663" s="2"/>
      <c r="HX663" s="2"/>
      <c r="HY663" s="2"/>
      <c r="HZ663" s="2"/>
      <c r="IA663" s="2"/>
      <c r="IB663" s="2"/>
      <c r="IC663" s="2"/>
      <c r="ID663" s="2"/>
      <c r="IE663" s="2"/>
      <c r="IF663" s="2"/>
      <c r="IG663" s="2"/>
    </row>
    <row r="664" spans="1:241" s="51" customFormat="1" ht="13.5">
      <c r="A664" s="2"/>
      <c r="B664" s="2"/>
      <c r="C664" s="2"/>
      <c r="D664" s="2"/>
      <c r="E664" s="2"/>
      <c r="F664" s="2"/>
      <c r="G664" s="2"/>
      <c r="H664" s="2"/>
      <c r="I664" s="7"/>
      <c r="J664" s="68"/>
      <c r="K664" s="7"/>
      <c r="L664" s="7"/>
      <c r="M664" s="7"/>
      <c r="N664" s="7"/>
      <c r="O664" s="7"/>
      <c r="P664" s="7"/>
      <c r="Q664" s="27"/>
      <c r="R664" s="52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  <c r="GV664" s="2"/>
      <c r="GW664" s="2"/>
      <c r="GX664" s="2"/>
      <c r="GY664" s="2"/>
      <c r="GZ664" s="2"/>
      <c r="HA664" s="2"/>
      <c r="HB664" s="2"/>
      <c r="HC664" s="2"/>
      <c r="HD664" s="2"/>
      <c r="HE664" s="2"/>
      <c r="HF664" s="2"/>
      <c r="HG664" s="2"/>
      <c r="HH664" s="2"/>
      <c r="HI664" s="2"/>
      <c r="HJ664" s="2"/>
      <c r="HK664" s="2"/>
      <c r="HL664" s="2"/>
      <c r="HM664" s="2"/>
      <c r="HN664" s="2"/>
      <c r="HO664" s="2"/>
      <c r="HP664" s="2"/>
      <c r="HQ664" s="2"/>
      <c r="HR664" s="2"/>
      <c r="HS664" s="2"/>
      <c r="HT664" s="2"/>
      <c r="HU664" s="2"/>
      <c r="HV664" s="2"/>
      <c r="HW664" s="2"/>
      <c r="HX664" s="2"/>
      <c r="HY664" s="2"/>
      <c r="HZ664" s="2"/>
      <c r="IA664" s="2"/>
      <c r="IB664" s="2"/>
      <c r="IC664" s="2"/>
      <c r="ID664" s="2"/>
      <c r="IE664" s="2"/>
      <c r="IF664" s="2"/>
      <c r="IG664" s="2"/>
    </row>
    <row r="665" spans="1:241" s="51" customFormat="1" ht="13.5">
      <c r="A665" s="2"/>
      <c r="B665" s="2"/>
      <c r="C665" s="2"/>
      <c r="D665" s="2"/>
      <c r="E665" s="2"/>
      <c r="F665" s="2"/>
      <c r="G665" s="2"/>
      <c r="H665" s="2"/>
      <c r="I665" s="7"/>
      <c r="J665" s="68"/>
      <c r="K665" s="7"/>
      <c r="L665" s="7"/>
      <c r="M665" s="7"/>
      <c r="N665" s="7"/>
      <c r="O665" s="7"/>
      <c r="P665" s="7"/>
      <c r="Q665" s="27"/>
      <c r="R665" s="52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  <c r="GV665" s="2"/>
      <c r="GW665" s="2"/>
      <c r="GX665" s="2"/>
      <c r="GY665" s="2"/>
      <c r="GZ665" s="2"/>
      <c r="HA665" s="2"/>
      <c r="HB665" s="2"/>
      <c r="HC665" s="2"/>
      <c r="HD665" s="2"/>
      <c r="HE665" s="2"/>
      <c r="HF665" s="2"/>
      <c r="HG665" s="2"/>
      <c r="HH665" s="2"/>
      <c r="HI665" s="2"/>
      <c r="HJ665" s="2"/>
      <c r="HK665" s="2"/>
      <c r="HL665" s="2"/>
      <c r="HM665" s="2"/>
      <c r="HN665" s="2"/>
      <c r="HO665" s="2"/>
      <c r="HP665" s="2"/>
      <c r="HQ665" s="2"/>
      <c r="HR665" s="2"/>
      <c r="HS665" s="2"/>
      <c r="HT665" s="2"/>
      <c r="HU665" s="2"/>
      <c r="HV665" s="2"/>
      <c r="HW665" s="2"/>
      <c r="HX665" s="2"/>
      <c r="HY665" s="2"/>
      <c r="HZ665" s="2"/>
      <c r="IA665" s="2"/>
      <c r="IB665" s="2"/>
      <c r="IC665" s="2"/>
      <c r="ID665" s="2"/>
      <c r="IE665" s="2"/>
      <c r="IF665" s="2"/>
      <c r="IG665" s="2"/>
    </row>
    <row r="666" spans="1:241" s="51" customFormat="1" ht="13.5">
      <c r="A666" s="2"/>
      <c r="B666" s="2"/>
      <c r="C666" s="2"/>
      <c r="D666" s="2"/>
      <c r="E666" s="2"/>
      <c r="F666" s="2"/>
      <c r="G666" s="2"/>
      <c r="H666" s="2"/>
      <c r="I666" s="7"/>
      <c r="J666" s="68"/>
      <c r="K666" s="7"/>
      <c r="L666" s="7"/>
      <c r="M666" s="7"/>
      <c r="N666" s="7"/>
      <c r="O666" s="7"/>
      <c r="P666" s="7"/>
      <c r="Q666" s="27"/>
      <c r="R666" s="52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2"/>
      <c r="HE666" s="2"/>
      <c r="HF666" s="2"/>
      <c r="HG666" s="2"/>
      <c r="HH666" s="2"/>
      <c r="HI666" s="2"/>
      <c r="HJ666" s="2"/>
      <c r="HK666" s="2"/>
      <c r="HL666" s="2"/>
      <c r="HM666" s="2"/>
      <c r="HN666" s="2"/>
      <c r="HO666" s="2"/>
      <c r="HP666" s="2"/>
      <c r="HQ666" s="2"/>
      <c r="HR666" s="2"/>
      <c r="HS666" s="2"/>
      <c r="HT666" s="2"/>
      <c r="HU666" s="2"/>
      <c r="HV666" s="2"/>
      <c r="HW666" s="2"/>
      <c r="HX666" s="2"/>
      <c r="HY666" s="2"/>
      <c r="HZ666" s="2"/>
      <c r="IA666" s="2"/>
      <c r="IB666" s="2"/>
      <c r="IC666" s="2"/>
      <c r="ID666" s="2"/>
      <c r="IE666" s="2"/>
      <c r="IF666" s="2"/>
      <c r="IG666" s="2"/>
    </row>
    <row r="667" spans="1:241" s="51" customFormat="1" ht="13.5">
      <c r="A667" s="2"/>
      <c r="B667" s="2"/>
      <c r="C667" s="2"/>
      <c r="D667" s="2"/>
      <c r="E667" s="2"/>
      <c r="F667" s="2"/>
      <c r="G667" s="2"/>
      <c r="H667" s="2"/>
      <c r="I667" s="7"/>
      <c r="J667" s="68"/>
      <c r="K667" s="7"/>
      <c r="L667" s="7"/>
      <c r="M667" s="7"/>
      <c r="N667" s="7"/>
      <c r="O667" s="7"/>
      <c r="P667" s="7"/>
      <c r="Q667" s="27"/>
      <c r="R667" s="52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2"/>
      <c r="HE667" s="2"/>
      <c r="HF667" s="2"/>
      <c r="HG667" s="2"/>
      <c r="HH667" s="2"/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  <c r="HT667" s="2"/>
      <c r="HU667" s="2"/>
      <c r="HV667" s="2"/>
      <c r="HW667" s="2"/>
      <c r="HX667" s="2"/>
      <c r="HY667" s="2"/>
      <c r="HZ667" s="2"/>
      <c r="IA667" s="2"/>
      <c r="IB667" s="2"/>
      <c r="IC667" s="2"/>
      <c r="ID667" s="2"/>
      <c r="IE667" s="2"/>
      <c r="IF667" s="2"/>
      <c r="IG667" s="2"/>
    </row>
    <row r="668" spans="1:241" s="51" customFormat="1" ht="13.5">
      <c r="A668" s="2"/>
      <c r="B668" s="2"/>
      <c r="C668" s="2"/>
      <c r="D668" s="2"/>
      <c r="E668" s="2"/>
      <c r="F668" s="2"/>
      <c r="G668" s="2"/>
      <c r="H668" s="2"/>
      <c r="I668" s="7"/>
      <c r="J668" s="68"/>
      <c r="K668" s="7"/>
      <c r="L668" s="7"/>
      <c r="M668" s="7"/>
      <c r="N668" s="7"/>
      <c r="O668" s="7"/>
      <c r="P668" s="7"/>
      <c r="Q668" s="27"/>
      <c r="R668" s="52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  <c r="GV668" s="2"/>
      <c r="GW668" s="2"/>
      <c r="GX668" s="2"/>
      <c r="GY668" s="2"/>
      <c r="GZ668" s="2"/>
      <c r="HA668" s="2"/>
      <c r="HB668" s="2"/>
      <c r="HC668" s="2"/>
      <c r="HD668" s="2"/>
      <c r="HE668" s="2"/>
      <c r="HF668" s="2"/>
      <c r="HG668" s="2"/>
      <c r="HH668" s="2"/>
      <c r="HI668" s="2"/>
      <c r="HJ668" s="2"/>
      <c r="HK668" s="2"/>
      <c r="HL668" s="2"/>
      <c r="HM668" s="2"/>
      <c r="HN668" s="2"/>
      <c r="HO668" s="2"/>
      <c r="HP668" s="2"/>
      <c r="HQ668" s="2"/>
      <c r="HR668" s="2"/>
      <c r="HS668" s="2"/>
      <c r="HT668" s="2"/>
      <c r="HU668" s="2"/>
      <c r="HV668" s="2"/>
      <c r="HW668" s="2"/>
      <c r="HX668" s="2"/>
      <c r="HY668" s="2"/>
      <c r="HZ668" s="2"/>
      <c r="IA668" s="2"/>
      <c r="IB668" s="2"/>
      <c r="IC668" s="2"/>
      <c r="ID668" s="2"/>
      <c r="IE668" s="2"/>
      <c r="IF668" s="2"/>
      <c r="IG668" s="2"/>
    </row>
    <row r="669" spans="1:241" s="51" customFormat="1" ht="13.5">
      <c r="A669" s="2"/>
      <c r="B669" s="2"/>
      <c r="C669" s="2"/>
      <c r="D669" s="2"/>
      <c r="E669" s="2"/>
      <c r="F669" s="2"/>
      <c r="G669" s="2"/>
      <c r="H669" s="2"/>
      <c r="I669" s="7"/>
      <c r="J669" s="68"/>
      <c r="K669" s="7"/>
      <c r="L669" s="7"/>
      <c r="M669" s="7"/>
      <c r="N669" s="7"/>
      <c r="O669" s="7"/>
      <c r="P669" s="7"/>
      <c r="Q669" s="27"/>
      <c r="R669" s="52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  <c r="IE669" s="2"/>
      <c r="IF669" s="2"/>
      <c r="IG669" s="2"/>
    </row>
    <row r="670" spans="1:241" s="51" customFormat="1" ht="13.5">
      <c r="A670" s="2"/>
      <c r="B670" s="2"/>
      <c r="C670" s="2"/>
      <c r="D670" s="2"/>
      <c r="E670" s="2"/>
      <c r="F670" s="2"/>
      <c r="G670" s="2"/>
      <c r="H670" s="2"/>
      <c r="I670" s="7"/>
      <c r="J670" s="68"/>
      <c r="K670" s="7"/>
      <c r="L670" s="7"/>
      <c r="M670" s="7"/>
      <c r="N670" s="7"/>
      <c r="O670" s="7"/>
      <c r="P670" s="7"/>
      <c r="Q670" s="27"/>
      <c r="R670" s="52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  <c r="GV670" s="2"/>
      <c r="GW670" s="2"/>
      <c r="GX670" s="2"/>
      <c r="GY670" s="2"/>
      <c r="GZ670" s="2"/>
      <c r="HA670" s="2"/>
      <c r="HB670" s="2"/>
      <c r="HC670" s="2"/>
      <c r="HD670" s="2"/>
      <c r="HE670" s="2"/>
      <c r="HF670" s="2"/>
      <c r="HG670" s="2"/>
      <c r="HH670" s="2"/>
      <c r="HI670" s="2"/>
      <c r="HJ670" s="2"/>
      <c r="HK670" s="2"/>
      <c r="HL670" s="2"/>
      <c r="HM670" s="2"/>
      <c r="HN670" s="2"/>
      <c r="HO670" s="2"/>
      <c r="HP670" s="2"/>
      <c r="HQ670" s="2"/>
      <c r="HR670" s="2"/>
      <c r="HS670" s="2"/>
      <c r="HT670" s="2"/>
      <c r="HU670" s="2"/>
      <c r="HV670" s="2"/>
      <c r="HW670" s="2"/>
      <c r="HX670" s="2"/>
      <c r="HY670" s="2"/>
      <c r="HZ670" s="2"/>
      <c r="IA670" s="2"/>
      <c r="IB670" s="2"/>
      <c r="IC670" s="2"/>
      <c r="ID670" s="2"/>
      <c r="IE670" s="2"/>
      <c r="IF670" s="2"/>
      <c r="IG670" s="2"/>
    </row>
    <row r="671" spans="1:241" s="51" customFormat="1" ht="13.5">
      <c r="A671" s="2"/>
      <c r="B671" s="2"/>
      <c r="C671" s="2"/>
      <c r="D671" s="2"/>
      <c r="E671" s="2"/>
      <c r="F671" s="2"/>
      <c r="G671" s="2"/>
      <c r="H671" s="2"/>
      <c r="I671" s="7"/>
      <c r="J671" s="68"/>
      <c r="K671" s="7"/>
      <c r="L671" s="7"/>
      <c r="M671" s="7"/>
      <c r="N671" s="7"/>
      <c r="O671" s="7"/>
      <c r="P671" s="7"/>
      <c r="Q671" s="27"/>
      <c r="R671" s="52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2"/>
      <c r="HE671" s="2"/>
      <c r="HF671" s="2"/>
      <c r="HG671" s="2"/>
      <c r="HH671" s="2"/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  <c r="HT671" s="2"/>
      <c r="HU671" s="2"/>
      <c r="HV671" s="2"/>
      <c r="HW671" s="2"/>
      <c r="HX671" s="2"/>
      <c r="HY671" s="2"/>
      <c r="HZ671" s="2"/>
      <c r="IA671" s="2"/>
      <c r="IB671" s="2"/>
      <c r="IC671" s="2"/>
      <c r="ID671" s="2"/>
      <c r="IE671" s="2"/>
      <c r="IF671" s="2"/>
      <c r="IG671" s="2"/>
    </row>
    <row r="672" spans="1:241" s="51" customFormat="1" ht="13.5">
      <c r="A672" s="2"/>
      <c r="B672" s="2"/>
      <c r="C672" s="2"/>
      <c r="D672" s="2"/>
      <c r="E672" s="2"/>
      <c r="F672" s="2"/>
      <c r="G672" s="2"/>
      <c r="H672" s="2"/>
      <c r="I672" s="7"/>
      <c r="J672" s="68"/>
      <c r="K672" s="7"/>
      <c r="L672" s="7"/>
      <c r="M672" s="7"/>
      <c r="N672" s="7"/>
      <c r="O672" s="7"/>
      <c r="P672" s="7"/>
      <c r="Q672" s="27"/>
      <c r="R672" s="52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  <c r="GU672" s="2"/>
      <c r="GV672" s="2"/>
      <c r="GW672" s="2"/>
      <c r="GX672" s="2"/>
      <c r="GY672" s="2"/>
      <c r="GZ672" s="2"/>
      <c r="HA672" s="2"/>
      <c r="HB672" s="2"/>
      <c r="HC672" s="2"/>
      <c r="HD672" s="2"/>
      <c r="HE672" s="2"/>
      <c r="HF672" s="2"/>
      <c r="HG672" s="2"/>
      <c r="HH672" s="2"/>
      <c r="HI672" s="2"/>
      <c r="HJ672" s="2"/>
      <c r="HK672" s="2"/>
      <c r="HL672" s="2"/>
      <c r="HM672" s="2"/>
      <c r="HN672" s="2"/>
      <c r="HO672" s="2"/>
      <c r="HP672" s="2"/>
      <c r="HQ672" s="2"/>
      <c r="HR672" s="2"/>
      <c r="HS672" s="2"/>
      <c r="HT672" s="2"/>
      <c r="HU672" s="2"/>
      <c r="HV672" s="2"/>
      <c r="HW672" s="2"/>
      <c r="HX672" s="2"/>
      <c r="HY672" s="2"/>
      <c r="HZ672" s="2"/>
      <c r="IA672" s="2"/>
      <c r="IB672" s="2"/>
      <c r="IC672" s="2"/>
      <c r="ID672" s="2"/>
      <c r="IE672" s="2"/>
      <c r="IF672" s="2"/>
      <c r="IG672" s="2"/>
    </row>
    <row r="673" spans="1:241" s="51" customFormat="1" ht="13.5">
      <c r="A673" s="2"/>
      <c r="B673" s="2"/>
      <c r="C673" s="2"/>
      <c r="D673" s="2"/>
      <c r="E673" s="2"/>
      <c r="F673" s="2"/>
      <c r="G673" s="2"/>
      <c r="H673" s="2"/>
      <c r="I673" s="7"/>
      <c r="J673" s="68"/>
      <c r="K673" s="7"/>
      <c r="L673" s="7"/>
      <c r="M673" s="7"/>
      <c r="N673" s="7"/>
      <c r="O673" s="7"/>
      <c r="P673" s="7"/>
      <c r="Q673" s="27"/>
      <c r="R673" s="52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  <c r="GV673" s="2"/>
      <c r="GW673" s="2"/>
      <c r="GX673" s="2"/>
      <c r="GY673" s="2"/>
      <c r="GZ673" s="2"/>
      <c r="HA673" s="2"/>
      <c r="HB673" s="2"/>
      <c r="HC673" s="2"/>
      <c r="HD673" s="2"/>
      <c r="HE673" s="2"/>
      <c r="HF673" s="2"/>
      <c r="HG673" s="2"/>
      <c r="HH673" s="2"/>
      <c r="HI673" s="2"/>
      <c r="HJ673" s="2"/>
      <c r="HK673" s="2"/>
      <c r="HL673" s="2"/>
      <c r="HM673" s="2"/>
      <c r="HN673" s="2"/>
      <c r="HO673" s="2"/>
      <c r="HP673" s="2"/>
      <c r="HQ673" s="2"/>
      <c r="HR673" s="2"/>
      <c r="HS673" s="2"/>
      <c r="HT673" s="2"/>
      <c r="HU673" s="2"/>
      <c r="HV673" s="2"/>
      <c r="HW673" s="2"/>
      <c r="HX673" s="2"/>
      <c r="HY673" s="2"/>
      <c r="HZ673" s="2"/>
      <c r="IA673" s="2"/>
      <c r="IB673" s="2"/>
      <c r="IC673" s="2"/>
      <c r="ID673" s="2"/>
      <c r="IE673" s="2"/>
      <c r="IF673" s="2"/>
      <c r="IG673" s="2"/>
    </row>
    <row r="674" spans="1:241" s="51" customFormat="1" ht="13.5">
      <c r="A674" s="2"/>
      <c r="B674" s="2"/>
      <c r="C674" s="2"/>
      <c r="D674" s="2"/>
      <c r="E674" s="2"/>
      <c r="F674" s="2"/>
      <c r="G674" s="2"/>
      <c r="H674" s="2"/>
      <c r="I674" s="7"/>
      <c r="J674" s="68"/>
      <c r="K674" s="7"/>
      <c r="L674" s="7"/>
      <c r="M674" s="7"/>
      <c r="N674" s="7"/>
      <c r="O674" s="7"/>
      <c r="P674" s="7"/>
      <c r="Q674" s="27"/>
      <c r="R674" s="52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  <c r="HF674" s="2"/>
      <c r="HG674" s="2"/>
      <c r="HH674" s="2"/>
      <c r="HI674" s="2"/>
      <c r="HJ674" s="2"/>
      <c r="HK674" s="2"/>
      <c r="HL674" s="2"/>
      <c r="HM674" s="2"/>
      <c r="HN674" s="2"/>
      <c r="HO674" s="2"/>
      <c r="HP674" s="2"/>
      <c r="HQ674" s="2"/>
      <c r="HR674" s="2"/>
      <c r="HS674" s="2"/>
      <c r="HT674" s="2"/>
      <c r="HU674" s="2"/>
      <c r="HV674" s="2"/>
      <c r="HW674" s="2"/>
      <c r="HX674" s="2"/>
      <c r="HY674" s="2"/>
      <c r="HZ674" s="2"/>
      <c r="IA674" s="2"/>
      <c r="IB674" s="2"/>
      <c r="IC674" s="2"/>
      <c r="ID674" s="2"/>
      <c r="IE674" s="2"/>
      <c r="IF674" s="2"/>
      <c r="IG674" s="2"/>
    </row>
    <row r="675" spans="1:241" s="51" customFormat="1" ht="13.5">
      <c r="A675" s="2"/>
      <c r="B675" s="2"/>
      <c r="C675" s="2"/>
      <c r="D675" s="2"/>
      <c r="E675" s="2"/>
      <c r="F675" s="2"/>
      <c r="G675" s="2"/>
      <c r="H675" s="2"/>
      <c r="I675" s="7"/>
      <c r="J675" s="68"/>
      <c r="K675" s="7"/>
      <c r="L675" s="7"/>
      <c r="M675" s="7"/>
      <c r="N675" s="7"/>
      <c r="O675" s="7"/>
      <c r="P675" s="7"/>
      <c r="Q675" s="27"/>
      <c r="R675" s="52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  <c r="HF675" s="2"/>
      <c r="HG675" s="2"/>
      <c r="HH675" s="2"/>
      <c r="HI675" s="2"/>
      <c r="HJ675" s="2"/>
      <c r="HK675" s="2"/>
      <c r="HL675" s="2"/>
      <c r="HM675" s="2"/>
      <c r="HN675" s="2"/>
      <c r="HO675" s="2"/>
      <c r="HP675" s="2"/>
      <c r="HQ675" s="2"/>
      <c r="HR675" s="2"/>
      <c r="HS675" s="2"/>
      <c r="HT675" s="2"/>
      <c r="HU675" s="2"/>
      <c r="HV675" s="2"/>
      <c r="HW675" s="2"/>
      <c r="HX675" s="2"/>
      <c r="HY675" s="2"/>
      <c r="HZ675" s="2"/>
      <c r="IA675" s="2"/>
      <c r="IB675" s="2"/>
      <c r="IC675" s="2"/>
      <c r="ID675" s="2"/>
      <c r="IE675" s="2"/>
      <c r="IF675" s="2"/>
      <c r="IG675" s="2"/>
    </row>
    <row r="676" spans="1:241" s="51" customFormat="1" ht="13.5">
      <c r="A676" s="2"/>
      <c r="B676" s="2"/>
      <c r="C676" s="2"/>
      <c r="D676" s="2"/>
      <c r="E676" s="2"/>
      <c r="F676" s="2"/>
      <c r="G676" s="2"/>
      <c r="H676" s="2"/>
      <c r="I676" s="7"/>
      <c r="J676" s="68"/>
      <c r="K676" s="7"/>
      <c r="L676" s="7"/>
      <c r="M676" s="7"/>
      <c r="N676" s="7"/>
      <c r="O676" s="7"/>
      <c r="P676" s="7"/>
      <c r="Q676" s="27"/>
      <c r="R676" s="52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  <c r="GV676" s="2"/>
      <c r="GW676" s="2"/>
      <c r="GX676" s="2"/>
      <c r="GY676" s="2"/>
      <c r="GZ676" s="2"/>
      <c r="HA676" s="2"/>
      <c r="HB676" s="2"/>
      <c r="HC676" s="2"/>
      <c r="HD676" s="2"/>
      <c r="HE676" s="2"/>
      <c r="HF676" s="2"/>
      <c r="HG676" s="2"/>
      <c r="HH676" s="2"/>
      <c r="HI676" s="2"/>
      <c r="HJ676" s="2"/>
      <c r="HK676" s="2"/>
      <c r="HL676" s="2"/>
      <c r="HM676" s="2"/>
      <c r="HN676" s="2"/>
      <c r="HO676" s="2"/>
      <c r="HP676" s="2"/>
      <c r="HQ676" s="2"/>
      <c r="HR676" s="2"/>
      <c r="HS676" s="2"/>
      <c r="HT676" s="2"/>
      <c r="HU676" s="2"/>
      <c r="HV676" s="2"/>
      <c r="HW676" s="2"/>
      <c r="HX676" s="2"/>
      <c r="HY676" s="2"/>
      <c r="HZ676" s="2"/>
      <c r="IA676" s="2"/>
      <c r="IB676" s="2"/>
      <c r="IC676" s="2"/>
      <c r="ID676" s="2"/>
      <c r="IE676" s="2"/>
      <c r="IF676" s="2"/>
      <c r="IG676" s="2"/>
    </row>
    <row r="677" spans="1:241" s="51" customFormat="1" ht="13.5">
      <c r="A677" s="2"/>
      <c r="B677" s="2"/>
      <c r="C677" s="2"/>
      <c r="D677" s="2"/>
      <c r="E677" s="2"/>
      <c r="F677" s="2"/>
      <c r="G677" s="2"/>
      <c r="H677" s="2"/>
      <c r="I677" s="7"/>
      <c r="J677" s="68"/>
      <c r="K677" s="7"/>
      <c r="L677" s="7"/>
      <c r="M677" s="7"/>
      <c r="N677" s="7"/>
      <c r="O677" s="7"/>
      <c r="P677" s="7"/>
      <c r="Q677" s="27"/>
      <c r="R677" s="52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2"/>
      <c r="HE677" s="2"/>
      <c r="HF677" s="2"/>
      <c r="HG677" s="2"/>
      <c r="HH677" s="2"/>
      <c r="HI677" s="2"/>
      <c r="HJ677" s="2"/>
      <c r="HK677" s="2"/>
      <c r="HL677" s="2"/>
      <c r="HM677" s="2"/>
      <c r="HN677" s="2"/>
      <c r="HO677" s="2"/>
      <c r="HP677" s="2"/>
      <c r="HQ677" s="2"/>
      <c r="HR677" s="2"/>
      <c r="HS677" s="2"/>
      <c r="HT677" s="2"/>
      <c r="HU677" s="2"/>
      <c r="HV677" s="2"/>
      <c r="HW677" s="2"/>
      <c r="HX677" s="2"/>
      <c r="HY677" s="2"/>
      <c r="HZ677" s="2"/>
      <c r="IA677" s="2"/>
      <c r="IB677" s="2"/>
      <c r="IC677" s="2"/>
      <c r="ID677" s="2"/>
      <c r="IE677" s="2"/>
      <c r="IF677" s="2"/>
      <c r="IG677" s="2"/>
    </row>
    <row r="678" spans="1:241" s="51" customFormat="1" ht="13.5">
      <c r="A678" s="2"/>
      <c r="B678" s="2"/>
      <c r="C678" s="2"/>
      <c r="D678" s="2"/>
      <c r="E678" s="2"/>
      <c r="F678" s="2"/>
      <c r="G678" s="2"/>
      <c r="H678" s="2"/>
      <c r="I678" s="7"/>
      <c r="J678" s="68"/>
      <c r="K678" s="7"/>
      <c r="L678" s="7"/>
      <c r="M678" s="7"/>
      <c r="N678" s="7"/>
      <c r="O678" s="7"/>
      <c r="P678" s="7"/>
      <c r="Q678" s="27"/>
      <c r="R678" s="52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  <c r="HT678" s="2"/>
      <c r="HU678" s="2"/>
      <c r="HV678" s="2"/>
      <c r="HW678" s="2"/>
      <c r="HX678" s="2"/>
      <c r="HY678" s="2"/>
      <c r="HZ678" s="2"/>
      <c r="IA678" s="2"/>
      <c r="IB678" s="2"/>
      <c r="IC678" s="2"/>
      <c r="ID678" s="2"/>
      <c r="IE678" s="2"/>
      <c r="IF678" s="2"/>
      <c r="IG678" s="2"/>
    </row>
    <row r="679" spans="1:241" s="51" customFormat="1" ht="13.5">
      <c r="A679" s="2"/>
      <c r="B679" s="2"/>
      <c r="C679" s="2"/>
      <c r="D679" s="2"/>
      <c r="E679" s="2"/>
      <c r="F679" s="2"/>
      <c r="G679" s="2"/>
      <c r="H679" s="2"/>
      <c r="I679" s="7"/>
      <c r="J679" s="68"/>
      <c r="K679" s="7"/>
      <c r="L679" s="7"/>
      <c r="M679" s="7"/>
      <c r="N679" s="7"/>
      <c r="O679" s="7"/>
      <c r="P679" s="7"/>
      <c r="Q679" s="27"/>
      <c r="R679" s="52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  <c r="IA679" s="2"/>
      <c r="IB679" s="2"/>
      <c r="IC679" s="2"/>
      <c r="ID679" s="2"/>
      <c r="IE679" s="2"/>
      <c r="IF679" s="2"/>
      <c r="IG679" s="2"/>
    </row>
    <row r="680" spans="1:241" s="51" customFormat="1" ht="13.5">
      <c r="A680" s="2"/>
      <c r="B680" s="2"/>
      <c r="C680" s="2"/>
      <c r="D680" s="2"/>
      <c r="E680" s="2"/>
      <c r="F680" s="2"/>
      <c r="G680" s="2"/>
      <c r="H680" s="2"/>
      <c r="I680" s="7"/>
      <c r="J680" s="68"/>
      <c r="K680" s="7"/>
      <c r="L680" s="7"/>
      <c r="M680" s="7"/>
      <c r="N680" s="7"/>
      <c r="O680" s="7"/>
      <c r="P680" s="7"/>
      <c r="Q680" s="27"/>
      <c r="R680" s="52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  <c r="GV680" s="2"/>
      <c r="GW680" s="2"/>
      <c r="GX680" s="2"/>
      <c r="GY680" s="2"/>
      <c r="GZ680" s="2"/>
      <c r="HA680" s="2"/>
      <c r="HB680" s="2"/>
      <c r="HC680" s="2"/>
      <c r="HD680" s="2"/>
      <c r="HE680" s="2"/>
      <c r="HF680" s="2"/>
      <c r="HG680" s="2"/>
      <c r="HH680" s="2"/>
      <c r="HI680" s="2"/>
      <c r="HJ680" s="2"/>
      <c r="HK680" s="2"/>
      <c r="HL680" s="2"/>
      <c r="HM680" s="2"/>
      <c r="HN680" s="2"/>
      <c r="HO680" s="2"/>
      <c r="HP680" s="2"/>
      <c r="HQ680" s="2"/>
      <c r="HR680" s="2"/>
      <c r="HS680" s="2"/>
      <c r="HT680" s="2"/>
      <c r="HU680" s="2"/>
      <c r="HV680" s="2"/>
      <c r="HW680" s="2"/>
      <c r="HX680" s="2"/>
      <c r="HY680" s="2"/>
      <c r="HZ680" s="2"/>
      <c r="IA680" s="2"/>
      <c r="IB680" s="2"/>
      <c r="IC680" s="2"/>
      <c r="ID680" s="2"/>
      <c r="IE680" s="2"/>
      <c r="IF680" s="2"/>
      <c r="IG680" s="2"/>
    </row>
    <row r="681" spans="1:241" s="51" customFormat="1" ht="13.5">
      <c r="A681" s="2"/>
      <c r="B681" s="2"/>
      <c r="C681" s="2"/>
      <c r="D681" s="2"/>
      <c r="E681" s="2"/>
      <c r="F681" s="2"/>
      <c r="G681" s="2"/>
      <c r="H681" s="2"/>
      <c r="I681" s="7"/>
      <c r="J681" s="68"/>
      <c r="K681" s="7"/>
      <c r="L681" s="7"/>
      <c r="M681" s="7"/>
      <c r="N681" s="7"/>
      <c r="O681" s="7"/>
      <c r="P681" s="7"/>
      <c r="Q681" s="27"/>
      <c r="R681" s="52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  <c r="HF681" s="2"/>
      <c r="HG681" s="2"/>
      <c r="HH681" s="2"/>
      <c r="HI681" s="2"/>
      <c r="HJ681" s="2"/>
      <c r="HK681" s="2"/>
      <c r="HL681" s="2"/>
      <c r="HM681" s="2"/>
      <c r="HN681" s="2"/>
      <c r="HO681" s="2"/>
      <c r="HP681" s="2"/>
      <c r="HQ681" s="2"/>
      <c r="HR681" s="2"/>
      <c r="HS681" s="2"/>
      <c r="HT681" s="2"/>
      <c r="HU681" s="2"/>
      <c r="HV681" s="2"/>
      <c r="HW681" s="2"/>
      <c r="HX681" s="2"/>
      <c r="HY681" s="2"/>
      <c r="HZ681" s="2"/>
      <c r="IA681" s="2"/>
      <c r="IB681" s="2"/>
      <c r="IC681" s="2"/>
      <c r="ID681" s="2"/>
      <c r="IE681" s="2"/>
      <c r="IF681" s="2"/>
      <c r="IG681" s="2"/>
    </row>
    <row r="682" spans="1:241" s="51" customFormat="1" ht="13.5">
      <c r="A682" s="2"/>
      <c r="B682" s="2"/>
      <c r="C682" s="2"/>
      <c r="D682" s="2"/>
      <c r="E682" s="2"/>
      <c r="F682" s="2"/>
      <c r="G682" s="2"/>
      <c r="H682" s="2"/>
      <c r="I682" s="7"/>
      <c r="J682" s="68"/>
      <c r="K682" s="7"/>
      <c r="L682" s="7"/>
      <c r="M682" s="7"/>
      <c r="N682" s="7"/>
      <c r="O682" s="7"/>
      <c r="P682" s="7"/>
      <c r="Q682" s="27"/>
      <c r="R682" s="52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  <c r="HF682" s="2"/>
      <c r="HG682" s="2"/>
      <c r="HH682" s="2"/>
      <c r="HI682" s="2"/>
      <c r="HJ682" s="2"/>
      <c r="HK682" s="2"/>
      <c r="HL682" s="2"/>
      <c r="HM682" s="2"/>
      <c r="HN682" s="2"/>
      <c r="HO682" s="2"/>
      <c r="HP682" s="2"/>
      <c r="HQ682" s="2"/>
      <c r="HR682" s="2"/>
      <c r="HS682" s="2"/>
      <c r="HT682" s="2"/>
      <c r="HU682" s="2"/>
      <c r="HV682" s="2"/>
      <c r="HW682" s="2"/>
      <c r="HX682" s="2"/>
      <c r="HY682" s="2"/>
      <c r="HZ682" s="2"/>
      <c r="IA682" s="2"/>
      <c r="IB682" s="2"/>
      <c r="IC682" s="2"/>
      <c r="ID682" s="2"/>
      <c r="IE682" s="2"/>
      <c r="IF682" s="2"/>
      <c r="IG682" s="2"/>
    </row>
    <row r="683" spans="1:241" s="51" customFormat="1" ht="13.5">
      <c r="A683" s="2"/>
      <c r="B683" s="2"/>
      <c r="C683" s="2"/>
      <c r="D683" s="2"/>
      <c r="E683" s="2"/>
      <c r="F683" s="2"/>
      <c r="G683" s="2"/>
      <c r="H683" s="2"/>
      <c r="I683" s="7"/>
      <c r="J683" s="68"/>
      <c r="K683" s="7"/>
      <c r="L683" s="7"/>
      <c r="M683" s="7"/>
      <c r="N683" s="7"/>
      <c r="O683" s="7"/>
      <c r="P683" s="7"/>
      <c r="Q683" s="27"/>
      <c r="R683" s="52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  <c r="HF683" s="2"/>
      <c r="HG683" s="2"/>
      <c r="HH683" s="2"/>
      <c r="HI683" s="2"/>
      <c r="HJ683" s="2"/>
      <c r="HK683" s="2"/>
      <c r="HL683" s="2"/>
      <c r="HM683" s="2"/>
      <c r="HN683" s="2"/>
      <c r="HO683" s="2"/>
      <c r="HP683" s="2"/>
      <c r="HQ683" s="2"/>
      <c r="HR683" s="2"/>
      <c r="HS683" s="2"/>
      <c r="HT683" s="2"/>
      <c r="HU683" s="2"/>
      <c r="HV683" s="2"/>
      <c r="HW683" s="2"/>
      <c r="HX683" s="2"/>
      <c r="HY683" s="2"/>
      <c r="HZ683" s="2"/>
      <c r="IA683" s="2"/>
      <c r="IB683" s="2"/>
      <c r="IC683" s="2"/>
      <c r="ID683" s="2"/>
      <c r="IE683" s="2"/>
      <c r="IF683" s="2"/>
      <c r="IG683" s="2"/>
    </row>
    <row r="684" spans="1:241" s="51" customFormat="1" ht="13.5">
      <c r="A684" s="2"/>
      <c r="B684" s="2"/>
      <c r="C684" s="2"/>
      <c r="D684" s="2"/>
      <c r="E684" s="2"/>
      <c r="F684" s="2"/>
      <c r="G684" s="2"/>
      <c r="H684" s="2"/>
      <c r="I684" s="7"/>
      <c r="J684" s="68"/>
      <c r="K684" s="7"/>
      <c r="L684" s="7"/>
      <c r="M684" s="7"/>
      <c r="N684" s="7"/>
      <c r="O684" s="7"/>
      <c r="P684" s="7"/>
      <c r="Q684" s="27"/>
      <c r="R684" s="52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2"/>
      <c r="HE684" s="2"/>
      <c r="HF684" s="2"/>
      <c r="HG684" s="2"/>
      <c r="HH684" s="2"/>
      <c r="HI684" s="2"/>
      <c r="HJ684" s="2"/>
      <c r="HK684" s="2"/>
      <c r="HL684" s="2"/>
      <c r="HM684" s="2"/>
      <c r="HN684" s="2"/>
      <c r="HO684" s="2"/>
      <c r="HP684" s="2"/>
      <c r="HQ684" s="2"/>
      <c r="HR684" s="2"/>
      <c r="HS684" s="2"/>
      <c r="HT684" s="2"/>
      <c r="HU684" s="2"/>
      <c r="HV684" s="2"/>
      <c r="HW684" s="2"/>
      <c r="HX684" s="2"/>
      <c r="HY684" s="2"/>
      <c r="HZ684" s="2"/>
      <c r="IA684" s="2"/>
      <c r="IB684" s="2"/>
      <c r="IC684" s="2"/>
      <c r="ID684" s="2"/>
      <c r="IE684" s="2"/>
      <c r="IF684" s="2"/>
      <c r="IG684" s="2"/>
    </row>
    <row r="685" spans="1:241" s="51" customFormat="1" ht="13.5">
      <c r="A685" s="2"/>
      <c r="B685" s="2"/>
      <c r="C685" s="2"/>
      <c r="D685" s="2"/>
      <c r="E685" s="2"/>
      <c r="F685" s="2"/>
      <c r="G685" s="2"/>
      <c r="H685" s="2"/>
      <c r="I685" s="7"/>
      <c r="J685" s="68"/>
      <c r="K685" s="7"/>
      <c r="L685" s="7"/>
      <c r="M685" s="7"/>
      <c r="N685" s="7"/>
      <c r="O685" s="7"/>
      <c r="P685" s="7"/>
      <c r="Q685" s="27"/>
      <c r="R685" s="52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  <c r="IE685" s="2"/>
      <c r="IF685" s="2"/>
      <c r="IG685" s="2"/>
    </row>
    <row r="686" spans="1:241" s="51" customFormat="1" ht="13.5">
      <c r="A686" s="2"/>
      <c r="B686" s="2"/>
      <c r="C686" s="2"/>
      <c r="D686" s="2"/>
      <c r="E686" s="2"/>
      <c r="F686" s="2"/>
      <c r="G686" s="2"/>
      <c r="H686" s="2"/>
      <c r="I686" s="7"/>
      <c r="J686" s="68"/>
      <c r="K686" s="7"/>
      <c r="L686" s="7"/>
      <c r="M686" s="7"/>
      <c r="N686" s="7"/>
      <c r="O686" s="7"/>
      <c r="P686" s="7"/>
      <c r="Q686" s="27"/>
      <c r="R686" s="52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  <c r="IE686" s="2"/>
      <c r="IF686" s="2"/>
      <c r="IG686" s="2"/>
    </row>
    <row r="687" spans="1:241" s="51" customFormat="1" ht="13.5">
      <c r="A687" s="2"/>
      <c r="B687" s="2"/>
      <c r="C687" s="2"/>
      <c r="D687" s="2"/>
      <c r="E687" s="2"/>
      <c r="F687" s="2"/>
      <c r="G687" s="2"/>
      <c r="H687" s="2"/>
      <c r="I687" s="7"/>
      <c r="J687" s="68"/>
      <c r="K687" s="7"/>
      <c r="L687" s="7"/>
      <c r="M687" s="7"/>
      <c r="N687" s="7"/>
      <c r="O687" s="7"/>
      <c r="P687" s="7"/>
      <c r="Q687" s="27"/>
      <c r="R687" s="52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  <c r="IA687" s="2"/>
      <c r="IB687" s="2"/>
      <c r="IC687" s="2"/>
      <c r="ID687" s="2"/>
      <c r="IE687" s="2"/>
      <c r="IF687" s="2"/>
      <c r="IG687" s="2"/>
    </row>
    <row r="688" spans="1:241" s="51" customFormat="1" ht="13.5">
      <c r="A688" s="2"/>
      <c r="B688" s="2"/>
      <c r="C688" s="2"/>
      <c r="D688" s="2"/>
      <c r="E688" s="2"/>
      <c r="F688" s="2"/>
      <c r="G688" s="2"/>
      <c r="H688" s="2"/>
      <c r="I688" s="7"/>
      <c r="J688" s="68"/>
      <c r="K688" s="7"/>
      <c r="L688" s="7"/>
      <c r="M688" s="7"/>
      <c r="N688" s="7"/>
      <c r="O688" s="7"/>
      <c r="P688" s="7"/>
      <c r="Q688" s="27"/>
      <c r="R688" s="52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  <c r="IE688" s="2"/>
      <c r="IF688" s="2"/>
      <c r="IG688" s="2"/>
    </row>
    <row r="689" spans="1:241" s="51" customFormat="1" ht="13.5">
      <c r="A689" s="2"/>
      <c r="B689" s="2"/>
      <c r="C689" s="2"/>
      <c r="D689" s="2"/>
      <c r="E689" s="2"/>
      <c r="F689" s="2"/>
      <c r="G689" s="2"/>
      <c r="H689" s="2"/>
      <c r="I689" s="7"/>
      <c r="J689" s="68"/>
      <c r="K689" s="7"/>
      <c r="L689" s="7"/>
      <c r="M689" s="7"/>
      <c r="N689" s="7"/>
      <c r="O689" s="7"/>
      <c r="P689" s="7"/>
      <c r="Q689" s="27"/>
      <c r="R689" s="52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  <c r="HY689" s="2"/>
      <c r="HZ689" s="2"/>
      <c r="IA689" s="2"/>
      <c r="IB689" s="2"/>
      <c r="IC689" s="2"/>
      <c r="ID689" s="2"/>
      <c r="IE689" s="2"/>
      <c r="IF689" s="2"/>
      <c r="IG689" s="2"/>
    </row>
    <row r="690" spans="1:241" s="51" customFormat="1" ht="13.5">
      <c r="A690" s="2"/>
      <c r="B690" s="2"/>
      <c r="C690" s="2"/>
      <c r="D690" s="2"/>
      <c r="E690" s="2"/>
      <c r="F690" s="2"/>
      <c r="G690" s="2"/>
      <c r="H690" s="2"/>
      <c r="I690" s="7"/>
      <c r="J690" s="68"/>
      <c r="K690" s="7"/>
      <c r="L690" s="7"/>
      <c r="M690" s="7"/>
      <c r="N690" s="7"/>
      <c r="O690" s="7"/>
      <c r="P690" s="7"/>
      <c r="Q690" s="27"/>
      <c r="R690" s="52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  <c r="HY690" s="2"/>
      <c r="HZ690" s="2"/>
      <c r="IA690" s="2"/>
      <c r="IB690" s="2"/>
      <c r="IC690" s="2"/>
      <c r="ID690" s="2"/>
      <c r="IE690" s="2"/>
      <c r="IF690" s="2"/>
      <c r="IG690" s="2"/>
    </row>
    <row r="691" spans="1:241" s="51" customFormat="1" ht="13.5">
      <c r="A691" s="2"/>
      <c r="B691" s="2"/>
      <c r="C691" s="2"/>
      <c r="D691" s="2"/>
      <c r="E691" s="2"/>
      <c r="F691" s="2"/>
      <c r="G691" s="2"/>
      <c r="H691" s="2"/>
      <c r="I691" s="7"/>
      <c r="J691" s="68"/>
      <c r="K691" s="7"/>
      <c r="L691" s="7"/>
      <c r="M691" s="7"/>
      <c r="N691" s="7"/>
      <c r="O691" s="7"/>
      <c r="P691" s="7"/>
      <c r="Q691" s="27"/>
      <c r="R691" s="52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  <c r="IE691" s="2"/>
      <c r="IF691" s="2"/>
      <c r="IG691" s="2"/>
    </row>
    <row r="692" spans="1:241" s="51" customFormat="1" ht="13.5">
      <c r="A692" s="2"/>
      <c r="B692" s="2"/>
      <c r="C692" s="2"/>
      <c r="D692" s="2"/>
      <c r="E692" s="2"/>
      <c r="F692" s="2"/>
      <c r="G692" s="2"/>
      <c r="H692" s="2"/>
      <c r="I692" s="7"/>
      <c r="J692" s="68"/>
      <c r="K692" s="7"/>
      <c r="L692" s="7"/>
      <c r="M692" s="7"/>
      <c r="N692" s="7"/>
      <c r="O692" s="7"/>
      <c r="P692" s="7"/>
      <c r="Q692" s="27"/>
      <c r="R692" s="52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  <c r="IE692" s="2"/>
      <c r="IF692" s="2"/>
      <c r="IG692" s="2"/>
    </row>
    <row r="693" spans="1:241" s="51" customFormat="1" ht="13.5">
      <c r="A693" s="2"/>
      <c r="B693" s="2"/>
      <c r="C693" s="2"/>
      <c r="D693" s="2"/>
      <c r="E693" s="2"/>
      <c r="F693" s="2"/>
      <c r="G693" s="2"/>
      <c r="H693" s="2"/>
      <c r="I693" s="7"/>
      <c r="J693" s="68"/>
      <c r="K693" s="7"/>
      <c r="L693" s="7"/>
      <c r="M693" s="7"/>
      <c r="N693" s="7"/>
      <c r="O693" s="7"/>
      <c r="P693" s="7"/>
      <c r="Q693" s="27"/>
      <c r="R693" s="52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  <c r="IE693" s="2"/>
      <c r="IF693" s="2"/>
      <c r="IG693" s="2"/>
    </row>
    <row r="694" spans="1:241" s="51" customFormat="1" ht="13.5">
      <c r="A694" s="2"/>
      <c r="B694" s="2"/>
      <c r="C694" s="2"/>
      <c r="D694" s="2"/>
      <c r="E694" s="2"/>
      <c r="F694" s="2"/>
      <c r="G694" s="2"/>
      <c r="H694" s="2"/>
      <c r="I694" s="7"/>
      <c r="J694" s="68"/>
      <c r="K694" s="7"/>
      <c r="L694" s="7"/>
      <c r="M694" s="7"/>
      <c r="N694" s="7"/>
      <c r="O694" s="7"/>
      <c r="P694" s="7"/>
      <c r="Q694" s="27"/>
      <c r="R694" s="52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  <c r="IF694" s="2"/>
      <c r="IG694" s="2"/>
    </row>
    <row r="695" spans="1:241" s="51" customFormat="1" ht="13.5">
      <c r="A695" s="2"/>
      <c r="B695" s="2"/>
      <c r="C695" s="2"/>
      <c r="D695" s="2"/>
      <c r="E695" s="2"/>
      <c r="F695" s="2"/>
      <c r="G695" s="2"/>
      <c r="H695" s="2"/>
      <c r="I695" s="7"/>
      <c r="J695" s="68"/>
      <c r="K695" s="7"/>
      <c r="L695" s="7"/>
      <c r="M695" s="7"/>
      <c r="N695" s="7"/>
      <c r="O695" s="7"/>
      <c r="P695" s="7"/>
      <c r="Q695" s="27"/>
      <c r="R695" s="52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  <c r="IF695" s="2"/>
      <c r="IG695" s="2"/>
    </row>
    <row r="696" spans="1:241" s="51" customFormat="1" ht="13.5">
      <c r="A696" s="2"/>
      <c r="B696" s="2"/>
      <c r="C696" s="2"/>
      <c r="D696" s="2"/>
      <c r="E696" s="2"/>
      <c r="F696" s="2"/>
      <c r="G696" s="2"/>
      <c r="H696" s="2"/>
      <c r="I696" s="7"/>
      <c r="J696" s="68"/>
      <c r="K696" s="7"/>
      <c r="L696" s="7"/>
      <c r="M696" s="7"/>
      <c r="N696" s="7"/>
      <c r="O696" s="7"/>
      <c r="P696" s="7"/>
      <c r="Q696" s="27"/>
      <c r="R696" s="52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  <c r="IE696" s="2"/>
      <c r="IF696" s="2"/>
      <c r="IG696" s="2"/>
    </row>
    <row r="697" spans="1:241" s="51" customFormat="1" ht="13.5">
      <c r="A697" s="2"/>
      <c r="B697" s="2"/>
      <c r="C697" s="2"/>
      <c r="D697" s="2"/>
      <c r="E697" s="2"/>
      <c r="F697" s="2"/>
      <c r="G697" s="2"/>
      <c r="H697" s="2"/>
      <c r="I697" s="7"/>
      <c r="J697" s="68"/>
      <c r="K697" s="7"/>
      <c r="L697" s="7"/>
      <c r="M697" s="7"/>
      <c r="N697" s="7"/>
      <c r="O697" s="7"/>
      <c r="P697" s="7"/>
      <c r="Q697" s="27"/>
      <c r="R697" s="52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  <c r="IF697" s="2"/>
      <c r="IG697" s="2"/>
    </row>
    <row r="698" spans="1:241" s="51" customFormat="1" ht="13.5">
      <c r="A698" s="2"/>
      <c r="B698" s="2"/>
      <c r="C698" s="2"/>
      <c r="D698" s="2"/>
      <c r="E698" s="2"/>
      <c r="F698" s="2"/>
      <c r="G698" s="2"/>
      <c r="H698" s="2"/>
      <c r="I698" s="7"/>
      <c r="J698" s="68"/>
      <c r="K698" s="7"/>
      <c r="L698" s="7"/>
      <c r="M698" s="7"/>
      <c r="N698" s="7"/>
      <c r="O698" s="7"/>
      <c r="P698" s="7"/>
      <c r="Q698" s="27"/>
      <c r="R698" s="52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  <c r="GP698" s="2"/>
      <c r="GQ698" s="2"/>
      <c r="GR698" s="2"/>
      <c r="GS698" s="2"/>
      <c r="GT698" s="2"/>
      <c r="GU698" s="2"/>
      <c r="GV698" s="2"/>
      <c r="GW698" s="2"/>
      <c r="GX698" s="2"/>
      <c r="GY698" s="2"/>
      <c r="GZ698" s="2"/>
      <c r="HA698" s="2"/>
      <c r="HB698" s="2"/>
      <c r="HC698" s="2"/>
      <c r="HD698" s="2"/>
      <c r="HE698" s="2"/>
      <c r="HF698" s="2"/>
      <c r="HG698" s="2"/>
      <c r="HH698" s="2"/>
      <c r="HI698" s="2"/>
      <c r="HJ698" s="2"/>
      <c r="HK698" s="2"/>
      <c r="HL698" s="2"/>
      <c r="HM698" s="2"/>
      <c r="HN698" s="2"/>
      <c r="HO698" s="2"/>
      <c r="HP698" s="2"/>
      <c r="HQ698" s="2"/>
      <c r="HR698" s="2"/>
      <c r="HS698" s="2"/>
      <c r="HT698" s="2"/>
      <c r="HU698" s="2"/>
      <c r="HV698" s="2"/>
      <c r="HW698" s="2"/>
      <c r="HX698" s="2"/>
      <c r="HY698" s="2"/>
      <c r="HZ698" s="2"/>
      <c r="IA698" s="2"/>
      <c r="IB698" s="2"/>
      <c r="IC698" s="2"/>
      <c r="ID698" s="2"/>
      <c r="IE698" s="2"/>
      <c r="IF698" s="2"/>
      <c r="IG698" s="2"/>
    </row>
    <row r="699" spans="1:241" s="51" customFormat="1" ht="13.5">
      <c r="A699" s="2"/>
      <c r="B699" s="2"/>
      <c r="C699" s="2"/>
      <c r="D699" s="2"/>
      <c r="E699" s="2"/>
      <c r="F699" s="2"/>
      <c r="G699" s="2"/>
      <c r="H699" s="2"/>
      <c r="I699" s="7"/>
      <c r="J699" s="68"/>
      <c r="K699" s="7"/>
      <c r="L699" s="7"/>
      <c r="M699" s="7"/>
      <c r="N699" s="7"/>
      <c r="O699" s="7"/>
      <c r="P699" s="7"/>
      <c r="Q699" s="27"/>
      <c r="R699" s="52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  <c r="GQ699" s="2"/>
      <c r="GR699" s="2"/>
      <c r="GS699" s="2"/>
      <c r="GT699" s="2"/>
      <c r="GU699" s="2"/>
      <c r="GV699" s="2"/>
      <c r="GW699" s="2"/>
      <c r="GX699" s="2"/>
      <c r="GY699" s="2"/>
      <c r="GZ699" s="2"/>
      <c r="HA699" s="2"/>
      <c r="HB699" s="2"/>
      <c r="HC699" s="2"/>
      <c r="HD699" s="2"/>
      <c r="HE699" s="2"/>
      <c r="HF699" s="2"/>
      <c r="HG699" s="2"/>
      <c r="HH699" s="2"/>
      <c r="HI699" s="2"/>
      <c r="HJ699" s="2"/>
      <c r="HK699" s="2"/>
      <c r="HL699" s="2"/>
      <c r="HM699" s="2"/>
      <c r="HN699" s="2"/>
      <c r="HO699" s="2"/>
      <c r="HP699" s="2"/>
      <c r="HQ699" s="2"/>
      <c r="HR699" s="2"/>
      <c r="HS699" s="2"/>
      <c r="HT699" s="2"/>
      <c r="HU699" s="2"/>
      <c r="HV699" s="2"/>
      <c r="HW699" s="2"/>
      <c r="HX699" s="2"/>
      <c r="HY699" s="2"/>
      <c r="HZ699" s="2"/>
      <c r="IA699" s="2"/>
      <c r="IB699" s="2"/>
      <c r="IC699" s="2"/>
      <c r="ID699" s="2"/>
      <c r="IE699" s="2"/>
      <c r="IF699" s="2"/>
      <c r="IG699" s="2"/>
    </row>
    <row r="700" spans="1:241" s="51" customFormat="1" ht="13.5">
      <c r="A700" s="2"/>
      <c r="B700" s="2"/>
      <c r="C700" s="2"/>
      <c r="D700" s="2"/>
      <c r="E700" s="2"/>
      <c r="F700" s="2"/>
      <c r="G700" s="2"/>
      <c r="H700" s="2"/>
      <c r="I700" s="7"/>
      <c r="J700" s="68"/>
      <c r="K700" s="7"/>
      <c r="L700" s="7"/>
      <c r="M700" s="7"/>
      <c r="N700" s="7"/>
      <c r="O700" s="7"/>
      <c r="P700" s="7"/>
      <c r="Q700" s="27"/>
      <c r="R700" s="52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  <c r="GQ700" s="2"/>
      <c r="GR700" s="2"/>
      <c r="GS700" s="2"/>
      <c r="GT700" s="2"/>
      <c r="GU700" s="2"/>
      <c r="GV700" s="2"/>
      <c r="GW700" s="2"/>
      <c r="GX700" s="2"/>
      <c r="GY700" s="2"/>
      <c r="GZ700" s="2"/>
      <c r="HA700" s="2"/>
      <c r="HB700" s="2"/>
      <c r="HC700" s="2"/>
      <c r="HD700" s="2"/>
      <c r="HE700" s="2"/>
      <c r="HF700" s="2"/>
      <c r="HG700" s="2"/>
      <c r="HH700" s="2"/>
      <c r="HI700" s="2"/>
      <c r="HJ700" s="2"/>
      <c r="HK700" s="2"/>
      <c r="HL700" s="2"/>
      <c r="HM700" s="2"/>
      <c r="HN700" s="2"/>
      <c r="HO700" s="2"/>
      <c r="HP700" s="2"/>
      <c r="HQ700" s="2"/>
      <c r="HR700" s="2"/>
      <c r="HS700" s="2"/>
      <c r="HT700" s="2"/>
      <c r="HU700" s="2"/>
      <c r="HV700" s="2"/>
      <c r="HW700" s="2"/>
      <c r="HX700" s="2"/>
      <c r="HY700" s="2"/>
      <c r="HZ700" s="2"/>
      <c r="IA700" s="2"/>
      <c r="IB700" s="2"/>
      <c r="IC700" s="2"/>
      <c r="ID700" s="2"/>
      <c r="IE700" s="2"/>
      <c r="IF700" s="2"/>
      <c r="IG700" s="2"/>
    </row>
    <row r="701" spans="1:241" s="51" customFormat="1" ht="13.5">
      <c r="A701" s="2"/>
      <c r="B701" s="2"/>
      <c r="C701" s="2"/>
      <c r="D701" s="2"/>
      <c r="E701" s="2"/>
      <c r="F701" s="2"/>
      <c r="G701" s="2"/>
      <c r="H701" s="2"/>
      <c r="I701" s="7"/>
      <c r="J701" s="68"/>
      <c r="K701" s="7"/>
      <c r="L701" s="7"/>
      <c r="M701" s="7"/>
      <c r="N701" s="7"/>
      <c r="O701" s="7"/>
      <c r="P701" s="7"/>
      <c r="Q701" s="27"/>
      <c r="R701" s="52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  <c r="GQ701" s="2"/>
      <c r="GR701" s="2"/>
      <c r="GS701" s="2"/>
      <c r="GT701" s="2"/>
      <c r="GU701" s="2"/>
      <c r="GV701" s="2"/>
      <c r="GW701" s="2"/>
      <c r="GX701" s="2"/>
      <c r="GY701" s="2"/>
      <c r="GZ701" s="2"/>
      <c r="HA701" s="2"/>
      <c r="HB701" s="2"/>
      <c r="HC701" s="2"/>
      <c r="HD701" s="2"/>
      <c r="HE701" s="2"/>
      <c r="HF701" s="2"/>
      <c r="HG701" s="2"/>
      <c r="HH701" s="2"/>
      <c r="HI701" s="2"/>
      <c r="HJ701" s="2"/>
      <c r="HK701" s="2"/>
      <c r="HL701" s="2"/>
      <c r="HM701" s="2"/>
      <c r="HN701" s="2"/>
      <c r="HO701" s="2"/>
      <c r="HP701" s="2"/>
      <c r="HQ701" s="2"/>
      <c r="HR701" s="2"/>
      <c r="HS701" s="2"/>
      <c r="HT701" s="2"/>
      <c r="HU701" s="2"/>
      <c r="HV701" s="2"/>
      <c r="HW701" s="2"/>
      <c r="HX701" s="2"/>
      <c r="HY701" s="2"/>
      <c r="HZ701" s="2"/>
      <c r="IA701" s="2"/>
      <c r="IB701" s="2"/>
      <c r="IC701" s="2"/>
      <c r="ID701" s="2"/>
      <c r="IE701" s="2"/>
      <c r="IF701" s="2"/>
      <c r="IG701" s="2"/>
    </row>
    <row r="702" spans="1:241" s="51" customFormat="1" ht="13.5">
      <c r="A702" s="2"/>
      <c r="B702" s="2"/>
      <c r="C702" s="2"/>
      <c r="D702" s="2"/>
      <c r="E702" s="2"/>
      <c r="F702" s="2"/>
      <c r="G702" s="2"/>
      <c r="H702" s="2"/>
      <c r="I702" s="7"/>
      <c r="J702" s="68"/>
      <c r="K702" s="7"/>
      <c r="L702" s="7"/>
      <c r="M702" s="7"/>
      <c r="N702" s="7"/>
      <c r="O702" s="7"/>
      <c r="P702" s="7"/>
      <c r="Q702" s="27"/>
      <c r="R702" s="52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  <c r="GP702" s="2"/>
      <c r="GQ702" s="2"/>
      <c r="GR702" s="2"/>
      <c r="GS702" s="2"/>
      <c r="GT702" s="2"/>
      <c r="GU702" s="2"/>
      <c r="GV702" s="2"/>
      <c r="GW702" s="2"/>
      <c r="GX702" s="2"/>
      <c r="GY702" s="2"/>
      <c r="GZ702" s="2"/>
      <c r="HA702" s="2"/>
      <c r="HB702" s="2"/>
      <c r="HC702" s="2"/>
      <c r="HD702" s="2"/>
      <c r="HE702" s="2"/>
      <c r="HF702" s="2"/>
      <c r="HG702" s="2"/>
      <c r="HH702" s="2"/>
      <c r="HI702" s="2"/>
      <c r="HJ702" s="2"/>
      <c r="HK702" s="2"/>
      <c r="HL702" s="2"/>
      <c r="HM702" s="2"/>
      <c r="HN702" s="2"/>
      <c r="HO702" s="2"/>
      <c r="HP702" s="2"/>
      <c r="HQ702" s="2"/>
      <c r="HR702" s="2"/>
      <c r="HS702" s="2"/>
      <c r="HT702" s="2"/>
      <c r="HU702" s="2"/>
      <c r="HV702" s="2"/>
      <c r="HW702" s="2"/>
      <c r="HX702" s="2"/>
      <c r="HY702" s="2"/>
      <c r="HZ702" s="2"/>
      <c r="IA702" s="2"/>
      <c r="IB702" s="2"/>
      <c r="IC702" s="2"/>
      <c r="ID702" s="2"/>
      <c r="IE702" s="2"/>
      <c r="IF702" s="2"/>
      <c r="IG702" s="2"/>
    </row>
    <row r="703" spans="1:241" s="51" customFormat="1" ht="13.5">
      <c r="A703" s="2"/>
      <c r="B703" s="2"/>
      <c r="C703" s="2"/>
      <c r="D703" s="2"/>
      <c r="E703" s="2"/>
      <c r="F703" s="2"/>
      <c r="G703" s="2"/>
      <c r="H703" s="2"/>
      <c r="I703" s="7"/>
      <c r="J703" s="68"/>
      <c r="K703" s="7"/>
      <c r="L703" s="7"/>
      <c r="M703" s="7"/>
      <c r="N703" s="7"/>
      <c r="O703" s="7"/>
      <c r="P703" s="7"/>
      <c r="Q703" s="27"/>
      <c r="R703" s="52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  <c r="GP703" s="2"/>
      <c r="GQ703" s="2"/>
      <c r="GR703" s="2"/>
      <c r="GS703" s="2"/>
      <c r="GT703" s="2"/>
      <c r="GU703" s="2"/>
      <c r="GV703" s="2"/>
      <c r="GW703" s="2"/>
      <c r="GX703" s="2"/>
      <c r="GY703" s="2"/>
      <c r="GZ703" s="2"/>
      <c r="HA703" s="2"/>
      <c r="HB703" s="2"/>
      <c r="HC703" s="2"/>
      <c r="HD703" s="2"/>
      <c r="HE703" s="2"/>
      <c r="HF703" s="2"/>
      <c r="HG703" s="2"/>
      <c r="HH703" s="2"/>
      <c r="HI703" s="2"/>
      <c r="HJ703" s="2"/>
      <c r="HK703" s="2"/>
      <c r="HL703" s="2"/>
      <c r="HM703" s="2"/>
      <c r="HN703" s="2"/>
      <c r="HO703" s="2"/>
      <c r="HP703" s="2"/>
      <c r="HQ703" s="2"/>
      <c r="HR703" s="2"/>
      <c r="HS703" s="2"/>
      <c r="HT703" s="2"/>
      <c r="HU703" s="2"/>
      <c r="HV703" s="2"/>
      <c r="HW703" s="2"/>
      <c r="HX703" s="2"/>
      <c r="HY703" s="2"/>
      <c r="HZ703" s="2"/>
      <c r="IA703" s="2"/>
      <c r="IB703" s="2"/>
      <c r="IC703" s="2"/>
      <c r="ID703" s="2"/>
      <c r="IE703" s="2"/>
      <c r="IF703" s="2"/>
      <c r="IG703" s="2"/>
    </row>
    <row r="704" spans="1:241" s="51" customFormat="1" ht="13.5">
      <c r="A704" s="32"/>
      <c r="B704" s="32"/>
      <c r="C704" s="33"/>
      <c r="D704" s="33"/>
      <c r="E704" s="2"/>
      <c r="F704" s="2"/>
      <c r="G704" s="2"/>
      <c r="H704" s="2"/>
      <c r="I704" s="9"/>
      <c r="J704" s="67"/>
      <c r="K704" s="9"/>
      <c r="L704" s="9"/>
      <c r="M704" s="9"/>
      <c r="N704" s="9"/>
      <c r="O704" s="9"/>
      <c r="P704" s="9"/>
      <c r="Q704" s="25"/>
      <c r="R704" s="52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  <c r="GQ704" s="2"/>
      <c r="GR704" s="2"/>
      <c r="GS704" s="2"/>
      <c r="GT704" s="2"/>
      <c r="GU704" s="2"/>
      <c r="GV704" s="2"/>
      <c r="GW704" s="2"/>
      <c r="GX704" s="2"/>
      <c r="GY704" s="2"/>
      <c r="GZ704" s="2"/>
      <c r="HA704" s="2"/>
      <c r="HB704" s="2"/>
      <c r="HC704" s="2"/>
      <c r="HD704" s="2"/>
      <c r="HE704" s="2"/>
      <c r="HF704" s="2"/>
      <c r="HG704" s="2"/>
      <c r="HH704" s="2"/>
      <c r="HI704" s="2"/>
      <c r="HJ704" s="2"/>
      <c r="HK704" s="2"/>
      <c r="HL704" s="2"/>
      <c r="HM704" s="2"/>
      <c r="HN704" s="2"/>
      <c r="HO704" s="2"/>
      <c r="HP704" s="2"/>
      <c r="HQ704" s="2"/>
      <c r="HR704" s="2"/>
      <c r="HS704" s="2"/>
      <c r="HT704" s="2"/>
      <c r="HU704" s="2"/>
      <c r="HV704" s="2"/>
      <c r="HW704" s="2"/>
      <c r="HX704" s="2"/>
      <c r="HY704" s="2"/>
      <c r="HZ704" s="2"/>
      <c r="IA704" s="2"/>
      <c r="IB704" s="2"/>
      <c r="IC704" s="2"/>
      <c r="ID704" s="2"/>
      <c r="IE704" s="2"/>
      <c r="IF704" s="2"/>
      <c r="IG704" s="2"/>
    </row>
    <row r="705" spans="1:241" s="51" customFormat="1" ht="13.5">
      <c r="A705" s="32"/>
      <c r="B705" s="32"/>
      <c r="C705" s="33"/>
      <c r="D705" s="33"/>
      <c r="E705" s="2"/>
      <c r="F705" s="2"/>
      <c r="G705" s="2"/>
      <c r="H705" s="2"/>
      <c r="I705" s="9"/>
      <c r="J705" s="67"/>
      <c r="K705" s="9"/>
      <c r="L705" s="9"/>
      <c r="M705" s="9"/>
      <c r="N705" s="9"/>
      <c r="O705" s="9"/>
      <c r="P705" s="9"/>
      <c r="Q705" s="25"/>
      <c r="R705" s="52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  <c r="GT705" s="2"/>
      <c r="GU705" s="2"/>
      <c r="GV705" s="2"/>
      <c r="GW705" s="2"/>
      <c r="GX705" s="2"/>
      <c r="GY705" s="2"/>
      <c r="GZ705" s="2"/>
      <c r="HA705" s="2"/>
      <c r="HB705" s="2"/>
      <c r="HC705" s="2"/>
      <c r="HD705" s="2"/>
      <c r="HE705" s="2"/>
      <c r="HF705" s="2"/>
      <c r="HG705" s="2"/>
      <c r="HH705" s="2"/>
      <c r="HI705" s="2"/>
      <c r="HJ705" s="2"/>
      <c r="HK705" s="2"/>
      <c r="HL705" s="2"/>
      <c r="HM705" s="2"/>
      <c r="HN705" s="2"/>
      <c r="HO705" s="2"/>
      <c r="HP705" s="2"/>
      <c r="HQ705" s="2"/>
      <c r="HR705" s="2"/>
      <c r="HS705" s="2"/>
      <c r="HT705" s="2"/>
      <c r="HU705" s="2"/>
      <c r="HV705" s="2"/>
      <c r="HW705" s="2"/>
      <c r="HX705" s="2"/>
      <c r="HY705" s="2"/>
      <c r="HZ705" s="2"/>
      <c r="IA705" s="2"/>
      <c r="IB705" s="2"/>
      <c r="IC705" s="2"/>
      <c r="ID705" s="2"/>
      <c r="IE705" s="2"/>
      <c r="IF705" s="2"/>
      <c r="IG705" s="2"/>
    </row>
    <row r="706" spans="1:241" s="51" customFormat="1" ht="13.5">
      <c r="A706" s="32"/>
      <c r="B706" s="32"/>
      <c r="C706" s="33"/>
      <c r="D706" s="33"/>
      <c r="E706" s="2"/>
      <c r="F706" s="2"/>
      <c r="G706" s="2"/>
      <c r="H706" s="2"/>
      <c r="I706" s="9"/>
      <c r="J706" s="67"/>
      <c r="K706" s="9"/>
      <c r="L706" s="9"/>
      <c r="M706" s="9"/>
      <c r="N706" s="9"/>
      <c r="O706" s="9"/>
      <c r="P706" s="9"/>
      <c r="Q706" s="25"/>
      <c r="R706" s="52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  <c r="GT706" s="2"/>
      <c r="GU706" s="2"/>
      <c r="GV706" s="2"/>
      <c r="GW706" s="2"/>
      <c r="GX706" s="2"/>
      <c r="GY706" s="2"/>
      <c r="GZ706" s="2"/>
      <c r="HA706" s="2"/>
      <c r="HB706" s="2"/>
      <c r="HC706" s="2"/>
      <c r="HD706" s="2"/>
      <c r="HE706" s="2"/>
      <c r="HF706" s="2"/>
      <c r="HG706" s="2"/>
      <c r="HH706" s="2"/>
      <c r="HI706" s="2"/>
      <c r="HJ706" s="2"/>
      <c r="HK706" s="2"/>
      <c r="HL706" s="2"/>
      <c r="HM706" s="2"/>
      <c r="HN706" s="2"/>
      <c r="HO706" s="2"/>
      <c r="HP706" s="2"/>
      <c r="HQ706" s="2"/>
      <c r="HR706" s="2"/>
      <c r="HS706" s="2"/>
      <c r="HT706" s="2"/>
      <c r="HU706" s="2"/>
      <c r="HV706" s="2"/>
      <c r="HW706" s="2"/>
      <c r="HX706" s="2"/>
      <c r="HY706" s="2"/>
      <c r="HZ706" s="2"/>
      <c r="IA706" s="2"/>
      <c r="IB706" s="2"/>
      <c r="IC706" s="2"/>
      <c r="ID706" s="2"/>
      <c r="IE706" s="2"/>
      <c r="IF706" s="2"/>
      <c r="IG706" s="2"/>
    </row>
    <row r="707" spans="1:241" s="51" customFormat="1" ht="13.5">
      <c r="A707" s="32"/>
      <c r="B707" s="32"/>
      <c r="C707" s="33"/>
      <c r="D707" s="33"/>
      <c r="E707" s="2"/>
      <c r="F707" s="2"/>
      <c r="G707" s="2"/>
      <c r="H707" s="2"/>
      <c r="I707" s="9"/>
      <c r="J707" s="67"/>
      <c r="K707" s="9"/>
      <c r="L707" s="9"/>
      <c r="M707" s="9"/>
      <c r="N707" s="9"/>
      <c r="O707" s="9"/>
      <c r="P707" s="9"/>
      <c r="Q707" s="25"/>
      <c r="R707" s="52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  <c r="GV707" s="2"/>
      <c r="GW707" s="2"/>
      <c r="GX707" s="2"/>
      <c r="GY707" s="2"/>
      <c r="GZ707" s="2"/>
      <c r="HA707" s="2"/>
      <c r="HB707" s="2"/>
      <c r="HC707" s="2"/>
      <c r="HD707" s="2"/>
      <c r="HE707" s="2"/>
      <c r="HF707" s="2"/>
      <c r="HG707" s="2"/>
      <c r="HH707" s="2"/>
      <c r="HI707" s="2"/>
      <c r="HJ707" s="2"/>
      <c r="HK707" s="2"/>
      <c r="HL707" s="2"/>
      <c r="HM707" s="2"/>
      <c r="HN707" s="2"/>
      <c r="HO707" s="2"/>
      <c r="HP707" s="2"/>
      <c r="HQ707" s="2"/>
      <c r="HR707" s="2"/>
      <c r="HS707" s="2"/>
      <c r="HT707" s="2"/>
      <c r="HU707" s="2"/>
      <c r="HV707" s="2"/>
      <c r="HW707" s="2"/>
      <c r="HX707" s="2"/>
      <c r="HY707" s="2"/>
      <c r="HZ707" s="2"/>
      <c r="IA707" s="2"/>
      <c r="IB707" s="2"/>
      <c r="IC707" s="2"/>
      <c r="ID707" s="2"/>
      <c r="IE707" s="2"/>
      <c r="IF707" s="2"/>
      <c r="IG707" s="2"/>
    </row>
    <row r="708" spans="1:241" s="51" customFormat="1" ht="13.5">
      <c r="A708" s="32"/>
      <c r="B708" s="32"/>
      <c r="C708" s="33"/>
      <c r="D708" s="33"/>
      <c r="E708" s="2"/>
      <c r="F708" s="2"/>
      <c r="G708" s="2"/>
      <c r="H708" s="2"/>
      <c r="I708" s="9"/>
      <c r="J708" s="67"/>
      <c r="K708" s="9"/>
      <c r="L708" s="9"/>
      <c r="M708" s="9"/>
      <c r="N708" s="9"/>
      <c r="O708" s="9"/>
      <c r="P708" s="9"/>
      <c r="Q708" s="25"/>
      <c r="R708" s="52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  <c r="GP708" s="2"/>
      <c r="GQ708" s="2"/>
      <c r="GR708" s="2"/>
      <c r="GS708" s="2"/>
      <c r="GT708" s="2"/>
      <c r="GU708" s="2"/>
      <c r="GV708" s="2"/>
      <c r="GW708" s="2"/>
      <c r="GX708" s="2"/>
      <c r="GY708" s="2"/>
      <c r="GZ708" s="2"/>
      <c r="HA708" s="2"/>
      <c r="HB708" s="2"/>
      <c r="HC708" s="2"/>
      <c r="HD708" s="2"/>
      <c r="HE708" s="2"/>
      <c r="HF708" s="2"/>
      <c r="HG708" s="2"/>
      <c r="HH708" s="2"/>
      <c r="HI708" s="2"/>
      <c r="HJ708" s="2"/>
      <c r="HK708" s="2"/>
      <c r="HL708" s="2"/>
      <c r="HM708" s="2"/>
      <c r="HN708" s="2"/>
      <c r="HO708" s="2"/>
      <c r="HP708" s="2"/>
      <c r="HQ708" s="2"/>
      <c r="HR708" s="2"/>
      <c r="HS708" s="2"/>
      <c r="HT708" s="2"/>
      <c r="HU708" s="2"/>
      <c r="HV708" s="2"/>
      <c r="HW708" s="2"/>
      <c r="HX708" s="2"/>
      <c r="HY708" s="2"/>
      <c r="HZ708" s="2"/>
      <c r="IA708" s="2"/>
      <c r="IB708" s="2"/>
      <c r="IC708" s="2"/>
      <c r="ID708" s="2"/>
      <c r="IE708" s="2"/>
      <c r="IF708" s="2"/>
      <c r="IG708" s="2"/>
    </row>
    <row r="709" spans="1:241" s="51" customFormat="1" ht="13.5">
      <c r="A709" s="32"/>
      <c r="B709" s="32"/>
      <c r="C709" s="33"/>
      <c r="D709" s="33"/>
      <c r="E709" s="2"/>
      <c r="F709" s="2"/>
      <c r="G709" s="2"/>
      <c r="H709" s="2"/>
      <c r="I709" s="9"/>
      <c r="J709" s="67"/>
      <c r="K709" s="9"/>
      <c r="L709" s="9"/>
      <c r="M709" s="9"/>
      <c r="N709" s="9"/>
      <c r="O709" s="9"/>
      <c r="P709" s="9"/>
      <c r="Q709" s="25"/>
      <c r="R709" s="52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  <c r="GP709" s="2"/>
      <c r="GQ709" s="2"/>
      <c r="GR709" s="2"/>
      <c r="GS709" s="2"/>
      <c r="GT709" s="2"/>
      <c r="GU709" s="2"/>
      <c r="GV709" s="2"/>
      <c r="GW709" s="2"/>
      <c r="GX709" s="2"/>
      <c r="GY709" s="2"/>
      <c r="GZ709" s="2"/>
      <c r="HA709" s="2"/>
      <c r="HB709" s="2"/>
      <c r="HC709" s="2"/>
      <c r="HD709" s="2"/>
      <c r="HE709" s="2"/>
      <c r="HF709" s="2"/>
      <c r="HG709" s="2"/>
      <c r="HH709" s="2"/>
      <c r="HI709" s="2"/>
      <c r="HJ709" s="2"/>
      <c r="HK709" s="2"/>
      <c r="HL709" s="2"/>
      <c r="HM709" s="2"/>
      <c r="HN709" s="2"/>
      <c r="HO709" s="2"/>
      <c r="HP709" s="2"/>
      <c r="HQ709" s="2"/>
      <c r="HR709" s="2"/>
      <c r="HS709" s="2"/>
      <c r="HT709" s="2"/>
      <c r="HU709" s="2"/>
      <c r="HV709" s="2"/>
      <c r="HW709" s="2"/>
      <c r="HX709" s="2"/>
      <c r="HY709" s="2"/>
      <c r="HZ709" s="2"/>
      <c r="IA709" s="2"/>
      <c r="IB709" s="2"/>
      <c r="IC709" s="2"/>
      <c r="ID709" s="2"/>
      <c r="IE709" s="2"/>
      <c r="IF709" s="2"/>
      <c r="IG709" s="2"/>
    </row>
    <row r="710" spans="1:241" s="51" customFormat="1" ht="13.5">
      <c r="A710" s="32"/>
      <c r="B710" s="32"/>
      <c r="C710" s="33"/>
      <c r="D710" s="33"/>
      <c r="E710" s="2"/>
      <c r="F710" s="2"/>
      <c r="G710" s="2"/>
      <c r="H710" s="2"/>
      <c r="I710" s="9"/>
      <c r="J710" s="67"/>
      <c r="K710" s="9"/>
      <c r="L710" s="9"/>
      <c r="M710" s="9"/>
      <c r="N710" s="9"/>
      <c r="O710" s="9"/>
      <c r="P710" s="9"/>
      <c r="Q710" s="25"/>
      <c r="R710" s="52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  <c r="GP710" s="2"/>
      <c r="GQ710" s="2"/>
      <c r="GR710" s="2"/>
      <c r="GS710" s="2"/>
      <c r="GT710" s="2"/>
      <c r="GU710" s="2"/>
      <c r="GV710" s="2"/>
      <c r="GW710" s="2"/>
      <c r="GX710" s="2"/>
      <c r="GY710" s="2"/>
      <c r="GZ710" s="2"/>
      <c r="HA710" s="2"/>
      <c r="HB710" s="2"/>
      <c r="HC710" s="2"/>
      <c r="HD710" s="2"/>
      <c r="HE710" s="2"/>
      <c r="HF710" s="2"/>
      <c r="HG710" s="2"/>
      <c r="HH710" s="2"/>
      <c r="HI710" s="2"/>
      <c r="HJ710" s="2"/>
      <c r="HK710" s="2"/>
      <c r="HL710" s="2"/>
      <c r="HM710" s="2"/>
      <c r="HN710" s="2"/>
      <c r="HO710" s="2"/>
      <c r="HP710" s="2"/>
      <c r="HQ710" s="2"/>
      <c r="HR710" s="2"/>
      <c r="HS710" s="2"/>
      <c r="HT710" s="2"/>
      <c r="HU710" s="2"/>
      <c r="HV710" s="2"/>
      <c r="HW710" s="2"/>
      <c r="HX710" s="2"/>
      <c r="HY710" s="2"/>
      <c r="HZ710" s="2"/>
      <c r="IA710" s="2"/>
      <c r="IB710" s="2"/>
      <c r="IC710" s="2"/>
      <c r="ID710" s="2"/>
      <c r="IE710" s="2"/>
      <c r="IF710" s="2"/>
      <c r="IG710" s="2"/>
    </row>
    <row r="711" spans="1:241" s="51" customFormat="1" ht="13.5">
      <c r="A711" s="32"/>
      <c r="B711" s="32"/>
      <c r="C711" s="33"/>
      <c r="D711" s="33"/>
      <c r="E711" s="2"/>
      <c r="F711" s="2"/>
      <c r="G711" s="2"/>
      <c r="H711" s="2"/>
      <c r="I711" s="9"/>
      <c r="J711" s="67"/>
      <c r="K711" s="9"/>
      <c r="L711" s="9"/>
      <c r="M711" s="9"/>
      <c r="N711" s="9"/>
      <c r="O711" s="9"/>
      <c r="P711" s="9"/>
      <c r="Q711" s="25"/>
      <c r="R711" s="52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  <c r="GQ711" s="2"/>
      <c r="GR711" s="2"/>
      <c r="GS711" s="2"/>
      <c r="GT711" s="2"/>
      <c r="GU711" s="2"/>
      <c r="GV711" s="2"/>
      <c r="GW711" s="2"/>
      <c r="GX711" s="2"/>
      <c r="GY711" s="2"/>
      <c r="GZ711" s="2"/>
      <c r="HA711" s="2"/>
      <c r="HB711" s="2"/>
      <c r="HC711" s="2"/>
      <c r="HD711" s="2"/>
      <c r="HE711" s="2"/>
      <c r="HF711" s="2"/>
      <c r="HG711" s="2"/>
      <c r="HH711" s="2"/>
      <c r="HI711" s="2"/>
      <c r="HJ711" s="2"/>
      <c r="HK711" s="2"/>
      <c r="HL711" s="2"/>
      <c r="HM711" s="2"/>
      <c r="HN711" s="2"/>
      <c r="HO711" s="2"/>
      <c r="HP711" s="2"/>
      <c r="HQ711" s="2"/>
      <c r="HR711" s="2"/>
      <c r="HS711" s="2"/>
      <c r="HT711" s="2"/>
      <c r="HU711" s="2"/>
      <c r="HV711" s="2"/>
      <c r="HW711" s="2"/>
      <c r="HX711" s="2"/>
      <c r="HY711" s="2"/>
      <c r="HZ711" s="2"/>
      <c r="IA711" s="2"/>
      <c r="IB711" s="2"/>
      <c r="IC711" s="2"/>
      <c r="ID711" s="2"/>
      <c r="IE711" s="2"/>
      <c r="IF711" s="2"/>
      <c r="IG711" s="2"/>
    </row>
    <row r="712" spans="1:241" s="51" customFormat="1" ht="13.5">
      <c r="A712" s="32"/>
      <c r="B712" s="32"/>
      <c r="C712" s="33"/>
      <c r="D712" s="33"/>
      <c r="E712" s="2"/>
      <c r="F712" s="2"/>
      <c r="G712" s="2"/>
      <c r="H712" s="2"/>
      <c r="I712" s="9"/>
      <c r="J712" s="67"/>
      <c r="K712" s="9"/>
      <c r="L712" s="9"/>
      <c r="M712" s="9"/>
      <c r="N712" s="9"/>
      <c r="O712" s="9"/>
      <c r="P712" s="9"/>
      <c r="Q712" s="25"/>
      <c r="R712" s="52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  <c r="GP712" s="2"/>
      <c r="GQ712" s="2"/>
      <c r="GR712" s="2"/>
      <c r="GS712" s="2"/>
      <c r="GT712" s="2"/>
      <c r="GU712" s="2"/>
      <c r="GV712" s="2"/>
      <c r="GW712" s="2"/>
      <c r="GX712" s="2"/>
      <c r="GY712" s="2"/>
      <c r="GZ712" s="2"/>
      <c r="HA712" s="2"/>
      <c r="HB712" s="2"/>
      <c r="HC712" s="2"/>
      <c r="HD712" s="2"/>
      <c r="HE712" s="2"/>
      <c r="HF712" s="2"/>
      <c r="HG712" s="2"/>
      <c r="HH712" s="2"/>
      <c r="HI712" s="2"/>
      <c r="HJ712" s="2"/>
      <c r="HK712" s="2"/>
      <c r="HL712" s="2"/>
      <c r="HM712" s="2"/>
      <c r="HN712" s="2"/>
      <c r="HO712" s="2"/>
      <c r="HP712" s="2"/>
      <c r="HQ712" s="2"/>
      <c r="HR712" s="2"/>
      <c r="HS712" s="2"/>
      <c r="HT712" s="2"/>
      <c r="HU712" s="2"/>
      <c r="HV712" s="2"/>
      <c r="HW712" s="2"/>
      <c r="HX712" s="2"/>
      <c r="HY712" s="2"/>
      <c r="HZ712" s="2"/>
      <c r="IA712" s="2"/>
      <c r="IB712" s="2"/>
      <c r="IC712" s="2"/>
      <c r="ID712" s="2"/>
      <c r="IE712" s="2"/>
      <c r="IF712" s="2"/>
      <c r="IG712" s="2"/>
    </row>
    <row r="713" spans="1:241" s="51" customFormat="1" ht="13.5">
      <c r="A713" s="32"/>
      <c r="B713" s="32"/>
      <c r="C713" s="33"/>
      <c r="D713" s="33"/>
      <c r="E713" s="2"/>
      <c r="F713" s="2"/>
      <c r="G713" s="2"/>
      <c r="H713" s="2"/>
      <c r="I713" s="9"/>
      <c r="J713" s="67"/>
      <c r="K713" s="9"/>
      <c r="L713" s="9"/>
      <c r="M713" s="9"/>
      <c r="N713" s="9"/>
      <c r="O713" s="9"/>
      <c r="P713" s="9"/>
      <c r="Q713" s="25"/>
      <c r="R713" s="52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  <c r="GA713" s="2"/>
      <c r="GB713" s="2"/>
      <c r="GC713" s="2"/>
      <c r="GD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  <c r="GP713" s="2"/>
      <c r="GQ713" s="2"/>
      <c r="GR713" s="2"/>
      <c r="GS713" s="2"/>
      <c r="GT713" s="2"/>
      <c r="GU713" s="2"/>
      <c r="GV713" s="2"/>
      <c r="GW713" s="2"/>
      <c r="GX713" s="2"/>
      <c r="GY713" s="2"/>
      <c r="GZ713" s="2"/>
      <c r="HA713" s="2"/>
      <c r="HB713" s="2"/>
      <c r="HC713" s="2"/>
      <c r="HD713" s="2"/>
      <c r="HE713" s="2"/>
      <c r="HF713" s="2"/>
      <c r="HG713" s="2"/>
      <c r="HH713" s="2"/>
      <c r="HI713" s="2"/>
      <c r="HJ713" s="2"/>
      <c r="HK713" s="2"/>
      <c r="HL713" s="2"/>
      <c r="HM713" s="2"/>
      <c r="HN713" s="2"/>
      <c r="HO713" s="2"/>
      <c r="HP713" s="2"/>
      <c r="HQ713" s="2"/>
      <c r="HR713" s="2"/>
      <c r="HS713" s="2"/>
      <c r="HT713" s="2"/>
      <c r="HU713" s="2"/>
      <c r="HV713" s="2"/>
      <c r="HW713" s="2"/>
      <c r="HX713" s="2"/>
      <c r="HY713" s="2"/>
      <c r="HZ713" s="2"/>
      <c r="IA713" s="2"/>
      <c r="IB713" s="2"/>
      <c r="IC713" s="2"/>
      <c r="ID713" s="2"/>
      <c r="IE713" s="2"/>
      <c r="IF713" s="2"/>
      <c r="IG713" s="2"/>
    </row>
    <row r="714" spans="1:241" s="51" customFormat="1" ht="13.5">
      <c r="A714" s="32"/>
      <c r="B714" s="32"/>
      <c r="C714" s="33"/>
      <c r="D714" s="33"/>
      <c r="E714" s="2"/>
      <c r="F714" s="2"/>
      <c r="G714" s="2"/>
      <c r="H714" s="2"/>
      <c r="I714" s="9"/>
      <c r="J714" s="67"/>
      <c r="K714" s="9"/>
      <c r="L714" s="9"/>
      <c r="M714" s="9"/>
      <c r="N714" s="9"/>
      <c r="O714" s="9"/>
      <c r="P714" s="9"/>
      <c r="Q714" s="25"/>
      <c r="R714" s="52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  <c r="GP714" s="2"/>
      <c r="GQ714" s="2"/>
      <c r="GR714" s="2"/>
      <c r="GS714" s="2"/>
      <c r="GT714" s="2"/>
      <c r="GU714" s="2"/>
      <c r="GV714" s="2"/>
      <c r="GW714" s="2"/>
      <c r="GX714" s="2"/>
      <c r="GY714" s="2"/>
      <c r="GZ714" s="2"/>
      <c r="HA714" s="2"/>
      <c r="HB714" s="2"/>
      <c r="HC714" s="2"/>
      <c r="HD714" s="2"/>
      <c r="HE714" s="2"/>
      <c r="HF714" s="2"/>
      <c r="HG714" s="2"/>
      <c r="HH714" s="2"/>
      <c r="HI714" s="2"/>
      <c r="HJ714" s="2"/>
      <c r="HK714" s="2"/>
      <c r="HL714" s="2"/>
      <c r="HM714" s="2"/>
      <c r="HN714" s="2"/>
      <c r="HO714" s="2"/>
      <c r="HP714" s="2"/>
      <c r="HQ714" s="2"/>
      <c r="HR714" s="2"/>
      <c r="HS714" s="2"/>
      <c r="HT714" s="2"/>
      <c r="HU714" s="2"/>
      <c r="HV714" s="2"/>
      <c r="HW714" s="2"/>
      <c r="HX714" s="2"/>
      <c r="HY714" s="2"/>
      <c r="HZ714" s="2"/>
      <c r="IA714" s="2"/>
      <c r="IB714" s="2"/>
      <c r="IC714" s="2"/>
      <c r="ID714" s="2"/>
      <c r="IE714" s="2"/>
      <c r="IF714" s="2"/>
      <c r="IG714" s="2"/>
    </row>
    <row r="715" spans="1:241" s="51" customFormat="1" ht="13.5">
      <c r="A715" s="32"/>
      <c r="B715" s="32"/>
      <c r="C715" s="33"/>
      <c r="D715" s="33"/>
      <c r="E715" s="2"/>
      <c r="F715" s="2"/>
      <c r="G715" s="2"/>
      <c r="H715" s="2"/>
      <c r="I715" s="9"/>
      <c r="J715" s="67"/>
      <c r="K715" s="9"/>
      <c r="L715" s="9"/>
      <c r="M715" s="9"/>
      <c r="N715" s="9"/>
      <c r="O715" s="9"/>
      <c r="P715" s="9"/>
      <c r="Q715" s="25"/>
      <c r="R715" s="52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  <c r="GP715" s="2"/>
      <c r="GQ715" s="2"/>
      <c r="GR715" s="2"/>
      <c r="GS715" s="2"/>
      <c r="GT715" s="2"/>
      <c r="GU715" s="2"/>
      <c r="GV715" s="2"/>
      <c r="GW715" s="2"/>
      <c r="GX715" s="2"/>
      <c r="GY715" s="2"/>
      <c r="GZ715" s="2"/>
      <c r="HA715" s="2"/>
      <c r="HB715" s="2"/>
      <c r="HC715" s="2"/>
      <c r="HD715" s="2"/>
      <c r="HE715" s="2"/>
      <c r="HF715" s="2"/>
      <c r="HG715" s="2"/>
      <c r="HH715" s="2"/>
      <c r="HI715" s="2"/>
      <c r="HJ715" s="2"/>
      <c r="HK715" s="2"/>
      <c r="HL715" s="2"/>
      <c r="HM715" s="2"/>
      <c r="HN715" s="2"/>
      <c r="HO715" s="2"/>
      <c r="HP715" s="2"/>
      <c r="HQ715" s="2"/>
      <c r="HR715" s="2"/>
      <c r="HS715" s="2"/>
      <c r="HT715" s="2"/>
      <c r="HU715" s="2"/>
      <c r="HV715" s="2"/>
      <c r="HW715" s="2"/>
      <c r="HX715" s="2"/>
      <c r="HY715" s="2"/>
      <c r="HZ715" s="2"/>
      <c r="IA715" s="2"/>
      <c r="IB715" s="2"/>
      <c r="IC715" s="2"/>
      <c r="ID715" s="2"/>
      <c r="IE715" s="2"/>
      <c r="IF715" s="2"/>
      <c r="IG715" s="2"/>
    </row>
    <row r="716" spans="1:241" s="51" customFormat="1" ht="13.5">
      <c r="A716" s="32"/>
      <c r="B716" s="32"/>
      <c r="C716" s="33"/>
      <c r="D716" s="33"/>
      <c r="E716" s="2"/>
      <c r="F716" s="2"/>
      <c r="G716" s="2"/>
      <c r="H716" s="2"/>
      <c r="I716" s="9"/>
      <c r="J716" s="67"/>
      <c r="K716" s="9"/>
      <c r="L716" s="9"/>
      <c r="M716" s="9"/>
      <c r="N716" s="9"/>
      <c r="O716" s="9"/>
      <c r="P716" s="9"/>
      <c r="Q716" s="25"/>
      <c r="R716" s="52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  <c r="GB716" s="2"/>
      <c r="GC716" s="2"/>
      <c r="GD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  <c r="GP716" s="2"/>
      <c r="GQ716" s="2"/>
      <c r="GR716" s="2"/>
      <c r="GS716" s="2"/>
      <c r="GT716" s="2"/>
      <c r="GU716" s="2"/>
      <c r="GV716" s="2"/>
      <c r="GW716" s="2"/>
      <c r="GX716" s="2"/>
      <c r="GY716" s="2"/>
      <c r="GZ716" s="2"/>
      <c r="HA716" s="2"/>
      <c r="HB716" s="2"/>
      <c r="HC716" s="2"/>
      <c r="HD716" s="2"/>
      <c r="HE716" s="2"/>
      <c r="HF716" s="2"/>
      <c r="HG716" s="2"/>
      <c r="HH716" s="2"/>
      <c r="HI716" s="2"/>
      <c r="HJ716" s="2"/>
      <c r="HK716" s="2"/>
      <c r="HL716" s="2"/>
      <c r="HM716" s="2"/>
      <c r="HN716" s="2"/>
      <c r="HO716" s="2"/>
      <c r="HP716" s="2"/>
      <c r="HQ716" s="2"/>
      <c r="HR716" s="2"/>
      <c r="HS716" s="2"/>
      <c r="HT716" s="2"/>
      <c r="HU716" s="2"/>
      <c r="HV716" s="2"/>
      <c r="HW716" s="2"/>
      <c r="HX716" s="2"/>
      <c r="HY716" s="2"/>
      <c r="HZ716" s="2"/>
      <c r="IA716" s="2"/>
      <c r="IB716" s="2"/>
      <c r="IC716" s="2"/>
      <c r="ID716" s="2"/>
      <c r="IE716" s="2"/>
      <c r="IF716" s="2"/>
      <c r="IG716" s="2"/>
    </row>
    <row r="717" spans="1:241" s="51" customFormat="1" ht="13.5">
      <c r="A717" s="32"/>
      <c r="B717" s="32"/>
      <c r="C717" s="33"/>
      <c r="D717" s="33"/>
      <c r="E717" s="2"/>
      <c r="F717" s="2"/>
      <c r="G717" s="2"/>
      <c r="H717" s="2"/>
      <c r="I717" s="9"/>
      <c r="J717" s="67"/>
      <c r="K717" s="9"/>
      <c r="L717" s="9"/>
      <c r="M717" s="9"/>
      <c r="N717" s="9"/>
      <c r="O717" s="9"/>
      <c r="P717" s="9"/>
      <c r="Q717" s="25"/>
      <c r="R717" s="52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  <c r="GP717" s="2"/>
      <c r="GQ717" s="2"/>
      <c r="GR717" s="2"/>
      <c r="GS717" s="2"/>
      <c r="GT717" s="2"/>
      <c r="GU717" s="2"/>
      <c r="GV717" s="2"/>
      <c r="GW717" s="2"/>
      <c r="GX717" s="2"/>
      <c r="GY717" s="2"/>
      <c r="GZ717" s="2"/>
      <c r="HA717" s="2"/>
      <c r="HB717" s="2"/>
      <c r="HC717" s="2"/>
      <c r="HD717" s="2"/>
      <c r="HE717" s="2"/>
      <c r="HF717" s="2"/>
      <c r="HG717" s="2"/>
      <c r="HH717" s="2"/>
      <c r="HI717" s="2"/>
      <c r="HJ717" s="2"/>
      <c r="HK717" s="2"/>
      <c r="HL717" s="2"/>
      <c r="HM717" s="2"/>
      <c r="HN717" s="2"/>
      <c r="HO717" s="2"/>
      <c r="HP717" s="2"/>
      <c r="HQ717" s="2"/>
      <c r="HR717" s="2"/>
      <c r="HS717" s="2"/>
      <c r="HT717" s="2"/>
      <c r="HU717" s="2"/>
      <c r="HV717" s="2"/>
      <c r="HW717" s="2"/>
      <c r="HX717" s="2"/>
      <c r="HY717" s="2"/>
      <c r="HZ717" s="2"/>
      <c r="IA717" s="2"/>
      <c r="IB717" s="2"/>
      <c r="IC717" s="2"/>
      <c r="ID717" s="2"/>
      <c r="IE717" s="2"/>
      <c r="IF717" s="2"/>
      <c r="IG717" s="2"/>
    </row>
    <row r="718" spans="1:241" s="51" customFormat="1" ht="13.5">
      <c r="A718" s="32"/>
      <c r="B718" s="32"/>
      <c r="C718" s="33"/>
      <c r="D718" s="33"/>
      <c r="E718" s="2"/>
      <c r="F718" s="2"/>
      <c r="G718" s="2"/>
      <c r="H718" s="2"/>
      <c r="I718" s="9"/>
      <c r="J718" s="67"/>
      <c r="K718" s="9"/>
      <c r="L718" s="9"/>
      <c r="M718" s="9"/>
      <c r="N718" s="9"/>
      <c r="O718" s="9"/>
      <c r="P718" s="9"/>
      <c r="Q718" s="25"/>
      <c r="R718" s="52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  <c r="GA718" s="2"/>
      <c r="GB718" s="2"/>
      <c r="GC718" s="2"/>
      <c r="GD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  <c r="GP718" s="2"/>
      <c r="GQ718" s="2"/>
      <c r="GR718" s="2"/>
      <c r="GS718" s="2"/>
      <c r="GT718" s="2"/>
      <c r="GU718" s="2"/>
      <c r="GV718" s="2"/>
      <c r="GW718" s="2"/>
      <c r="GX718" s="2"/>
      <c r="GY718" s="2"/>
      <c r="GZ718" s="2"/>
      <c r="HA718" s="2"/>
      <c r="HB718" s="2"/>
      <c r="HC718" s="2"/>
      <c r="HD718" s="2"/>
      <c r="HE718" s="2"/>
      <c r="HF718" s="2"/>
      <c r="HG718" s="2"/>
      <c r="HH718" s="2"/>
      <c r="HI718" s="2"/>
      <c r="HJ718" s="2"/>
      <c r="HK718" s="2"/>
      <c r="HL718" s="2"/>
      <c r="HM718" s="2"/>
      <c r="HN718" s="2"/>
      <c r="HO718" s="2"/>
      <c r="HP718" s="2"/>
      <c r="HQ718" s="2"/>
      <c r="HR718" s="2"/>
      <c r="HS718" s="2"/>
      <c r="HT718" s="2"/>
      <c r="HU718" s="2"/>
      <c r="HV718" s="2"/>
      <c r="HW718" s="2"/>
      <c r="HX718" s="2"/>
      <c r="HY718" s="2"/>
      <c r="HZ718" s="2"/>
      <c r="IA718" s="2"/>
      <c r="IB718" s="2"/>
      <c r="IC718" s="2"/>
      <c r="ID718" s="2"/>
      <c r="IE718" s="2"/>
      <c r="IF718" s="2"/>
      <c r="IG718" s="2"/>
    </row>
    <row r="719" spans="1:241" s="51" customFormat="1" ht="13.5">
      <c r="A719" s="32"/>
      <c r="B719" s="32"/>
      <c r="C719" s="33"/>
      <c r="D719" s="33"/>
      <c r="E719" s="2"/>
      <c r="F719" s="2"/>
      <c r="G719" s="2"/>
      <c r="H719" s="2"/>
      <c r="I719" s="9"/>
      <c r="J719" s="67"/>
      <c r="K719" s="9"/>
      <c r="L719" s="9"/>
      <c r="M719" s="9"/>
      <c r="N719" s="9"/>
      <c r="O719" s="9"/>
      <c r="P719" s="9"/>
      <c r="Q719" s="25"/>
      <c r="R719" s="52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  <c r="GA719" s="2"/>
      <c r="GB719" s="2"/>
      <c r="GC719" s="2"/>
      <c r="GD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  <c r="GP719" s="2"/>
      <c r="GQ719" s="2"/>
      <c r="GR719" s="2"/>
      <c r="GS719" s="2"/>
      <c r="GT719" s="2"/>
      <c r="GU719" s="2"/>
      <c r="GV719" s="2"/>
      <c r="GW719" s="2"/>
      <c r="GX719" s="2"/>
      <c r="GY719" s="2"/>
      <c r="GZ719" s="2"/>
      <c r="HA719" s="2"/>
      <c r="HB719" s="2"/>
      <c r="HC719" s="2"/>
      <c r="HD719" s="2"/>
      <c r="HE719" s="2"/>
      <c r="HF719" s="2"/>
      <c r="HG719" s="2"/>
      <c r="HH719" s="2"/>
      <c r="HI719" s="2"/>
      <c r="HJ719" s="2"/>
      <c r="HK719" s="2"/>
      <c r="HL719" s="2"/>
      <c r="HM719" s="2"/>
      <c r="HN719" s="2"/>
      <c r="HO719" s="2"/>
      <c r="HP719" s="2"/>
      <c r="HQ719" s="2"/>
      <c r="HR719" s="2"/>
      <c r="HS719" s="2"/>
      <c r="HT719" s="2"/>
      <c r="HU719" s="2"/>
      <c r="HV719" s="2"/>
      <c r="HW719" s="2"/>
      <c r="HX719" s="2"/>
      <c r="HY719" s="2"/>
      <c r="HZ719" s="2"/>
      <c r="IA719" s="2"/>
      <c r="IB719" s="2"/>
      <c r="IC719" s="2"/>
      <c r="ID719" s="2"/>
      <c r="IE719" s="2"/>
      <c r="IF719" s="2"/>
      <c r="IG719" s="2"/>
    </row>
    <row r="720" spans="1:241" s="51" customFormat="1" ht="13.5">
      <c r="A720" s="32"/>
      <c r="B720" s="32"/>
      <c r="C720" s="33"/>
      <c r="D720" s="33"/>
      <c r="E720" s="2"/>
      <c r="F720" s="2"/>
      <c r="G720" s="2"/>
      <c r="H720" s="2"/>
      <c r="I720" s="9"/>
      <c r="J720" s="67"/>
      <c r="K720" s="9"/>
      <c r="L720" s="9"/>
      <c r="M720" s="9"/>
      <c r="N720" s="9"/>
      <c r="O720" s="9"/>
      <c r="P720" s="9"/>
      <c r="Q720" s="25"/>
      <c r="R720" s="52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  <c r="GA720" s="2"/>
      <c r="GB720" s="2"/>
      <c r="GC720" s="2"/>
      <c r="GD720" s="2"/>
      <c r="GE720" s="2"/>
      <c r="GF720" s="2"/>
      <c r="GG720" s="2"/>
      <c r="GH720" s="2"/>
      <c r="GI720" s="2"/>
      <c r="GJ720" s="2"/>
      <c r="GK720" s="2"/>
      <c r="GL720" s="2"/>
      <c r="GM720" s="2"/>
      <c r="GN720" s="2"/>
      <c r="GO720" s="2"/>
      <c r="GP720" s="2"/>
      <c r="GQ720" s="2"/>
      <c r="GR720" s="2"/>
      <c r="GS720" s="2"/>
      <c r="GT720" s="2"/>
      <c r="GU720" s="2"/>
      <c r="GV720" s="2"/>
      <c r="GW720" s="2"/>
      <c r="GX720" s="2"/>
      <c r="GY720" s="2"/>
      <c r="GZ720" s="2"/>
      <c r="HA720" s="2"/>
      <c r="HB720" s="2"/>
      <c r="HC720" s="2"/>
      <c r="HD720" s="2"/>
      <c r="HE720" s="2"/>
      <c r="HF720" s="2"/>
      <c r="HG720" s="2"/>
      <c r="HH720" s="2"/>
      <c r="HI720" s="2"/>
      <c r="HJ720" s="2"/>
      <c r="HK720" s="2"/>
      <c r="HL720" s="2"/>
      <c r="HM720" s="2"/>
      <c r="HN720" s="2"/>
      <c r="HO720" s="2"/>
      <c r="HP720" s="2"/>
      <c r="HQ720" s="2"/>
      <c r="HR720" s="2"/>
      <c r="HS720" s="2"/>
      <c r="HT720" s="2"/>
      <c r="HU720" s="2"/>
      <c r="HV720" s="2"/>
      <c r="HW720" s="2"/>
      <c r="HX720" s="2"/>
      <c r="HY720" s="2"/>
      <c r="HZ720" s="2"/>
      <c r="IA720" s="2"/>
      <c r="IB720" s="2"/>
      <c r="IC720" s="2"/>
      <c r="ID720" s="2"/>
      <c r="IE720" s="2"/>
      <c r="IF720" s="2"/>
      <c r="IG720" s="2"/>
    </row>
    <row r="721" spans="1:241" s="51" customFormat="1" ht="13.5">
      <c r="A721" s="32"/>
      <c r="B721" s="32"/>
      <c r="C721" s="33"/>
      <c r="D721" s="33"/>
      <c r="E721" s="2"/>
      <c r="F721" s="2"/>
      <c r="G721" s="2"/>
      <c r="H721" s="2"/>
      <c r="I721" s="9"/>
      <c r="J721" s="67"/>
      <c r="K721" s="9"/>
      <c r="L721" s="9"/>
      <c r="M721" s="9"/>
      <c r="N721" s="9"/>
      <c r="O721" s="9"/>
      <c r="P721" s="9"/>
      <c r="Q721" s="25"/>
      <c r="R721" s="52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  <c r="GA721" s="2"/>
      <c r="GB721" s="2"/>
      <c r="GC721" s="2"/>
      <c r="GD721" s="2"/>
      <c r="GE721" s="2"/>
      <c r="GF721" s="2"/>
      <c r="GG721" s="2"/>
      <c r="GH721" s="2"/>
      <c r="GI721" s="2"/>
      <c r="GJ721" s="2"/>
      <c r="GK721" s="2"/>
      <c r="GL721" s="2"/>
      <c r="GM721" s="2"/>
      <c r="GN721" s="2"/>
      <c r="GO721" s="2"/>
      <c r="GP721" s="2"/>
      <c r="GQ721" s="2"/>
      <c r="GR721" s="2"/>
      <c r="GS721" s="2"/>
      <c r="GT721" s="2"/>
      <c r="GU721" s="2"/>
      <c r="GV721" s="2"/>
      <c r="GW721" s="2"/>
      <c r="GX721" s="2"/>
      <c r="GY721" s="2"/>
      <c r="GZ721" s="2"/>
      <c r="HA721" s="2"/>
      <c r="HB721" s="2"/>
      <c r="HC721" s="2"/>
      <c r="HD721" s="2"/>
      <c r="HE721" s="2"/>
      <c r="HF721" s="2"/>
      <c r="HG721" s="2"/>
      <c r="HH721" s="2"/>
      <c r="HI721" s="2"/>
      <c r="HJ721" s="2"/>
      <c r="HK721" s="2"/>
      <c r="HL721" s="2"/>
      <c r="HM721" s="2"/>
      <c r="HN721" s="2"/>
      <c r="HO721" s="2"/>
      <c r="HP721" s="2"/>
      <c r="HQ721" s="2"/>
      <c r="HR721" s="2"/>
      <c r="HS721" s="2"/>
      <c r="HT721" s="2"/>
      <c r="HU721" s="2"/>
      <c r="HV721" s="2"/>
      <c r="HW721" s="2"/>
      <c r="HX721" s="2"/>
      <c r="HY721" s="2"/>
      <c r="HZ721" s="2"/>
      <c r="IA721" s="2"/>
      <c r="IB721" s="2"/>
      <c r="IC721" s="2"/>
      <c r="ID721" s="2"/>
      <c r="IE721" s="2"/>
      <c r="IF721" s="2"/>
      <c r="IG721" s="2"/>
    </row>
    <row r="722" spans="1:241" s="51" customFormat="1" ht="13.5">
      <c r="A722" s="32"/>
      <c r="B722" s="32"/>
      <c r="C722" s="33"/>
      <c r="D722" s="33"/>
      <c r="E722" s="2"/>
      <c r="F722" s="2"/>
      <c r="G722" s="2"/>
      <c r="H722" s="2"/>
      <c r="I722" s="9"/>
      <c r="J722" s="67"/>
      <c r="K722" s="9"/>
      <c r="L722" s="9"/>
      <c r="M722" s="9"/>
      <c r="N722" s="9"/>
      <c r="O722" s="9"/>
      <c r="P722" s="9"/>
      <c r="Q722" s="25"/>
      <c r="R722" s="52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  <c r="FZ722" s="2"/>
      <c r="GA722" s="2"/>
      <c r="GB722" s="2"/>
      <c r="GC722" s="2"/>
      <c r="GD722" s="2"/>
      <c r="GE722" s="2"/>
      <c r="GF722" s="2"/>
      <c r="GG722" s="2"/>
      <c r="GH722" s="2"/>
      <c r="GI722" s="2"/>
      <c r="GJ722" s="2"/>
      <c r="GK722" s="2"/>
      <c r="GL722" s="2"/>
      <c r="GM722" s="2"/>
      <c r="GN722" s="2"/>
      <c r="GO722" s="2"/>
      <c r="GP722" s="2"/>
      <c r="GQ722" s="2"/>
      <c r="GR722" s="2"/>
      <c r="GS722" s="2"/>
      <c r="GT722" s="2"/>
      <c r="GU722" s="2"/>
      <c r="GV722" s="2"/>
      <c r="GW722" s="2"/>
      <c r="GX722" s="2"/>
      <c r="GY722" s="2"/>
      <c r="GZ722" s="2"/>
      <c r="HA722" s="2"/>
      <c r="HB722" s="2"/>
      <c r="HC722" s="2"/>
      <c r="HD722" s="2"/>
      <c r="HE722" s="2"/>
      <c r="HF722" s="2"/>
      <c r="HG722" s="2"/>
      <c r="HH722" s="2"/>
      <c r="HI722" s="2"/>
      <c r="HJ722" s="2"/>
      <c r="HK722" s="2"/>
      <c r="HL722" s="2"/>
      <c r="HM722" s="2"/>
      <c r="HN722" s="2"/>
      <c r="HO722" s="2"/>
      <c r="HP722" s="2"/>
      <c r="HQ722" s="2"/>
      <c r="HR722" s="2"/>
      <c r="HS722" s="2"/>
      <c r="HT722" s="2"/>
      <c r="HU722" s="2"/>
      <c r="HV722" s="2"/>
      <c r="HW722" s="2"/>
      <c r="HX722" s="2"/>
      <c r="HY722" s="2"/>
      <c r="HZ722" s="2"/>
      <c r="IA722" s="2"/>
      <c r="IB722" s="2"/>
      <c r="IC722" s="2"/>
      <c r="ID722" s="2"/>
      <c r="IE722" s="2"/>
      <c r="IF722" s="2"/>
      <c r="IG722" s="2"/>
    </row>
    <row r="723" spans="1:241" s="51" customFormat="1" ht="13.5">
      <c r="A723" s="32"/>
      <c r="B723" s="32"/>
      <c r="C723" s="33"/>
      <c r="D723" s="33"/>
      <c r="E723" s="2"/>
      <c r="F723" s="2"/>
      <c r="G723" s="2"/>
      <c r="H723" s="2"/>
      <c r="I723" s="9"/>
      <c r="J723" s="67"/>
      <c r="K723" s="9"/>
      <c r="L723" s="9"/>
      <c r="M723" s="9"/>
      <c r="N723" s="9"/>
      <c r="O723" s="9"/>
      <c r="P723" s="9"/>
      <c r="Q723" s="25"/>
      <c r="R723" s="52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  <c r="GP723" s="2"/>
      <c r="GQ723" s="2"/>
      <c r="GR723" s="2"/>
      <c r="GS723" s="2"/>
      <c r="GT723" s="2"/>
      <c r="GU723" s="2"/>
      <c r="GV723" s="2"/>
      <c r="GW723" s="2"/>
      <c r="GX723" s="2"/>
      <c r="GY723" s="2"/>
      <c r="GZ723" s="2"/>
      <c r="HA723" s="2"/>
      <c r="HB723" s="2"/>
      <c r="HC723" s="2"/>
      <c r="HD723" s="2"/>
      <c r="HE723" s="2"/>
      <c r="HF723" s="2"/>
      <c r="HG723" s="2"/>
      <c r="HH723" s="2"/>
      <c r="HI723" s="2"/>
      <c r="HJ723" s="2"/>
      <c r="HK723" s="2"/>
      <c r="HL723" s="2"/>
      <c r="HM723" s="2"/>
      <c r="HN723" s="2"/>
      <c r="HO723" s="2"/>
      <c r="HP723" s="2"/>
      <c r="HQ723" s="2"/>
      <c r="HR723" s="2"/>
      <c r="HS723" s="2"/>
      <c r="HT723" s="2"/>
      <c r="HU723" s="2"/>
      <c r="HV723" s="2"/>
      <c r="HW723" s="2"/>
      <c r="HX723" s="2"/>
      <c r="HY723" s="2"/>
      <c r="HZ723" s="2"/>
      <c r="IA723" s="2"/>
      <c r="IB723" s="2"/>
      <c r="IC723" s="2"/>
      <c r="ID723" s="2"/>
      <c r="IE723" s="2"/>
      <c r="IF723" s="2"/>
      <c r="IG723" s="2"/>
    </row>
    <row r="724" spans="1:241" s="51" customFormat="1" ht="13.5">
      <c r="A724" s="32"/>
      <c r="B724" s="32"/>
      <c r="C724" s="33"/>
      <c r="D724" s="33"/>
      <c r="E724" s="2"/>
      <c r="F724" s="2"/>
      <c r="G724" s="2"/>
      <c r="H724" s="2"/>
      <c r="I724" s="9"/>
      <c r="J724" s="67"/>
      <c r="K724" s="9"/>
      <c r="L724" s="9"/>
      <c r="M724" s="9"/>
      <c r="N724" s="9"/>
      <c r="O724" s="9"/>
      <c r="P724" s="9"/>
      <c r="Q724" s="25"/>
      <c r="R724" s="52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  <c r="GA724" s="2"/>
      <c r="GB724" s="2"/>
      <c r="GC724" s="2"/>
      <c r="GD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  <c r="GP724" s="2"/>
      <c r="GQ724" s="2"/>
      <c r="GR724" s="2"/>
      <c r="GS724" s="2"/>
      <c r="GT724" s="2"/>
      <c r="GU724" s="2"/>
      <c r="GV724" s="2"/>
      <c r="GW724" s="2"/>
      <c r="GX724" s="2"/>
      <c r="GY724" s="2"/>
      <c r="GZ724" s="2"/>
      <c r="HA724" s="2"/>
      <c r="HB724" s="2"/>
      <c r="HC724" s="2"/>
      <c r="HD724" s="2"/>
      <c r="HE724" s="2"/>
      <c r="HF724" s="2"/>
      <c r="HG724" s="2"/>
      <c r="HH724" s="2"/>
      <c r="HI724" s="2"/>
      <c r="HJ724" s="2"/>
      <c r="HK724" s="2"/>
      <c r="HL724" s="2"/>
      <c r="HM724" s="2"/>
      <c r="HN724" s="2"/>
      <c r="HO724" s="2"/>
      <c r="HP724" s="2"/>
      <c r="HQ724" s="2"/>
      <c r="HR724" s="2"/>
      <c r="HS724" s="2"/>
      <c r="HT724" s="2"/>
      <c r="HU724" s="2"/>
      <c r="HV724" s="2"/>
      <c r="HW724" s="2"/>
      <c r="HX724" s="2"/>
      <c r="HY724" s="2"/>
      <c r="HZ724" s="2"/>
      <c r="IA724" s="2"/>
      <c r="IB724" s="2"/>
      <c r="IC724" s="2"/>
      <c r="ID724" s="2"/>
      <c r="IE724" s="2"/>
      <c r="IF724" s="2"/>
      <c r="IG724" s="2"/>
    </row>
    <row r="725" spans="1:241" s="51" customFormat="1" ht="13.5">
      <c r="A725" s="32"/>
      <c r="B725" s="32"/>
      <c r="C725" s="33"/>
      <c r="D725" s="33"/>
      <c r="E725" s="2"/>
      <c r="F725" s="2"/>
      <c r="G725" s="2"/>
      <c r="H725" s="2"/>
      <c r="I725" s="9"/>
      <c r="J725" s="67"/>
      <c r="K725" s="9"/>
      <c r="L725" s="9"/>
      <c r="M725" s="9"/>
      <c r="N725" s="9"/>
      <c r="O725" s="9"/>
      <c r="P725" s="9"/>
      <c r="Q725" s="25"/>
      <c r="R725" s="52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  <c r="GA725" s="2"/>
      <c r="GB725" s="2"/>
      <c r="GC725" s="2"/>
      <c r="GD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  <c r="GP725" s="2"/>
      <c r="GQ725" s="2"/>
      <c r="GR725" s="2"/>
      <c r="GS725" s="2"/>
      <c r="GT725" s="2"/>
      <c r="GU725" s="2"/>
      <c r="GV725" s="2"/>
      <c r="GW725" s="2"/>
      <c r="GX725" s="2"/>
      <c r="GY725" s="2"/>
      <c r="GZ725" s="2"/>
      <c r="HA725" s="2"/>
      <c r="HB725" s="2"/>
      <c r="HC725" s="2"/>
      <c r="HD725" s="2"/>
      <c r="HE725" s="2"/>
      <c r="HF725" s="2"/>
      <c r="HG725" s="2"/>
      <c r="HH725" s="2"/>
      <c r="HI725" s="2"/>
      <c r="HJ725" s="2"/>
      <c r="HK725" s="2"/>
      <c r="HL725" s="2"/>
      <c r="HM725" s="2"/>
      <c r="HN725" s="2"/>
      <c r="HO725" s="2"/>
      <c r="HP725" s="2"/>
      <c r="HQ725" s="2"/>
      <c r="HR725" s="2"/>
      <c r="HS725" s="2"/>
      <c r="HT725" s="2"/>
      <c r="HU725" s="2"/>
      <c r="HV725" s="2"/>
      <c r="HW725" s="2"/>
      <c r="HX725" s="2"/>
      <c r="HY725" s="2"/>
      <c r="HZ725" s="2"/>
      <c r="IA725" s="2"/>
      <c r="IB725" s="2"/>
      <c r="IC725" s="2"/>
      <c r="ID725" s="2"/>
      <c r="IE725" s="2"/>
      <c r="IF725" s="2"/>
      <c r="IG725" s="2"/>
    </row>
    <row r="726" spans="1:241" s="51" customFormat="1" ht="13.5">
      <c r="A726" s="32"/>
      <c r="B726" s="32"/>
      <c r="C726" s="33"/>
      <c r="D726" s="33"/>
      <c r="E726" s="2"/>
      <c r="F726" s="2"/>
      <c r="G726" s="2"/>
      <c r="H726" s="2"/>
      <c r="I726" s="9"/>
      <c r="J726" s="67"/>
      <c r="K726" s="9"/>
      <c r="L726" s="9"/>
      <c r="M726" s="9"/>
      <c r="N726" s="9"/>
      <c r="O726" s="9"/>
      <c r="P726" s="9"/>
      <c r="Q726" s="25"/>
      <c r="R726" s="52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  <c r="FZ726" s="2"/>
      <c r="GA726" s="2"/>
      <c r="GB726" s="2"/>
      <c r="GC726" s="2"/>
      <c r="GD726" s="2"/>
      <c r="GE726" s="2"/>
      <c r="GF726" s="2"/>
      <c r="GG726" s="2"/>
      <c r="GH726" s="2"/>
      <c r="GI726" s="2"/>
      <c r="GJ726" s="2"/>
      <c r="GK726" s="2"/>
      <c r="GL726" s="2"/>
      <c r="GM726" s="2"/>
      <c r="GN726" s="2"/>
      <c r="GO726" s="2"/>
      <c r="GP726" s="2"/>
      <c r="GQ726" s="2"/>
      <c r="GR726" s="2"/>
      <c r="GS726" s="2"/>
      <c r="GT726" s="2"/>
      <c r="GU726" s="2"/>
      <c r="GV726" s="2"/>
      <c r="GW726" s="2"/>
      <c r="GX726" s="2"/>
      <c r="GY726" s="2"/>
      <c r="GZ726" s="2"/>
      <c r="HA726" s="2"/>
      <c r="HB726" s="2"/>
      <c r="HC726" s="2"/>
      <c r="HD726" s="2"/>
      <c r="HE726" s="2"/>
      <c r="HF726" s="2"/>
      <c r="HG726" s="2"/>
      <c r="HH726" s="2"/>
      <c r="HI726" s="2"/>
      <c r="HJ726" s="2"/>
      <c r="HK726" s="2"/>
      <c r="HL726" s="2"/>
      <c r="HM726" s="2"/>
      <c r="HN726" s="2"/>
      <c r="HO726" s="2"/>
      <c r="HP726" s="2"/>
      <c r="HQ726" s="2"/>
      <c r="HR726" s="2"/>
      <c r="HS726" s="2"/>
      <c r="HT726" s="2"/>
      <c r="HU726" s="2"/>
      <c r="HV726" s="2"/>
      <c r="HW726" s="2"/>
      <c r="HX726" s="2"/>
      <c r="HY726" s="2"/>
      <c r="HZ726" s="2"/>
      <c r="IA726" s="2"/>
      <c r="IB726" s="2"/>
      <c r="IC726" s="2"/>
      <c r="ID726" s="2"/>
      <c r="IE726" s="2"/>
      <c r="IF726" s="2"/>
      <c r="IG726" s="2"/>
    </row>
  </sheetData>
  <mergeCells count="124">
    <mergeCell ref="B190:B218"/>
    <mergeCell ref="A190:A218"/>
    <mergeCell ref="C214:C218"/>
    <mergeCell ref="C219:C225"/>
    <mergeCell ref="B219:B247"/>
    <mergeCell ref="A219:A247"/>
    <mergeCell ref="A248:A271"/>
    <mergeCell ref="B248:B271"/>
    <mergeCell ref="A132:A160"/>
    <mergeCell ref="C132:C135"/>
    <mergeCell ref="C250:D250"/>
    <mergeCell ref="C251:C256"/>
    <mergeCell ref="C244:D244"/>
    <mergeCell ref="C246:D246"/>
    <mergeCell ref="C242:C243"/>
    <mergeCell ref="C199:D199"/>
    <mergeCell ref="C203:D203"/>
    <mergeCell ref="C200:C202"/>
    <mergeCell ref="C239:D239"/>
    <mergeCell ref="C205:D205"/>
    <mergeCell ref="C206:C207"/>
    <mergeCell ref="C208:D208"/>
    <mergeCell ref="C213:D213"/>
    <mergeCell ref="C226:D226"/>
    <mergeCell ref="C181:C184"/>
    <mergeCell ref="B179:B189"/>
    <mergeCell ref="A161:A189"/>
    <mergeCell ref="B74:B80"/>
    <mergeCell ref="B81:B86"/>
    <mergeCell ref="B87:B97"/>
    <mergeCell ref="A74:A102"/>
    <mergeCell ref="B98:B102"/>
    <mergeCell ref="C99:C102"/>
    <mergeCell ref="A104:A111"/>
    <mergeCell ref="B104:B111"/>
    <mergeCell ref="B116:B131"/>
    <mergeCell ref="A115:A131"/>
    <mergeCell ref="C185:D185"/>
    <mergeCell ref="C180:D180"/>
    <mergeCell ref="C137:C158"/>
    <mergeCell ref="B52:D52"/>
    <mergeCell ref="C53:D53"/>
    <mergeCell ref="A113:A114"/>
    <mergeCell ref="C70:D70"/>
    <mergeCell ref="C81:D81"/>
    <mergeCell ref="C87:D87"/>
    <mergeCell ref="C105:C106"/>
    <mergeCell ref="C98:D98"/>
    <mergeCell ref="B112:D112"/>
    <mergeCell ref="B113:B114"/>
    <mergeCell ref="C104:D104"/>
    <mergeCell ref="C61:C69"/>
    <mergeCell ref="B53:B69"/>
    <mergeCell ref="B70:B73"/>
    <mergeCell ref="C76:C80"/>
    <mergeCell ref="A52:A73"/>
    <mergeCell ref="C71:C73"/>
    <mergeCell ref="C107:C111"/>
    <mergeCell ref="G3:H3"/>
    <mergeCell ref="B23:B26"/>
    <mergeCell ref="B7:B18"/>
    <mergeCell ref="A6:A18"/>
    <mergeCell ref="B19:B22"/>
    <mergeCell ref="A23:A44"/>
    <mergeCell ref="B27:B44"/>
    <mergeCell ref="B45:B46"/>
    <mergeCell ref="A45:A46"/>
    <mergeCell ref="A277:A287"/>
    <mergeCell ref="B277:B287"/>
    <mergeCell ref="C278:C287"/>
    <mergeCell ref="I3:R4"/>
    <mergeCell ref="A5:D5"/>
    <mergeCell ref="B6:D6"/>
    <mergeCell ref="C7:D7"/>
    <mergeCell ref="E3:E4"/>
    <mergeCell ref="F3:F4"/>
    <mergeCell ref="C27:D27"/>
    <mergeCell ref="B47:D47"/>
    <mergeCell ref="J9:N9"/>
    <mergeCell ref="I5:R5"/>
    <mergeCell ref="I6:R6"/>
    <mergeCell ref="I7:R7"/>
    <mergeCell ref="A47:A51"/>
    <mergeCell ref="B48:B51"/>
    <mergeCell ref="A19:A22"/>
    <mergeCell ref="C48:D48"/>
    <mergeCell ref="C23:D23"/>
    <mergeCell ref="A3:A4"/>
    <mergeCell ref="B3:B4"/>
    <mergeCell ref="C3:C4"/>
    <mergeCell ref="D3:D4"/>
    <mergeCell ref="A272:A274"/>
    <mergeCell ref="B272:D272"/>
    <mergeCell ref="B273:B274"/>
    <mergeCell ref="C273:D273"/>
    <mergeCell ref="B275:D275"/>
    <mergeCell ref="C263:C269"/>
    <mergeCell ref="C276:D276"/>
    <mergeCell ref="C270:D270"/>
    <mergeCell ref="A275:A276"/>
    <mergeCell ref="C230:D230"/>
    <mergeCell ref="C231:C234"/>
    <mergeCell ref="C227:C229"/>
    <mergeCell ref="C235:D235"/>
    <mergeCell ref="C257:D257"/>
    <mergeCell ref="C241:D241"/>
    <mergeCell ref="B115:D115"/>
    <mergeCell ref="C116:D116"/>
    <mergeCell ref="C117:D117"/>
    <mergeCell ref="C179:D179"/>
    <mergeCell ref="C177:C178"/>
    <mergeCell ref="C162:C169"/>
    <mergeCell ref="C159:D159"/>
    <mergeCell ref="C161:D161"/>
    <mergeCell ref="C170:D170"/>
    <mergeCell ref="C176:D176"/>
    <mergeCell ref="C136:D136"/>
    <mergeCell ref="D171:D172"/>
    <mergeCell ref="D174:D175"/>
    <mergeCell ref="B132:B160"/>
    <mergeCell ref="C237:D237"/>
    <mergeCell ref="C209:C212"/>
    <mergeCell ref="B161:B178"/>
    <mergeCell ref="C171:C175"/>
  </mergeCells>
  <printOptions/>
  <pageMargins left="0.7" right="0.2" top="0.5905511811023623" bottom="0.7874015748031497" header="0.3937007874015748" footer="0.3937007874015748"/>
  <pageSetup fitToHeight="100" horizontalDpi="300" verticalDpi="300" orientation="landscape" paperSize="9" scale="85" r:id="rId1"/>
  <ignoredErrors>
    <ignoredError sqref="L2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김종순</dc:creator>
  <cp:keywords/>
  <dc:description/>
  <cp:lastModifiedBy>abc</cp:lastModifiedBy>
  <cp:lastPrinted>2014-01-03T04:13:38Z</cp:lastPrinted>
  <dcterms:created xsi:type="dcterms:W3CDTF">2001-09-21T04:45:12Z</dcterms:created>
  <dcterms:modified xsi:type="dcterms:W3CDTF">2014-01-13T08:52:37Z</dcterms:modified>
  <cp:category/>
  <cp:version/>
  <cp:contentType/>
  <cp:contentStatus/>
</cp:coreProperties>
</file>