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320" windowHeight="12555" activeTab="0"/>
  </bookViews>
  <sheets>
    <sheet name="Sheet1" sheetId="1" r:id="rId1"/>
  </sheets>
  <definedNames>
    <definedName name="_xlnm.Print_Area" localSheetId="0">'Sheet1'!$A$1:$N$50</definedName>
    <definedName name="_xlnm.Print_Titles" localSheetId="0">'Sheet1'!$1:$4</definedName>
  </definedNames>
  <calcPr calcId="144525"/>
</workbook>
</file>

<file path=xl/sharedStrings.xml><?xml version="1.0" encoding="utf-8"?>
<sst xmlns="http://schemas.openxmlformats.org/spreadsheetml/2006/main" count="164" uniqueCount="78">
  <si>
    <t>관</t>
  </si>
  <si>
    <t>항</t>
  </si>
  <si>
    <t>목</t>
  </si>
  <si>
    <t>세목</t>
  </si>
  <si>
    <t>입소비용수입</t>
  </si>
  <si>
    <t/>
  </si>
  <si>
    <t>보조금수입</t>
  </si>
  <si>
    <t>경상보조금수입</t>
  </si>
  <si>
    <t>후원금수입</t>
  </si>
  <si>
    <t>지정후원금</t>
  </si>
  <si>
    <t>비지정후원금</t>
  </si>
  <si>
    <t>전입금</t>
  </si>
  <si>
    <t>법인전입금</t>
  </si>
  <si>
    <t>잡수입</t>
  </si>
  <si>
    <t>사무비</t>
  </si>
  <si>
    <t>인건비</t>
  </si>
  <si>
    <t>급여</t>
  </si>
  <si>
    <t>제수당</t>
  </si>
  <si>
    <t>퇴직금 및 퇴직적립</t>
  </si>
  <si>
    <t>사회보험부담비용</t>
  </si>
  <si>
    <t>기타후생경비</t>
  </si>
  <si>
    <t>업무추진비</t>
  </si>
  <si>
    <t>기관운영비</t>
  </si>
  <si>
    <t>운영비</t>
  </si>
  <si>
    <t>여비</t>
  </si>
  <si>
    <t>수용비및 수수료</t>
  </si>
  <si>
    <t>공공요금</t>
  </si>
  <si>
    <t>제세공과금</t>
  </si>
  <si>
    <t>차량비</t>
  </si>
  <si>
    <t>재산조성비</t>
  </si>
  <si>
    <t>시설비</t>
  </si>
  <si>
    <t>시설장비유지비</t>
  </si>
  <si>
    <t>사업비</t>
  </si>
  <si>
    <t>생계비</t>
  </si>
  <si>
    <t>수용기관경비</t>
  </si>
  <si>
    <t>피복비</t>
  </si>
  <si>
    <t>의료비</t>
  </si>
  <si>
    <t>연료비</t>
  </si>
  <si>
    <t>의료재활사업비</t>
  </si>
  <si>
    <t>사회심리재활사업비</t>
  </si>
  <si>
    <t>교육재활사업비</t>
  </si>
  <si>
    <t>합  계</t>
  </si>
  <si>
    <t>예산액</t>
  </si>
  <si>
    <t>결산액</t>
  </si>
  <si>
    <t>증감액</t>
  </si>
  <si>
    <t>회의비</t>
  </si>
  <si>
    <t>자산취득비</t>
  </si>
  <si>
    <t>장의비</t>
  </si>
  <si>
    <t>학용품비</t>
  </si>
  <si>
    <t>도서구입비</t>
  </si>
  <si>
    <t>잡지출</t>
  </si>
  <si>
    <t>예비비</t>
  </si>
  <si>
    <t>항 계</t>
  </si>
  <si>
    <t>항 계</t>
  </si>
  <si>
    <t>관 계</t>
  </si>
  <si>
    <t>관 계</t>
  </si>
  <si>
    <t>항 계</t>
  </si>
  <si>
    <t>관 계</t>
  </si>
  <si>
    <t>교육비</t>
  </si>
  <si>
    <t>항 계</t>
  </si>
  <si>
    <t>관 계</t>
  </si>
  <si>
    <t>(단위: 원)</t>
  </si>
  <si>
    <t>시설명: 엘림소망의집</t>
  </si>
  <si>
    <t>사업비</t>
  </si>
  <si>
    <t>직업재활사업비</t>
  </si>
  <si>
    <t>입소자부담금   수입</t>
  </si>
  <si>
    <t>잡지출</t>
  </si>
  <si>
    <t>예비비</t>
  </si>
  <si>
    <t>세      입</t>
  </si>
  <si>
    <t>세      출</t>
  </si>
  <si>
    <t>전기이월금</t>
  </si>
  <si>
    <t>이월금</t>
  </si>
  <si>
    <t>불용품매각대</t>
  </si>
  <si>
    <t>기타예금이자수입</t>
  </si>
  <si>
    <t>기타잡수입</t>
  </si>
  <si>
    <t>기타사업비</t>
  </si>
  <si>
    <t>2013년 세입·세출 결산 총괄표</t>
  </si>
  <si>
    <t>반환금</t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</si>
</sst>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sz val="10"/>
      <color theme="1"/>
      <name val="HY수평선M"/>
      <family val="1"/>
    </font>
    <font>
      <sz val="10"/>
      <name val="HY수평선M"/>
      <family val="1"/>
    </font>
    <font>
      <b/>
      <sz val="10"/>
      <name val="HY수평선M"/>
      <family val="1"/>
    </font>
    <font>
      <b/>
      <sz val="12"/>
      <color rgb="FF286892"/>
      <name val="HY강M"/>
      <family val="1"/>
    </font>
    <font>
      <u val="single"/>
      <sz val="22"/>
      <color theme="1"/>
      <name val="HY강B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theme="8" tint="0.39998000860214233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medium"/>
      <right/>
      <top/>
      <bottom style="thin">
        <color rgb="FF000000"/>
      </bottom>
    </border>
    <border>
      <left style="double">
        <color rgb="FF000000"/>
      </left>
      <right/>
      <top/>
      <bottom/>
    </border>
    <border>
      <left style="thin">
        <color rgb="FF000000"/>
      </left>
      <right style="medium"/>
      <top/>
      <bottom/>
    </border>
    <border>
      <left style="double">
        <color rgb="FF000000"/>
      </left>
      <right style="thin"/>
      <top style="thin"/>
      <bottom/>
    </border>
    <border>
      <left style="double">
        <color rgb="FF000000"/>
      </left>
      <right style="thin"/>
      <top/>
      <bottom/>
    </border>
    <border>
      <left style="double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 style="double"/>
    </border>
    <border>
      <left style="double">
        <color rgb="FF000000"/>
      </left>
      <right style="thin">
        <color rgb="FF000000"/>
      </right>
      <top/>
      <bottom style="double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double"/>
      <bottom style="medium"/>
    </border>
    <border>
      <left/>
      <right style="thin">
        <color rgb="FF000000"/>
      </right>
      <top style="double"/>
      <bottom style="medium"/>
    </border>
    <border>
      <left style="thin">
        <color rgb="FF000000"/>
      </left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>
        <color rgb="FF000000"/>
      </right>
      <top/>
      <bottom style="double"/>
    </border>
    <border>
      <left style="thin"/>
      <right style="medium"/>
      <top/>
      <bottom style="double"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double">
        <color rgb="FF000000"/>
      </right>
      <top/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/>
      <right style="thin">
        <color rgb="FF000000"/>
      </right>
      <top/>
      <bottom style="thin"/>
    </border>
    <border>
      <left style="thin"/>
      <right/>
      <top/>
      <bottom style="thin"/>
    </border>
    <border>
      <left style="thin"/>
      <right style="double">
        <color rgb="FF000000"/>
      </right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medium"/>
      <right/>
      <top/>
      <bottom style="medium"/>
    </border>
    <border>
      <left/>
      <right/>
      <top style="double"/>
      <bottom style="medium"/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/>
      <top/>
      <bottom style="double"/>
    </border>
    <border>
      <left style="double">
        <color rgb="FF000000"/>
      </left>
      <right/>
      <top style="double"/>
      <bottom style="medium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 diagonalUp="1">
      <left style="medium"/>
      <right style="thin"/>
      <top style="thin"/>
      <bottom/>
      <diagonal style="thin"/>
    </border>
    <border diagonalUp="1">
      <left style="medium"/>
      <right style="thin"/>
      <top/>
      <bottom/>
      <diagonal style="thin"/>
    </border>
    <border diagonalUp="1">
      <left style="medium"/>
      <right style="thin"/>
      <top/>
      <bottom style="thin"/>
      <diagonal style="thin"/>
    </border>
    <border diagonalUp="1">
      <left style="medium"/>
      <right style="thin"/>
      <top/>
      <bottom style="double"/>
      <diagonal style="thin"/>
    </border>
    <border>
      <left/>
      <right style="thin"/>
      <top style="thin"/>
      <bottom/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double">
        <color rgb="FF000000"/>
      </right>
      <top style="medium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9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42" fontId="3" fillId="0" borderId="0" applyFont="0" applyFill="0" applyBorder="0" applyProtection="0">
      <alignment/>
    </xf>
  </cellStyleXfs>
  <cellXfs count="17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1" fontId="5" fillId="2" borderId="3" xfId="21" applyNumberFormat="1" applyFont="1" applyFill="1" applyBorder="1" applyAlignment="1">
      <alignment horizontal="left" vertical="center" shrinkToFit="1"/>
      <protection/>
    </xf>
    <xf numFmtId="176" fontId="4" fillId="2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176" fontId="4" fillId="3" borderId="2" xfId="0" applyNumberFormat="1" applyFont="1" applyFill="1" applyBorder="1" applyAlignment="1">
      <alignment horizontal="right" vertical="center" wrapText="1"/>
    </xf>
    <xf numFmtId="49" fontId="4" fillId="4" borderId="4" xfId="0" applyNumberFormat="1" applyFont="1" applyFill="1" applyBorder="1" applyAlignment="1">
      <alignment horizontal="left" vertical="center" wrapText="1"/>
    </xf>
    <xf numFmtId="176" fontId="4" fillId="4" borderId="2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/>
    </xf>
    <xf numFmtId="0" fontId="5" fillId="2" borderId="7" xfId="21" applyFont="1" applyFill="1" applyBorder="1" applyAlignment="1">
      <alignment horizontal="left" vertical="center" shrinkToFit="1"/>
      <protection/>
    </xf>
    <xf numFmtId="41" fontId="5" fillId="2" borderId="8" xfId="21" applyNumberFormat="1" applyFont="1" applyFill="1" applyBorder="1" applyAlignment="1">
      <alignment horizontal="left" vertical="center" shrinkToFit="1"/>
      <protection/>
    </xf>
    <xf numFmtId="0" fontId="4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4" borderId="2" xfId="0" applyNumberFormat="1" applyFont="1" applyFill="1" applyBorder="1" applyAlignment="1">
      <alignment horizontal="left" vertical="center" wrapText="1"/>
    </xf>
    <xf numFmtId="0" fontId="5" fillId="2" borderId="3" xfId="21" applyFont="1" applyFill="1" applyBorder="1" applyAlignment="1">
      <alignment horizontal="left" vertical="center" shrinkToFit="1"/>
      <protection/>
    </xf>
    <xf numFmtId="0" fontId="4" fillId="2" borderId="8" xfId="0" applyFont="1" applyFill="1" applyBorder="1" applyAlignment="1">
      <alignment vertical="center"/>
    </xf>
    <xf numFmtId="176" fontId="4" fillId="2" borderId="3" xfId="0" applyNumberFormat="1" applyFont="1" applyFill="1" applyBorder="1" applyAlignment="1">
      <alignment horizontal="righ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5" fillId="3" borderId="3" xfId="21" applyFont="1" applyFill="1" applyBorder="1" applyAlignment="1">
      <alignment horizontal="left" vertical="center" shrinkToFit="1"/>
      <protection/>
    </xf>
    <xf numFmtId="0" fontId="4" fillId="3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5" fillId="2" borderId="5" xfId="21" applyFont="1" applyFill="1" applyBorder="1" applyAlignment="1">
      <alignment horizontal="left" vertical="center" shrinkToFit="1"/>
      <protection/>
    </xf>
    <xf numFmtId="0" fontId="5" fillId="2" borderId="9" xfId="21" applyFont="1" applyFill="1" applyBorder="1" applyAlignment="1">
      <alignment horizontal="left" vertical="center" shrinkToFit="1"/>
      <protection/>
    </xf>
    <xf numFmtId="0" fontId="5" fillId="3" borderId="7" xfId="21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right" vertical="center"/>
    </xf>
    <xf numFmtId="49" fontId="4" fillId="2" borderId="12" xfId="0" applyNumberFormat="1" applyFont="1" applyFill="1" applyBorder="1" applyAlignment="1">
      <alignment horizontal="left" vertical="center" wrapText="1"/>
    </xf>
    <xf numFmtId="41" fontId="5" fillId="2" borderId="3" xfId="20" applyFont="1" applyFill="1" applyBorder="1" applyAlignment="1">
      <alignment horizontal="right" vertical="center" wrapText="1" shrinkToFit="1"/>
    </xf>
    <xf numFmtId="176" fontId="4" fillId="2" borderId="13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left" vertical="center" wrapText="1"/>
    </xf>
    <xf numFmtId="176" fontId="4" fillId="3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176" fontId="4" fillId="4" borderId="10" xfId="0" applyNumberFormat="1" applyFont="1" applyFill="1" applyBorder="1" applyAlignment="1">
      <alignment horizontal="right" vertical="center" wrapText="1"/>
    </xf>
    <xf numFmtId="176" fontId="4" fillId="2" borderId="10" xfId="0" applyNumberFormat="1" applyFont="1" applyFill="1" applyBorder="1" applyAlignment="1">
      <alignment horizontal="right" vertical="center" wrapText="1"/>
    </xf>
    <xf numFmtId="41" fontId="5" fillId="3" borderId="3" xfId="20" applyFont="1" applyFill="1" applyBorder="1" applyAlignment="1">
      <alignment horizontal="right" vertical="center" wrapText="1" shrinkToFit="1"/>
    </xf>
    <xf numFmtId="176" fontId="4" fillId="3" borderId="13" xfId="0" applyNumberFormat="1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horizontal="left" vertical="center" wrapText="1"/>
    </xf>
    <xf numFmtId="41" fontId="5" fillId="2" borderId="5" xfId="20" applyFont="1" applyFill="1" applyBorder="1" applyAlignment="1">
      <alignment horizontal="right" vertical="center" wrapText="1" shrinkToFit="1"/>
    </xf>
    <xf numFmtId="0" fontId="4" fillId="2" borderId="16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41" fontId="4" fillId="3" borderId="3" xfId="20" applyFont="1" applyFill="1" applyBorder="1" applyAlignment="1">
      <alignment horizontal="right" vertical="center" wrapText="1"/>
    </xf>
    <xf numFmtId="41" fontId="5" fillId="2" borderId="9" xfId="20" applyFont="1" applyFill="1" applyBorder="1" applyAlignment="1">
      <alignment horizontal="right" vertical="center" wrapText="1" shrinkToFit="1"/>
    </xf>
    <xf numFmtId="41" fontId="4" fillId="3" borderId="2" xfId="20" applyFont="1" applyFill="1" applyBorder="1" applyAlignment="1">
      <alignment horizontal="right" vertical="center" wrapText="1"/>
    </xf>
    <xf numFmtId="41" fontId="4" fillId="4" borderId="2" xfId="20" applyFont="1" applyFill="1" applyBorder="1" applyAlignment="1">
      <alignment horizontal="right" vertical="center" wrapText="1"/>
    </xf>
    <xf numFmtId="176" fontId="4" fillId="4" borderId="17" xfId="0" applyNumberFormat="1" applyFont="1" applyFill="1" applyBorder="1" applyAlignment="1">
      <alignment horizontal="right" vertical="center" wrapText="1"/>
    </xf>
    <xf numFmtId="176" fontId="4" fillId="4" borderId="13" xfId="0" applyNumberFormat="1" applyFont="1" applyFill="1" applyBorder="1" applyAlignment="1">
      <alignment horizontal="righ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1" fontId="4" fillId="2" borderId="2" xfId="20" applyFont="1" applyFill="1" applyBorder="1" applyAlignment="1">
      <alignment horizontal="right" vertical="center" wrapText="1"/>
    </xf>
    <xf numFmtId="41" fontId="4" fillId="2" borderId="13" xfId="2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1" fontId="5" fillId="2" borderId="0" xfId="20" applyFont="1" applyFill="1" applyBorder="1" applyAlignment="1">
      <alignment horizontal="right" vertical="center" wrapText="1" shrinkToFit="1"/>
    </xf>
    <xf numFmtId="41" fontId="5" fillId="3" borderId="5" xfId="20" applyFont="1" applyFill="1" applyBorder="1" applyAlignment="1">
      <alignment horizontal="right" vertical="center" wrapText="1" shrinkToFit="1"/>
    </xf>
    <xf numFmtId="41" fontId="4" fillId="3" borderId="13" xfId="20" applyFont="1" applyFill="1" applyBorder="1" applyAlignment="1">
      <alignment horizontal="right" vertical="center" wrapText="1"/>
    </xf>
    <xf numFmtId="0" fontId="5" fillId="2" borderId="19" xfId="21" applyFont="1" applyFill="1" applyBorder="1" applyAlignment="1">
      <alignment horizontal="left" vertical="center" shrinkToFit="1"/>
      <protection/>
    </xf>
    <xf numFmtId="0" fontId="4" fillId="4" borderId="0" xfId="0" applyFont="1" applyFill="1" applyBorder="1" applyAlignment="1">
      <alignment vertical="center"/>
    </xf>
    <xf numFmtId="0" fontId="5" fillId="2" borderId="20" xfId="21" applyFont="1" applyFill="1" applyBorder="1" applyAlignment="1">
      <alignment horizontal="left" vertical="center" shrinkToFit="1"/>
      <protection/>
    </xf>
    <xf numFmtId="176" fontId="5" fillId="0" borderId="21" xfId="20" applyNumberFormat="1" applyFont="1" applyBorder="1" applyAlignment="1">
      <alignment horizontal="right" vertical="center" wrapText="1" shrinkToFit="1"/>
    </xf>
    <xf numFmtId="176" fontId="4" fillId="2" borderId="2" xfId="20" applyNumberFormat="1" applyFont="1" applyFill="1" applyBorder="1" applyAlignment="1">
      <alignment horizontal="right" vertical="center" wrapText="1"/>
    </xf>
    <xf numFmtId="176" fontId="4" fillId="2" borderId="13" xfId="20" applyNumberFormat="1" applyFont="1" applyFill="1" applyBorder="1" applyAlignment="1">
      <alignment horizontal="right" vertical="center" wrapText="1"/>
    </xf>
    <xf numFmtId="176" fontId="5" fillId="0" borderId="9" xfId="20" applyNumberFormat="1" applyFont="1" applyBorder="1" applyAlignment="1">
      <alignment horizontal="right" vertical="center" wrapText="1" shrinkToFit="1"/>
    </xf>
    <xf numFmtId="176" fontId="5" fillId="0" borderId="3" xfId="20" applyNumberFormat="1" applyFont="1" applyBorder="1" applyAlignment="1">
      <alignment horizontal="right" vertical="center" wrapText="1" shrinkToFit="1"/>
    </xf>
    <xf numFmtId="176" fontId="4" fillId="2" borderId="1" xfId="20" applyNumberFormat="1" applyFont="1" applyFill="1" applyBorder="1" applyAlignment="1">
      <alignment horizontal="right" vertical="center" wrapText="1"/>
    </xf>
    <xf numFmtId="176" fontId="4" fillId="2" borderId="3" xfId="20" applyNumberFormat="1" applyFont="1" applyFill="1" applyBorder="1" applyAlignment="1">
      <alignment horizontal="right" vertical="center"/>
    </xf>
    <xf numFmtId="176" fontId="4" fillId="2" borderId="22" xfId="20" applyNumberFormat="1" applyFont="1" applyFill="1" applyBorder="1" applyAlignment="1">
      <alignment horizontal="right" vertical="center"/>
    </xf>
    <xf numFmtId="176" fontId="4" fillId="3" borderId="1" xfId="20" applyNumberFormat="1" applyFont="1" applyFill="1" applyBorder="1" applyAlignment="1">
      <alignment horizontal="right" vertical="center" wrapText="1"/>
    </xf>
    <xf numFmtId="176" fontId="4" fillId="2" borderId="3" xfId="20" applyNumberFormat="1" applyFont="1" applyFill="1" applyBorder="1" applyAlignment="1">
      <alignment horizontal="right" vertical="center" wrapText="1"/>
    </xf>
    <xf numFmtId="176" fontId="4" fillId="3" borderId="3" xfId="20" applyNumberFormat="1" applyFont="1" applyFill="1" applyBorder="1" applyAlignment="1">
      <alignment horizontal="right" vertical="center" wrapText="1"/>
    </xf>
    <xf numFmtId="176" fontId="4" fillId="3" borderId="3" xfId="20" applyNumberFormat="1" applyFont="1" applyFill="1" applyBorder="1" applyAlignment="1">
      <alignment horizontal="right" vertical="center"/>
    </xf>
    <xf numFmtId="176" fontId="4" fillId="3" borderId="22" xfId="20" applyNumberFormat="1" applyFont="1" applyFill="1" applyBorder="1" applyAlignment="1">
      <alignment horizontal="right" vertical="center"/>
    </xf>
    <xf numFmtId="176" fontId="4" fillId="4" borderId="3" xfId="20" applyNumberFormat="1" applyFont="1" applyFill="1" applyBorder="1" applyAlignment="1">
      <alignment horizontal="right" vertical="center" wrapText="1"/>
    </xf>
    <xf numFmtId="176" fontId="4" fillId="4" borderId="3" xfId="20" applyNumberFormat="1" applyFont="1" applyFill="1" applyBorder="1" applyAlignment="1">
      <alignment horizontal="right" vertical="center"/>
    </xf>
    <xf numFmtId="176" fontId="5" fillId="2" borderId="3" xfId="20" applyNumberFormat="1" applyFont="1" applyFill="1" applyBorder="1" applyAlignment="1">
      <alignment horizontal="right" vertical="center" wrapText="1" shrinkToFit="1"/>
    </xf>
    <xf numFmtId="176" fontId="4" fillId="3" borderId="5" xfId="20" applyNumberFormat="1" applyFont="1" applyFill="1" applyBorder="1" applyAlignment="1">
      <alignment horizontal="right" vertical="center" wrapText="1"/>
    </xf>
    <xf numFmtId="176" fontId="4" fillId="2" borderId="23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/>
    </xf>
    <xf numFmtId="176" fontId="4" fillId="3" borderId="17" xfId="0" applyNumberFormat="1" applyFont="1" applyFill="1" applyBorder="1" applyAlignment="1">
      <alignment horizontal="right" vertical="center" wrapText="1"/>
    </xf>
    <xf numFmtId="176" fontId="4" fillId="2" borderId="2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left" vertical="center" shrinkToFit="1"/>
    </xf>
    <xf numFmtId="41" fontId="0" fillId="0" borderId="0" xfId="0" applyNumberFormat="1" applyAlignment="1">
      <alignment vertical="center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176" fontId="4" fillId="2" borderId="22" xfId="0" applyNumberFormat="1" applyFont="1" applyFill="1" applyBorder="1" applyAlignment="1">
      <alignment horizontal="right" vertical="center" wrapText="1"/>
    </xf>
    <xf numFmtId="176" fontId="4" fillId="3" borderId="22" xfId="0" applyNumberFormat="1" applyFont="1" applyFill="1" applyBorder="1" applyAlignment="1">
      <alignment horizontal="right" vertical="center" wrapText="1"/>
    </xf>
    <xf numFmtId="176" fontId="4" fillId="4" borderId="22" xfId="20" applyNumberFormat="1" applyFont="1" applyFill="1" applyBorder="1" applyAlignment="1">
      <alignment horizontal="right" vertical="center"/>
    </xf>
    <xf numFmtId="176" fontId="4" fillId="3" borderId="27" xfId="20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176" fontId="4" fillId="4" borderId="5" xfId="20" applyNumberFormat="1" applyFont="1" applyFill="1" applyBorder="1" applyAlignment="1">
      <alignment horizontal="right" vertical="center" wrapText="1"/>
    </xf>
    <xf numFmtId="176" fontId="4" fillId="4" borderId="27" xfId="20" applyNumberFormat="1" applyFont="1" applyFill="1" applyBorder="1" applyAlignment="1">
      <alignment horizontal="right" vertical="center"/>
    </xf>
    <xf numFmtId="176" fontId="6" fillId="6" borderId="29" xfId="0" applyNumberFormat="1" applyFont="1" applyFill="1" applyBorder="1" applyAlignment="1">
      <alignment horizontal="right" vertical="center" shrinkToFit="1"/>
    </xf>
    <xf numFmtId="41" fontId="6" fillId="6" borderId="29" xfId="20" applyFont="1" applyFill="1" applyBorder="1" applyAlignment="1">
      <alignment horizontal="right" vertical="center" wrapText="1" shrinkToFit="1"/>
    </xf>
    <xf numFmtId="49" fontId="4" fillId="2" borderId="14" xfId="0" applyNumberFormat="1" applyFont="1" applyFill="1" applyBorder="1" applyAlignment="1">
      <alignment horizontal="left" vertical="center" wrapText="1"/>
    </xf>
    <xf numFmtId="49" fontId="6" fillId="6" borderId="30" xfId="0" applyNumberFormat="1" applyFont="1" applyFill="1" applyBorder="1" applyAlignment="1">
      <alignment horizontal="center" vertical="center" wrapText="1"/>
    </xf>
    <xf numFmtId="49" fontId="7" fillId="5" borderId="31" xfId="0" applyNumberFormat="1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176" fontId="4" fillId="2" borderId="35" xfId="0" applyNumberFormat="1" applyFont="1" applyFill="1" applyBorder="1" applyAlignment="1">
      <alignment horizontal="right" vertical="center" wrapText="1"/>
    </xf>
    <xf numFmtId="176" fontId="4" fillId="3" borderId="35" xfId="0" applyNumberFormat="1" applyFont="1" applyFill="1" applyBorder="1" applyAlignment="1">
      <alignment horizontal="right" vertical="center" wrapText="1"/>
    </xf>
    <xf numFmtId="0" fontId="4" fillId="2" borderId="36" xfId="0" applyFont="1" applyFill="1" applyBorder="1" applyAlignment="1">
      <alignment horizontal="left" vertical="center" wrapText="1"/>
    </xf>
    <xf numFmtId="49" fontId="4" fillId="4" borderId="37" xfId="0" applyNumberFormat="1" applyFont="1" applyFill="1" applyBorder="1" applyAlignment="1">
      <alignment horizontal="left" vertical="center" wrapText="1"/>
    </xf>
    <xf numFmtId="176" fontId="4" fillId="4" borderId="37" xfId="0" applyNumberFormat="1" applyFont="1" applyFill="1" applyBorder="1" applyAlignment="1">
      <alignment horizontal="right" vertical="center" wrapText="1"/>
    </xf>
    <xf numFmtId="176" fontId="4" fillId="4" borderId="38" xfId="0" applyNumberFormat="1" applyFont="1" applyFill="1" applyBorder="1" applyAlignment="1">
      <alignment horizontal="right" vertical="center" wrapText="1"/>
    </xf>
    <xf numFmtId="176" fontId="4" fillId="3" borderId="21" xfId="20" applyNumberFormat="1" applyFont="1" applyFill="1" applyBorder="1" applyAlignment="1">
      <alignment horizontal="right" vertical="center" wrapText="1"/>
    </xf>
    <xf numFmtId="176" fontId="4" fillId="3" borderId="39" xfId="2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5" fillId="2" borderId="6" xfId="21" applyFont="1" applyFill="1" applyBorder="1" applyAlignment="1">
      <alignment horizontal="left" vertical="center" shrinkToFit="1"/>
      <protection/>
    </xf>
    <xf numFmtId="176" fontId="5" fillId="2" borderId="9" xfId="20" applyNumberFormat="1" applyFont="1" applyFill="1" applyBorder="1" applyAlignment="1">
      <alignment horizontal="right" vertical="center" wrapText="1" shrinkToFit="1"/>
    </xf>
    <xf numFmtId="176" fontId="4" fillId="2" borderId="9" xfId="20" applyNumberFormat="1" applyFont="1" applyFill="1" applyBorder="1" applyAlignment="1">
      <alignment horizontal="right" vertical="center"/>
    </xf>
    <xf numFmtId="176" fontId="4" fillId="2" borderId="43" xfId="2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 wrapText="1"/>
    </xf>
    <xf numFmtId="49" fontId="4" fillId="4" borderId="44" xfId="0" applyNumberFormat="1" applyFont="1" applyFill="1" applyBorder="1" applyAlignment="1">
      <alignment horizontal="left" vertical="center" wrapText="1"/>
    </xf>
    <xf numFmtId="41" fontId="4" fillId="4" borderId="3" xfId="20" applyFont="1" applyFill="1" applyBorder="1" applyAlignment="1">
      <alignment horizontal="right" vertical="center" wrapText="1"/>
    </xf>
    <xf numFmtId="41" fontId="4" fillId="4" borderId="22" xfId="20" applyFont="1" applyFill="1" applyBorder="1" applyAlignment="1">
      <alignment horizontal="right" vertical="center" wrapText="1"/>
    </xf>
    <xf numFmtId="0" fontId="4" fillId="2" borderId="45" xfId="0" applyFont="1" applyFill="1" applyBorder="1" applyAlignment="1">
      <alignment horizontal="left" vertical="center" wrapText="1"/>
    </xf>
    <xf numFmtId="49" fontId="6" fillId="6" borderId="46" xfId="0" applyNumberFormat="1" applyFont="1" applyFill="1" applyBorder="1" applyAlignment="1">
      <alignment horizontal="center" vertical="center" wrapText="1"/>
    </xf>
    <xf numFmtId="49" fontId="6" fillId="6" borderId="47" xfId="0" applyNumberFormat="1" applyFont="1" applyFill="1" applyBorder="1" applyAlignment="1">
      <alignment horizontal="center" vertical="center" wrapText="1"/>
    </xf>
    <xf numFmtId="49" fontId="6" fillId="6" borderId="30" xfId="0" applyNumberFormat="1" applyFont="1" applyFill="1" applyBorder="1" applyAlignment="1">
      <alignment horizontal="center" vertical="center" wrapText="1"/>
    </xf>
    <xf numFmtId="49" fontId="4" fillId="2" borderId="48" xfId="0" applyNumberFormat="1" applyFont="1" applyFill="1" applyBorder="1" applyAlignment="1">
      <alignment horizontal="left" vertical="top" wrapText="1"/>
    </xf>
    <xf numFmtId="49" fontId="4" fillId="2" borderId="49" xfId="0" applyNumberFormat="1" applyFont="1" applyFill="1" applyBorder="1" applyAlignment="1">
      <alignment horizontal="left" vertical="top" wrapText="1"/>
    </xf>
    <xf numFmtId="49" fontId="4" fillId="2" borderId="50" xfId="0" applyNumberFormat="1" applyFont="1" applyFill="1" applyBorder="1" applyAlignment="1">
      <alignment horizontal="left" vertical="top" wrapText="1"/>
    </xf>
    <xf numFmtId="49" fontId="4" fillId="2" borderId="18" xfId="0" applyNumberFormat="1" applyFont="1" applyFill="1" applyBorder="1" applyAlignment="1">
      <alignment horizontal="center" vertical="top" wrapText="1"/>
    </xf>
    <xf numFmtId="49" fontId="4" fillId="2" borderId="19" xfId="0" applyNumberFormat="1" applyFont="1" applyFill="1" applyBorder="1" applyAlignment="1">
      <alignment horizontal="center" vertical="top" wrapText="1"/>
    </xf>
    <xf numFmtId="49" fontId="4" fillId="2" borderId="20" xfId="0" applyNumberFormat="1" applyFont="1" applyFill="1" applyBorder="1" applyAlignment="1">
      <alignment horizontal="center" vertical="top" wrapText="1"/>
    </xf>
    <xf numFmtId="49" fontId="4" fillId="4" borderId="51" xfId="0" applyNumberFormat="1" applyFont="1" applyFill="1" applyBorder="1" applyAlignment="1">
      <alignment horizontal="left" vertical="center" wrapText="1"/>
    </xf>
    <xf numFmtId="49" fontId="4" fillId="4" borderId="52" xfId="0" applyNumberFormat="1" applyFont="1" applyFill="1" applyBorder="1" applyAlignment="1">
      <alignment horizontal="left" vertical="center" wrapText="1"/>
    </xf>
    <xf numFmtId="0" fontId="5" fillId="2" borderId="18" xfId="21" applyFont="1" applyFill="1" applyBorder="1" applyAlignment="1">
      <alignment horizontal="center" vertical="top" shrinkToFit="1"/>
      <protection/>
    </xf>
    <xf numFmtId="0" fontId="5" fillId="2" borderId="19" xfId="21" applyFont="1" applyFill="1" applyBorder="1" applyAlignment="1">
      <alignment horizontal="center" vertical="top" shrinkToFit="1"/>
      <protection/>
    </xf>
    <xf numFmtId="0" fontId="5" fillId="2" borderId="53" xfId="21" applyFont="1" applyFill="1" applyBorder="1" applyAlignment="1">
      <alignment horizontal="center" vertical="top" shrinkToFit="1"/>
      <protection/>
    </xf>
    <xf numFmtId="0" fontId="5" fillId="2" borderId="28" xfId="21" applyFont="1" applyFill="1" applyBorder="1" applyAlignment="1">
      <alignment horizontal="center" vertical="top" shrinkToFit="1"/>
      <protection/>
    </xf>
    <xf numFmtId="0" fontId="5" fillId="2" borderId="49" xfId="21" applyFont="1" applyFill="1" applyBorder="1" applyAlignment="1">
      <alignment horizontal="center" vertical="top" shrinkToFit="1"/>
      <protection/>
    </xf>
    <xf numFmtId="0" fontId="5" fillId="2" borderId="41" xfId="21" applyFont="1" applyFill="1" applyBorder="1" applyAlignment="1">
      <alignment horizontal="center" vertical="top" shrinkToFit="1"/>
      <protection/>
    </xf>
    <xf numFmtId="49" fontId="6" fillId="6" borderId="54" xfId="0" applyNumberFormat="1" applyFont="1" applyFill="1" applyBorder="1" applyAlignment="1">
      <alignment horizontal="center" vertical="center" wrapText="1"/>
    </xf>
    <xf numFmtId="49" fontId="4" fillId="4" borderId="55" xfId="0" applyNumberFormat="1" applyFont="1" applyFill="1" applyBorder="1" applyAlignment="1">
      <alignment horizontal="left" vertical="center" wrapText="1"/>
    </xf>
    <xf numFmtId="49" fontId="4" fillId="4" borderId="56" xfId="0" applyNumberFormat="1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0" fontId="5" fillId="4" borderId="8" xfId="21" applyFont="1" applyFill="1" applyBorder="1" applyAlignment="1">
      <alignment horizontal="left" vertical="center" shrinkToFit="1"/>
      <protection/>
    </xf>
    <xf numFmtId="0" fontId="5" fillId="4" borderId="7" xfId="21" applyFont="1" applyFill="1" applyBorder="1" applyAlignment="1">
      <alignment horizontal="left" vertical="center" shrinkToFit="1"/>
      <protection/>
    </xf>
    <xf numFmtId="0" fontId="4" fillId="4" borderId="28" xfId="0" applyFont="1" applyFill="1" applyBorder="1" applyAlignment="1">
      <alignment horizontal="left" vertical="center"/>
    </xf>
    <xf numFmtId="0" fontId="4" fillId="4" borderId="61" xfId="0" applyFont="1" applyFill="1" applyBorder="1" applyAlignment="1">
      <alignment horizontal="left" vertical="center"/>
    </xf>
    <xf numFmtId="49" fontId="4" fillId="4" borderId="62" xfId="0" applyNumberFormat="1" applyFont="1" applyFill="1" applyBorder="1" applyAlignment="1">
      <alignment horizontal="left" vertical="center" wrapText="1"/>
    </xf>
    <xf numFmtId="49" fontId="4" fillId="4" borderId="63" xfId="0" applyNumberFormat="1" applyFont="1" applyFill="1" applyBorder="1" applyAlignment="1">
      <alignment horizontal="left" vertical="center" wrapText="1"/>
    </xf>
    <xf numFmtId="49" fontId="4" fillId="4" borderId="64" xfId="0" applyNumberFormat="1" applyFont="1" applyFill="1" applyBorder="1" applyAlignment="1">
      <alignment horizontal="left" vertical="center" wrapText="1"/>
    </xf>
    <xf numFmtId="49" fontId="7" fillId="5" borderId="65" xfId="0" applyNumberFormat="1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6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4" borderId="8" xfId="0" applyNumberFormat="1" applyFont="1" applyFill="1" applyBorder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7" fillId="5" borderId="68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백분율 2" xfId="22"/>
    <cellStyle name="쉼표 [0] 2" xfId="23"/>
    <cellStyle name="통화 [0]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="115" zoomScaleSheetLayoutView="115" workbookViewId="0" topLeftCell="A1">
      <selection activeCell="O7" sqref="O7"/>
    </sheetView>
  </sheetViews>
  <sheetFormatPr defaultColWidth="9.140625" defaultRowHeight="15"/>
  <cols>
    <col min="1" max="1" width="11.57421875" style="0" customWidth="1"/>
    <col min="2" max="2" width="11.00390625" style="0" customWidth="1"/>
    <col min="3" max="3" width="13.140625" style="0" customWidth="1"/>
    <col min="4" max="4" width="9.140625" style="0" hidden="1" customWidth="1"/>
    <col min="5" max="5" width="14.140625" style="0" customWidth="1"/>
    <col min="6" max="6" width="14.421875" style="0" customWidth="1"/>
    <col min="7" max="7" width="12.7109375" style="0" customWidth="1"/>
    <col min="8" max="8" width="9.421875" style="0" customWidth="1"/>
    <col min="9" max="9" width="9.8515625" style="0" customWidth="1"/>
    <col min="10" max="10" width="14.7109375" style="0" customWidth="1"/>
    <col min="11" max="11" width="1.7109375" style="0" hidden="1" customWidth="1"/>
    <col min="12" max="12" width="16.7109375" style="0" customWidth="1"/>
    <col min="13" max="13" width="15.421875" style="0" customWidth="1"/>
    <col min="14" max="14" width="14.421875" style="0" customWidth="1"/>
    <col min="15" max="15" width="13.00390625" style="0" bestFit="1" customWidth="1"/>
  </cols>
  <sheetData>
    <row r="1" spans="1:14" s="1" customFormat="1" ht="30.75" customHeight="1">
      <c r="A1" s="169" t="s">
        <v>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s="1" customFormat="1" ht="17.25" thickBot="1">
      <c r="A2" s="170" t="s">
        <v>62</v>
      </c>
      <c r="B2" s="170"/>
      <c r="C2" s="170"/>
      <c r="N2" s="37" t="s">
        <v>61</v>
      </c>
    </row>
    <row r="3" spans="1:14" ht="17.25" customHeight="1">
      <c r="A3" s="166" t="s">
        <v>68</v>
      </c>
      <c r="B3" s="167"/>
      <c r="C3" s="167"/>
      <c r="D3" s="167"/>
      <c r="E3" s="167"/>
      <c r="F3" s="167"/>
      <c r="G3" s="174"/>
      <c r="H3" s="166" t="s">
        <v>69</v>
      </c>
      <c r="I3" s="167"/>
      <c r="J3" s="167"/>
      <c r="K3" s="167"/>
      <c r="L3" s="167"/>
      <c r="M3" s="167"/>
      <c r="N3" s="168"/>
    </row>
    <row r="4" spans="1:14" ht="17.25" customHeight="1" thickBot="1">
      <c r="A4" s="94" t="s">
        <v>0</v>
      </c>
      <c r="B4" s="95" t="s">
        <v>1</v>
      </c>
      <c r="C4" s="95" t="s">
        <v>2</v>
      </c>
      <c r="D4" s="95" t="s">
        <v>3</v>
      </c>
      <c r="E4" s="109" t="s">
        <v>42</v>
      </c>
      <c r="F4" s="110" t="s">
        <v>43</v>
      </c>
      <c r="G4" s="111" t="s">
        <v>44</v>
      </c>
      <c r="H4" s="96" t="s">
        <v>0</v>
      </c>
      <c r="I4" s="95" t="s">
        <v>1</v>
      </c>
      <c r="J4" s="95" t="s">
        <v>2</v>
      </c>
      <c r="K4" s="95" t="s">
        <v>3</v>
      </c>
      <c r="L4" s="109" t="s">
        <v>42</v>
      </c>
      <c r="M4" s="110" t="s">
        <v>43</v>
      </c>
      <c r="N4" s="112" t="s">
        <v>44</v>
      </c>
    </row>
    <row r="5" spans="1:14" ht="16.5" customHeight="1" thickTop="1">
      <c r="A5" s="171" t="s">
        <v>65</v>
      </c>
      <c r="B5" s="3" t="s">
        <v>4</v>
      </c>
      <c r="C5" s="4" t="s">
        <v>4</v>
      </c>
      <c r="D5" s="4" t="s">
        <v>5</v>
      </c>
      <c r="E5" s="6">
        <v>44748000</v>
      </c>
      <c r="F5" s="6">
        <v>43717000</v>
      </c>
      <c r="G5" s="46">
        <f aca="true" t="shared" si="0" ref="G5:G15">E5-F5</f>
        <v>1031000</v>
      </c>
      <c r="H5" s="38" t="s">
        <v>14</v>
      </c>
      <c r="I5" s="3" t="s">
        <v>15</v>
      </c>
      <c r="J5" s="92" t="s">
        <v>16</v>
      </c>
      <c r="K5" s="4" t="s">
        <v>5</v>
      </c>
      <c r="L5" s="54">
        <v>451941000</v>
      </c>
      <c r="M5" s="6">
        <v>425866000</v>
      </c>
      <c r="N5" s="40">
        <f>L5-M5</f>
        <v>26075000</v>
      </c>
    </row>
    <row r="6" spans="1:14" ht="16.5" customHeight="1">
      <c r="A6" s="171"/>
      <c r="B6" s="7"/>
      <c r="C6" s="8" t="s">
        <v>53</v>
      </c>
      <c r="D6" s="9" t="s">
        <v>5</v>
      </c>
      <c r="E6" s="10">
        <f>E5</f>
        <v>44748000</v>
      </c>
      <c r="F6" s="10">
        <f>F5</f>
        <v>43717000</v>
      </c>
      <c r="G6" s="42">
        <f t="shared" si="0"/>
        <v>1031000</v>
      </c>
      <c r="H6" s="43"/>
      <c r="I6" s="7"/>
      <c r="J6" s="92" t="s">
        <v>17</v>
      </c>
      <c r="K6" s="4" t="s">
        <v>5</v>
      </c>
      <c r="L6" s="39">
        <v>220791000</v>
      </c>
      <c r="M6" s="6">
        <v>211560480</v>
      </c>
      <c r="N6" s="40">
        <f aca="true" t="shared" si="1" ref="N6:N9">L6-M6</f>
        <v>9230520</v>
      </c>
    </row>
    <row r="7" spans="1:14" ht="16.5" customHeight="1">
      <c r="A7" s="44"/>
      <c r="B7" s="172" t="s">
        <v>55</v>
      </c>
      <c r="C7" s="173"/>
      <c r="D7" s="11" t="s">
        <v>5</v>
      </c>
      <c r="E7" s="12">
        <f>E6</f>
        <v>44748000</v>
      </c>
      <c r="F7" s="12">
        <f>F6</f>
        <v>43717000</v>
      </c>
      <c r="G7" s="45">
        <f t="shared" si="0"/>
        <v>1031000</v>
      </c>
      <c r="H7" s="43"/>
      <c r="I7" s="7"/>
      <c r="J7" s="92" t="s">
        <v>18</v>
      </c>
      <c r="K7" s="4" t="s">
        <v>5</v>
      </c>
      <c r="L7" s="39">
        <v>57561000</v>
      </c>
      <c r="M7" s="6">
        <v>51738170</v>
      </c>
      <c r="N7" s="40">
        <f t="shared" si="1"/>
        <v>5822830</v>
      </c>
    </row>
    <row r="8" spans="1:14" ht="16.5" customHeight="1">
      <c r="A8" s="107" t="s">
        <v>6</v>
      </c>
      <c r="B8" s="3" t="s">
        <v>6</v>
      </c>
      <c r="C8" s="4" t="s">
        <v>7</v>
      </c>
      <c r="D8" s="4" t="s">
        <v>5</v>
      </c>
      <c r="E8" s="6">
        <v>897112000</v>
      </c>
      <c r="F8" s="6">
        <v>844250160</v>
      </c>
      <c r="G8" s="46">
        <f t="shared" si="0"/>
        <v>52861840</v>
      </c>
      <c r="H8" s="43"/>
      <c r="I8" s="7"/>
      <c r="J8" s="92" t="s">
        <v>19</v>
      </c>
      <c r="K8" s="4" t="s">
        <v>5</v>
      </c>
      <c r="L8" s="39">
        <v>63706000</v>
      </c>
      <c r="M8" s="6">
        <v>51738500</v>
      </c>
      <c r="N8" s="40">
        <f t="shared" si="1"/>
        <v>11967500</v>
      </c>
    </row>
    <row r="9" spans="1:14" ht="16.5" customHeight="1">
      <c r="A9" s="41"/>
      <c r="B9" s="7"/>
      <c r="C9" s="8" t="s">
        <v>52</v>
      </c>
      <c r="D9" s="9" t="s">
        <v>5</v>
      </c>
      <c r="E9" s="10">
        <f>E8</f>
        <v>897112000</v>
      </c>
      <c r="F9" s="10">
        <f>F8</f>
        <v>844250160</v>
      </c>
      <c r="G9" s="42">
        <f t="shared" si="0"/>
        <v>52861840</v>
      </c>
      <c r="H9" s="43"/>
      <c r="I9" s="7"/>
      <c r="J9" s="92" t="s">
        <v>20</v>
      </c>
      <c r="K9" s="4" t="s">
        <v>5</v>
      </c>
      <c r="L9" s="39">
        <v>2690000</v>
      </c>
      <c r="M9" s="6">
        <v>2097773</v>
      </c>
      <c r="N9" s="40">
        <f t="shared" si="1"/>
        <v>592227</v>
      </c>
    </row>
    <row r="10" spans="1:14" ht="16.5" customHeight="1">
      <c r="A10" s="44"/>
      <c r="B10" s="158" t="s">
        <v>55</v>
      </c>
      <c r="C10" s="158"/>
      <c r="D10" s="11" t="s">
        <v>5</v>
      </c>
      <c r="E10" s="12">
        <f>E9</f>
        <v>897112000</v>
      </c>
      <c r="F10" s="12">
        <f>F9</f>
        <v>844250160</v>
      </c>
      <c r="G10" s="45">
        <f t="shared" si="0"/>
        <v>52861840</v>
      </c>
      <c r="H10" s="43"/>
      <c r="I10" s="7"/>
      <c r="J10" s="9" t="s">
        <v>52</v>
      </c>
      <c r="K10" s="9" t="s">
        <v>5</v>
      </c>
      <c r="L10" s="47">
        <f>SUM(L5:L9)</f>
        <v>796689000</v>
      </c>
      <c r="M10" s="47">
        <f>SUM(M5:M9)</f>
        <v>743000923</v>
      </c>
      <c r="N10" s="90">
        <f>L10-M10</f>
        <v>53688077</v>
      </c>
    </row>
    <row r="11" spans="1:14" ht="16.5" customHeight="1">
      <c r="A11" s="107" t="s">
        <v>8</v>
      </c>
      <c r="B11" s="3" t="s">
        <v>8</v>
      </c>
      <c r="C11" s="4" t="s">
        <v>9</v>
      </c>
      <c r="D11" s="4" t="s">
        <v>5</v>
      </c>
      <c r="E11" s="6">
        <v>6000000</v>
      </c>
      <c r="F11" s="6">
        <v>6299945</v>
      </c>
      <c r="G11" s="46">
        <f t="shared" si="0"/>
        <v>-299945</v>
      </c>
      <c r="H11" s="49"/>
      <c r="I11" s="13" t="s">
        <v>21</v>
      </c>
      <c r="J11" s="14" t="s">
        <v>22</v>
      </c>
      <c r="K11" s="4" t="s">
        <v>5</v>
      </c>
      <c r="L11" s="50">
        <v>900000</v>
      </c>
      <c r="M11" s="88">
        <v>450570</v>
      </c>
      <c r="N11" s="97">
        <f>L11-M11</f>
        <v>449430</v>
      </c>
    </row>
    <row r="12" spans="1:14" ht="16.5" customHeight="1">
      <c r="A12" s="41"/>
      <c r="B12" s="7"/>
      <c r="C12" s="4" t="s">
        <v>10</v>
      </c>
      <c r="D12" s="4" t="s">
        <v>5</v>
      </c>
      <c r="E12" s="6">
        <v>8000000</v>
      </c>
      <c r="F12" s="6">
        <v>5804988</v>
      </c>
      <c r="G12" s="46">
        <f t="shared" si="0"/>
        <v>2195012</v>
      </c>
      <c r="H12" s="51"/>
      <c r="I12" s="15"/>
      <c r="J12" s="16" t="s">
        <v>45</v>
      </c>
      <c r="K12" s="17">
        <v>1100000</v>
      </c>
      <c r="L12" s="39">
        <v>1200000</v>
      </c>
      <c r="M12" s="89">
        <v>152000</v>
      </c>
      <c r="N12" s="97">
        <f aca="true" t="shared" si="2" ref="N12:N18">L12-M12</f>
        <v>1048000</v>
      </c>
    </row>
    <row r="13" spans="1:14" ht="16.5" customHeight="1">
      <c r="A13" s="41"/>
      <c r="B13" s="7"/>
      <c r="C13" s="8" t="s">
        <v>53</v>
      </c>
      <c r="D13" s="9" t="s">
        <v>5</v>
      </c>
      <c r="E13" s="10">
        <f>SUM(E11:E12)</f>
        <v>14000000</v>
      </c>
      <c r="F13" s="10">
        <f>SUM(F11:F12)</f>
        <v>12104933</v>
      </c>
      <c r="G13" s="42">
        <f t="shared" si="0"/>
        <v>1895067</v>
      </c>
      <c r="H13" s="49"/>
      <c r="I13" s="19"/>
      <c r="J13" s="20" t="s">
        <v>53</v>
      </c>
      <c r="K13" s="21" t="s">
        <v>5</v>
      </c>
      <c r="L13" s="53">
        <f>SUM(L11:L12)</f>
        <v>2100000</v>
      </c>
      <c r="M13" s="53">
        <f>SUM(M11:M12)</f>
        <v>602570</v>
      </c>
      <c r="N13" s="98">
        <f t="shared" si="2"/>
        <v>1497430</v>
      </c>
    </row>
    <row r="14" spans="1:14" ht="16.5" customHeight="1">
      <c r="A14" s="44"/>
      <c r="B14" s="158" t="s">
        <v>54</v>
      </c>
      <c r="C14" s="158"/>
      <c r="D14" s="11" t="s">
        <v>5</v>
      </c>
      <c r="E14" s="12">
        <f>E13</f>
        <v>14000000</v>
      </c>
      <c r="F14" s="12">
        <f>F13</f>
        <v>12104933</v>
      </c>
      <c r="G14" s="45">
        <f t="shared" si="0"/>
        <v>1895067</v>
      </c>
      <c r="H14" s="43"/>
      <c r="I14" s="3" t="s">
        <v>23</v>
      </c>
      <c r="J14" s="4" t="s">
        <v>24</v>
      </c>
      <c r="K14" s="4" t="s">
        <v>5</v>
      </c>
      <c r="L14" s="54">
        <v>2100000</v>
      </c>
      <c r="M14" s="46">
        <v>1417400</v>
      </c>
      <c r="N14" s="97">
        <f t="shared" si="2"/>
        <v>682600</v>
      </c>
    </row>
    <row r="15" spans="1:14" ht="16.5" customHeight="1">
      <c r="A15" s="107" t="s">
        <v>11</v>
      </c>
      <c r="B15" s="3" t="s">
        <v>11</v>
      </c>
      <c r="C15" s="4" t="s">
        <v>12</v>
      </c>
      <c r="D15" s="4" t="s">
        <v>5</v>
      </c>
      <c r="E15" s="6">
        <v>0</v>
      </c>
      <c r="F15" s="6">
        <v>0</v>
      </c>
      <c r="G15" s="46">
        <f t="shared" si="0"/>
        <v>0</v>
      </c>
      <c r="H15" s="43"/>
      <c r="I15" s="7"/>
      <c r="J15" s="4" t="s">
        <v>25</v>
      </c>
      <c r="K15" s="4" t="s">
        <v>5</v>
      </c>
      <c r="L15" s="39">
        <v>12900000</v>
      </c>
      <c r="M15" s="46">
        <v>12543040</v>
      </c>
      <c r="N15" s="97">
        <f t="shared" si="2"/>
        <v>356960</v>
      </c>
    </row>
    <row r="16" spans="1:14" ht="16.5" customHeight="1">
      <c r="A16" s="41"/>
      <c r="B16" s="7"/>
      <c r="C16" s="8" t="s">
        <v>56</v>
      </c>
      <c r="D16" s="9" t="s">
        <v>5</v>
      </c>
      <c r="E16" s="10">
        <f>E15</f>
        <v>0</v>
      </c>
      <c r="F16" s="10">
        <v>0</v>
      </c>
      <c r="G16" s="42">
        <v>0</v>
      </c>
      <c r="H16" s="43"/>
      <c r="I16" s="7"/>
      <c r="J16" s="4" t="s">
        <v>26</v>
      </c>
      <c r="K16" s="4" t="s">
        <v>5</v>
      </c>
      <c r="L16" s="39">
        <v>27160000</v>
      </c>
      <c r="M16" s="46">
        <v>27146580</v>
      </c>
      <c r="N16" s="97">
        <f t="shared" si="2"/>
        <v>13420</v>
      </c>
    </row>
    <row r="17" spans="1:14" ht="16.5" customHeight="1">
      <c r="A17" s="44"/>
      <c r="B17" s="158" t="s">
        <v>57</v>
      </c>
      <c r="C17" s="158"/>
      <c r="D17" s="11" t="s">
        <v>5</v>
      </c>
      <c r="E17" s="12">
        <f>E16</f>
        <v>0</v>
      </c>
      <c r="F17" s="12">
        <f>F16</f>
        <v>0</v>
      </c>
      <c r="G17" s="45">
        <v>0</v>
      </c>
      <c r="H17" s="43"/>
      <c r="I17" s="7"/>
      <c r="J17" s="4" t="s">
        <v>27</v>
      </c>
      <c r="K17" s="4" t="s">
        <v>5</v>
      </c>
      <c r="L17" s="39">
        <v>2450000</v>
      </c>
      <c r="M17" s="46">
        <v>2276480</v>
      </c>
      <c r="N17" s="97">
        <f t="shared" si="2"/>
        <v>173520</v>
      </c>
    </row>
    <row r="18" spans="1:14" ht="16.5" customHeight="1">
      <c r="A18" s="41" t="s">
        <v>71</v>
      </c>
      <c r="B18" s="7" t="s">
        <v>71</v>
      </c>
      <c r="C18" s="92" t="s">
        <v>70</v>
      </c>
      <c r="D18" s="4" t="s">
        <v>5</v>
      </c>
      <c r="E18" s="6">
        <v>43392000</v>
      </c>
      <c r="F18" s="6">
        <v>43391807</v>
      </c>
      <c r="G18" s="113">
        <f>E18-F18</f>
        <v>193</v>
      </c>
      <c r="H18" s="43"/>
      <c r="I18" s="7"/>
      <c r="J18" s="4" t="s">
        <v>28</v>
      </c>
      <c r="K18" s="4" t="s">
        <v>5</v>
      </c>
      <c r="L18" s="39">
        <v>8150000</v>
      </c>
      <c r="M18" s="46">
        <v>8104580</v>
      </c>
      <c r="N18" s="97">
        <f t="shared" si="2"/>
        <v>45420</v>
      </c>
    </row>
    <row r="19" spans="1:14" ht="16.5" customHeight="1">
      <c r="A19" s="41"/>
      <c r="B19" s="22"/>
      <c r="C19" s="9" t="s">
        <v>53</v>
      </c>
      <c r="D19" s="9" t="s">
        <v>5</v>
      </c>
      <c r="E19" s="10">
        <f>SUM(E18)</f>
        <v>43392000</v>
      </c>
      <c r="F19" s="10">
        <f>SUM(F18)</f>
        <v>43391807</v>
      </c>
      <c r="G19" s="114">
        <f>E19-F19</f>
        <v>193</v>
      </c>
      <c r="H19" s="43"/>
      <c r="I19" s="22"/>
      <c r="J19" s="9" t="s">
        <v>53</v>
      </c>
      <c r="K19" s="9" t="s">
        <v>5</v>
      </c>
      <c r="L19" s="55">
        <f>SUM(L14:L18)</f>
        <v>52760000</v>
      </c>
      <c r="M19" s="55">
        <f>SUM(M14:M18)</f>
        <v>51488080</v>
      </c>
      <c r="N19" s="98">
        <f>L19-M19</f>
        <v>1271920</v>
      </c>
    </row>
    <row r="20" spans="1:14" s="2" customFormat="1" ht="19.5" customHeight="1">
      <c r="A20" s="115"/>
      <c r="B20" s="152" t="s">
        <v>54</v>
      </c>
      <c r="C20" s="153"/>
      <c r="D20" s="116" t="s">
        <v>5</v>
      </c>
      <c r="E20" s="117">
        <f>E19</f>
        <v>43392000</v>
      </c>
      <c r="F20" s="117">
        <f>F19</f>
        <v>43391807</v>
      </c>
      <c r="G20" s="118">
        <f>E20-F20</f>
        <v>193</v>
      </c>
      <c r="H20" s="43"/>
      <c r="I20" s="164" t="s">
        <v>54</v>
      </c>
      <c r="J20" s="165"/>
      <c r="K20" s="23" t="s">
        <v>5</v>
      </c>
      <c r="L20" s="56">
        <f>SUM(L10+L13+L19)</f>
        <v>851549000</v>
      </c>
      <c r="M20" s="56">
        <f>SUM(M10+M13+M19)</f>
        <v>795091573</v>
      </c>
      <c r="N20" s="57">
        <f>L20-M20</f>
        <v>56457427</v>
      </c>
    </row>
    <row r="21" spans="1:14" ht="16.5" customHeight="1">
      <c r="A21" s="107"/>
      <c r="B21" s="3"/>
      <c r="C21" s="4" t="s">
        <v>72</v>
      </c>
      <c r="D21" s="4" t="s">
        <v>5</v>
      </c>
      <c r="E21" s="6">
        <v>200000</v>
      </c>
      <c r="F21" s="6">
        <v>0</v>
      </c>
      <c r="G21" s="46">
        <f aca="true" t="shared" si="3" ref="G21">E21-F21</f>
        <v>200000</v>
      </c>
      <c r="H21" s="140" t="s">
        <v>29</v>
      </c>
      <c r="I21" s="137" t="s">
        <v>30</v>
      </c>
      <c r="J21" s="24" t="s">
        <v>30</v>
      </c>
      <c r="K21" s="5">
        <v>0</v>
      </c>
      <c r="L21" s="86">
        <v>10000000</v>
      </c>
      <c r="M21" s="52">
        <v>0</v>
      </c>
      <c r="N21" s="91">
        <f>L21-M21</f>
        <v>10000000</v>
      </c>
    </row>
    <row r="22" spans="1:14" ht="16.5" customHeight="1">
      <c r="A22" s="107" t="s">
        <v>13</v>
      </c>
      <c r="B22" s="3" t="s">
        <v>13</v>
      </c>
      <c r="C22" s="92" t="s">
        <v>73</v>
      </c>
      <c r="D22" s="4" t="s">
        <v>5</v>
      </c>
      <c r="E22" s="6">
        <v>268000</v>
      </c>
      <c r="F22" s="6">
        <v>110852</v>
      </c>
      <c r="G22" s="46">
        <f>E22-F22</f>
        <v>157148</v>
      </c>
      <c r="H22" s="141"/>
      <c r="I22" s="138"/>
      <c r="J22" s="24" t="s">
        <v>46</v>
      </c>
      <c r="K22" s="5">
        <v>800000</v>
      </c>
      <c r="L22" s="39">
        <v>41100000</v>
      </c>
      <c r="M22" s="39">
        <v>1463940</v>
      </c>
      <c r="N22" s="91">
        <f aca="true" t="shared" si="4" ref="N22:N23">L22-M22</f>
        <v>39636060</v>
      </c>
    </row>
    <row r="23" spans="1:14" ht="16.5" customHeight="1">
      <c r="A23" s="41"/>
      <c r="B23" s="7"/>
      <c r="C23" s="92" t="s">
        <v>74</v>
      </c>
      <c r="D23" s="4" t="s">
        <v>5</v>
      </c>
      <c r="E23" s="6">
        <v>16580000</v>
      </c>
      <c r="F23" s="6">
        <v>15484800</v>
      </c>
      <c r="G23" s="46">
        <f>E23-F23</f>
        <v>1095200</v>
      </c>
      <c r="H23" s="141"/>
      <c r="I23" s="138"/>
      <c r="J23" s="4" t="s">
        <v>31</v>
      </c>
      <c r="K23" s="4" t="s">
        <v>5</v>
      </c>
      <c r="L23" s="39">
        <v>9500000</v>
      </c>
      <c r="M23" s="26">
        <v>9317920</v>
      </c>
      <c r="N23" s="91">
        <f t="shared" si="4"/>
        <v>182080</v>
      </c>
    </row>
    <row r="24" spans="1:14" ht="16.5" customHeight="1">
      <c r="A24" s="41"/>
      <c r="B24" s="22"/>
      <c r="C24" s="9" t="s">
        <v>53</v>
      </c>
      <c r="D24" s="9" t="s">
        <v>5</v>
      </c>
      <c r="E24" s="10">
        <f>SUM(E21:E23)</f>
        <v>17048000</v>
      </c>
      <c r="F24" s="10">
        <f>SUM(F21:F23)</f>
        <v>15595652</v>
      </c>
      <c r="G24" s="42">
        <f>E24-F24</f>
        <v>1452348</v>
      </c>
      <c r="H24" s="141"/>
      <c r="I24" s="139"/>
      <c r="J24" s="9" t="s">
        <v>53</v>
      </c>
      <c r="K24" s="9" t="s">
        <v>5</v>
      </c>
      <c r="L24" s="55">
        <f>SUM(L21:L23)</f>
        <v>60600000</v>
      </c>
      <c r="M24" s="55">
        <f>SUM(M21:M23)</f>
        <v>10781860</v>
      </c>
      <c r="N24" s="48">
        <f>L24-M24</f>
        <v>49818140</v>
      </c>
    </row>
    <row r="25" spans="1:14" ht="18.75" customHeight="1">
      <c r="A25" s="115"/>
      <c r="B25" s="152" t="s">
        <v>54</v>
      </c>
      <c r="C25" s="153"/>
      <c r="D25" s="116" t="s">
        <v>5</v>
      </c>
      <c r="E25" s="117">
        <f>E24</f>
        <v>17048000</v>
      </c>
      <c r="F25" s="117">
        <f>F24</f>
        <v>15595652</v>
      </c>
      <c r="G25" s="118">
        <f>E25-F25</f>
        <v>1452348</v>
      </c>
      <c r="H25" s="142"/>
      <c r="I25" s="143" t="s">
        <v>54</v>
      </c>
      <c r="J25" s="144"/>
      <c r="K25" s="23" t="s">
        <v>5</v>
      </c>
      <c r="L25" s="56">
        <f>L24</f>
        <v>60600000</v>
      </c>
      <c r="M25" s="56">
        <f>M24</f>
        <v>10781860</v>
      </c>
      <c r="N25" s="58">
        <f>L25-M25</f>
        <v>49818140</v>
      </c>
    </row>
    <row r="26" spans="1:14" ht="16.5" customHeight="1">
      <c r="A26" s="154"/>
      <c r="B26" s="18"/>
      <c r="C26" s="18"/>
      <c r="D26" s="18"/>
      <c r="E26" s="18"/>
      <c r="F26" s="18"/>
      <c r="G26" s="25"/>
      <c r="H26" s="59" t="s">
        <v>63</v>
      </c>
      <c r="I26" s="27" t="s">
        <v>23</v>
      </c>
      <c r="J26" s="4" t="s">
        <v>33</v>
      </c>
      <c r="K26" s="4" t="s">
        <v>5</v>
      </c>
      <c r="L26" s="71">
        <v>61766000</v>
      </c>
      <c r="M26" s="72">
        <v>58756558</v>
      </c>
      <c r="N26" s="73">
        <f>L26-M26</f>
        <v>3009442</v>
      </c>
    </row>
    <row r="27" spans="1:14" ht="16.5" customHeight="1">
      <c r="A27" s="155"/>
      <c r="B27" s="18"/>
      <c r="C27" s="18"/>
      <c r="D27" s="18"/>
      <c r="E27" s="18"/>
      <c r="F27" s="18"/>
      <c r="G27" s="25"/>
      <c r="H27" s="62"/>
      <c r="I27" s="28"/>
      <c r="J27" s="4" t="s">
        <v>34</v>
      </c>
      <c r="K27" s="4" t="s">
        <v>5</v>
      </c>
      <c r="L27" s="74">
        <v>7800000</v>
      </c>
      <c r="M27" s="72">
        <v>3548560</v>
      </c>
      <c r="N27" s="73">
        <f aca="true" t="shared" si="5" ref="N27:N31">L27-M27</f>
        <v>4251440</v>
      </c>
    </row>
    <row r="28" spans="1:14" ht="16.5" customHeight="1">
      <c r="A28" s="155"/>
      <c r="B28" s="18"/>
      <c r="C28" s="18"/>
      <c r="D28" s="18"/>
      <c r="E28" s="18"/>
      <c r="F28" s="18"/>
      <c r="G28" s="25"/>
      <c r="H28" s="62"/>
      <c r="I28" s="28"/>
      <c r="J28" s="4" t="s">
        <v>35</v>
      </c>
      <c r="K28" s="4" t="s">
        <v>5</v>
      </c>
      <c r="L28" s="75">
        <v>5400000</v>
      </c>
      <c r="M28" s="72">
        <v>3258900</v>
      </c>
      <c r="N28" s="73">
        <f t="shared" si="5"/>
        <v>2141100</v>
      </c>
    </row>
    <row r="29" spans="1:14" ht="16.5" customHeight="1">
      <c r="A29" s="155"/>
      <c r="B29" s="18"/>
      <c r="C29" s="18"/>
      <c r="D29" s="18"/>
      <c r="E29" s="18"/>
      <c r="F29" s="18"/>
      <c r="G29" s="25"/>
      <c r="H29" s="62"/>
      <c r="I29" s="28"/>
      <c r="J29" s="4" t="s">
        <v>36</v>
      </c>
      <c r="K29" s="4" t="s">
        <v>5</v>
      </c>
      <c r="L29" s="75">
        <v>2000000</v>
      </c>
      <c r="M29" s="76">
        <v>1813600</v>
      </c>
      <c r="N29" s="73">
        <f t="shared" si="5"/>
        <v>186400</v>
      </c>
    </row>
    <row r="30" spans="1:14" ht="16.5" customHeight="1">
      <c r="A30" s="155"/>
      <c r="B30" s="18"/>
      <c r="C30" s="18"/>
      <c r="D30" s="18"/>
      <c r="E30" s="18"/>
      <c r="F30" s="18"/>
      <c r="G30" s="25"/>
      <c r="H30" s="121"/>
      <c r="I30" s="63"/>
      <c r="J30" s="24" t="s">
        <v>47</v>
      </c>
      <c r="K30" s="63"/>
      <c r="L30" s="75">
        <v>600000</v>
      </c>
      <c r="M30" s="77">
        <v>0</v>
      </c>
      <c r="N30" s="73">
        <f t="shared" si="5"/>
        <v>600000</v>
      </c>
    </row>
    <row r="31" spans="1:14" ht="16.5" customHeight="1">
      <c r="A31" s="155"/>
      <c r="B31" s="18"/>
      <c r="C31" s="18"/>
      <c r="D31" s="18"/>
      <c r="E31" s="18"/>
      <c r="F31" s="18"/>
      <c r="G31" s="25"/>
      <c r="H31" s="62"/>
      <c r="I31" s="28"/>
      <c r="J31" s="4" t="s">
        <v>37</v>
      </c>
      <c r="K31" s="4" t="s">
        <v>5</v>
      </c>
      <c r="L31" s="75">
        <v>0</v>
      </c>
      <c r="M31" s="72">
        <v>0</v>
      </c>
      <c r="N31" s="73">
        <f t="shared" si="5"/>
        <v>0</v>
      </c>
    </row>
    <row r="32" spans="1:14" ht="16.5" customHeight="1">
      <c r="A32" s="155"/>
      <c r="B32" s="18"/>
      <c r="C32" s="18"/>
      <c r="D32" s="18"/>
      <c r="E32" s="18"/>
      <c r="F32" s="18"/>
      <c r="G32" s="25"/>
      <c r="H32" s="62"/>
      <c r="I32" s="122"/>
      <c r="J32" s="9" t="s">
        <v>53</v>
      </c>
      <c r="K32" s="9" t="s">
        <v>5</v>
      </c>
      <c r="L32" s="79">
        <f>SUM(L26:L31)</f>
        <v>77566000</v>
      </c>
      <c r="M32" s="119">
        <f>SUM(M26:M31)</f>
        <v>67377618</v>
      </c>
      <c r="N32" s="120">
        <f>L32-M32</f>
        <v>10188382</v>
      </c>
    </row>
    <row r="33" spans="1:14" ht="16.5" customHeight="1">
      <c r="A33" s="155"/>
      <c r="B33" s="18"/>
      <c r="C33" s="18"/>
      <c r="D33" s="18"/>
      <c r="E33" s="18"/>
      <c r="F33" s="18"/>
      <c r="G33" s="25"/>
      <c r="H33" s="121"/>
      <c r="I33" s="29" t="s">
        <v>58</v>
      </c>
      <c r="J33" s="24" t="s">
        <v>48</v>
      </c>
      <c r="K33" s="17">
        <v>0</v>
      </c>
      <c r="L33" s="80">
        <v>680000</v>
      </c>
      <c r="M33" s="77">
        <v>0</v>
      </c>
      <c r="N33" s="78">
        <v>0</v>
      </c>
    </row>
    <row r="34" spans="1:14" ht="16.5" customHeight="1">
      <c r="A34" s="155"/>
      <c r="B34" s="18"/>
      <c r="C34" s="18"/>
      <c r="D34" s="18"/>
      <c r="E34" s="18"/>
      <c r="F34" s="18"/>
      <c r="G34" s="25"/>
      <c r="H34" s="121"/>
      <c r="I34" s="15"/>
      <c r="J34" s="24" t="s">
        <v>49</v>
      </c>
      <c r="K34" s="17">
        <v>0</v>
      </c>
      <c r="L34" s="80">
        <v>400000</v>
      </c>
      <c r="M34" s="77">
        <v>0</v>
      </c>
      <c r="N34" s="78">
        <v>0</v>
      </c>
    </row>
    <row r="35" spans="1:14" ht="16.5" customHeight="1">
      <c r="A35" s="155"/>
      <c r="B35" s="18"/>
      <c r="C35" s="18"/>
      <c r="D35" s="18"/>
      <c r="E35" s="18"/>
      <c r="F35" s="18"/>
      <c r="G35" s="25"/>
      <c r="H35" s="121"/>
      <c r="I35" s="30"/>
      <c r="J35" s="31" t="s">
        <v>53</v>
      </c>
      <c r="K35" s="64"/>
      <c r="L35" s="81">
        <f>SUM(L33:L34)</f>
        <v>1080000</v>
      </c>
      <c r="M35" s="82">
        <v>0</v>
      </c>
      <c r="N35" s="83">
        <v>0</v>
      </c>
    </row>
    <row r="36" spans="1:14" ht="16.5" customHeight="1">
      <c r="A36" s="155"/>
      <c r="B36" s="18"/>
      <c r="C36" s="18"/>
      <c r="D36" s="18"/>
      <c r="E36" s="18"/>
      <c r="F36" s="18"/>
      <c r="G36" s="25"/>
      <c r="H36" s="62"/>
      <c r="I36" s="27" t="s">
        <v>32</v>
      </c>
      <c r="J36" s="92" t="s">
        <v>38</v>
      </c>
      <c r="K36" s="4" t="s">
        <v>5</v>
      </c>
      <c r="L36" s="39">
        <v>7730000</v>
      </c>
      <c r="M36" s="60">
        <v>6408340</v>
      </c>
      <c r="N36" s="61">
        <f>L36-M36</f>
        <v>1321660</v>
      </c>
    </row>
    <row r="37" spans="1:14" ht="16.5" customHeight="1">
      <c r="A37" s="155"/>
      <c r="B37" s="18"/>
      <c r="C37" s="18"/>
      <c r="D37" s="18"/>
      <c r="E37" s="18"/>
      <c r="F37" s="18"/>
      <c r="G37" s="25"/>
      <c r="H37" s="62"/>
      <c r="I37" s="28"/>
      <c r="J37" s="92" t="s">
        <v>39</v>
      </c>
      <c r="K37" s="4" t="s">
        <v>5</v>
      </c>
      <c r="L37" s="39">
        <v>11604000</v>
      </c>
      <c r="M37" s="60">
        <v>6871060</v>
      </c>
      <c r="N37" s="61">
        <f aca="true" t="shared" si="6" ref="N37:N40">L37-M37</f>
        <v>4732940</v>
      </c>
    </row>
    <row r="38" spans="1:14" ht="16.5" customHeight="1">
      <c r="A38" s="155"/>
      <c r="B38" s="18"/>
      <c r="C38" s="18"/>
      <c r="D38" s="18"/>
      <c r="E38" s="18"/>
      <c r="F38" s="18"/>
      <c r="G38" s="25"/>
      <c r="H38" s="62"/>
      <c r="I38" s="28"/>
      <c r="J38" s="92" t="s">
        <v>40</v>
      </c>
      <c r="K38" s="4" t="s">
        <v>5</v>
      </c>
      <c r="L38" s="39">
        <v>1346000</v>
      </c>
      <c r="M38" s="60">
        <v>563010</v>
      </c>
      <c r="N38" s="61">
        <f t="shared" si="6"/>
        <v>782990</v>
      </c>
    </row>
    <row r="39" spans="1:14" s="1" customFormat="1" ht="16.5" customHeight="1">
      <c r="A39" s="156"/>
      <c r="B39" s="18"/>
      <c r="C39" s="18"/>
      <c r="D39" s="18"/>
      <c r="E39" s="18"/>
      <c r="F39" s="18"/>
      <c r="G39" s="25"/>
      <c r="H39" s="129"/>
      <c r="I39" s="133"/>
      <c r="J39" s="92" t="s">
        <v>64</v>
      </c>
      <c r="K39" s="4"/>
      <c r="L39" s="39">
        <v>500000</v>
      </c>
      <c r="M39" s="72">
        <v>20000</v>
      </c>
      <c r="N39" s="61">
        <f t="shared" si="6"/>
        <v>480000</v>
      </c>
    </row>
    <row r="40" spans="1:14" ht="16.5" customHeight="1">
      <c r="A40" s="155"/>
      <c r="B40" s="18"/>
      <c r="C40" s="18"/>
      <c r="D40" s="18"/>
      <c r="E40" s="18"/>
      <c r="F40" s="18"/>
      <c r="G40" s="25"/>
      <c r="H40" s="62"/>
      <c r="I40" s="28"/>
      <c r="J40" s="92" t="s">
        <v>75</v>
      </c>
      <c r="K40" s="4" t="s">
        <v>5</v>
      </c>
      <c r="L40" s="65">
        <v>2000000</v>
      </c>
      <c r="M40" s="60">
        <v>461000</v>
      </c>
      <c r="N40" s="61">
        <f t="shared" si="6"/>
        <v>1539000</v>
      </c>
    </row>
    <row r="41" spans="1:14" ht="16.5" customHeight="1">
      <c r="A41" s="155"/>
      <c r="B41" s="18"/>
      <c r="C41" s="18"/>
      <c r="D41" s="18"/>
      <c r="E41" s="18"/>
      <c r="F41" s="18"/>
      <c r="G41" s="25"/>
      <c r="H41" s="62"/>
      <c r="I41" s="33"/>
      <c r="J41" s="9" t="s">
        <v>53</v>
      </c>
      <c r="K41" s="9" t="s">
        <v>5</v>
      </c>
      <c r="L41" s="66">
        <f>SUM(L36:L40)</f>
        <v>23180000</v>
      </c>
      <c r="M41" s="66">
        <f>SUM(M36:M40)</f>
        <v>14323410</v>
      </c>
      <c r="N41" s="67">
        <f>L41-M41</f>
        <v>8856590</v>
      </c>
    </row>
    <row r="42" spans="1:14" ht="18" customHeight="1">
      <c r="A42" s="155"/>
      <c r="B42" s="18"/>
      <c r="C42" s="18"/>
      <c r="D42" s="18"/>
      <c r="E42" s="18"/>
      <c r="F42" s="18"/>
      <c r="G42" s="124"/>
      <c r="H42" s="129"/>
      <c r="I42" s="163" t="s">
        <v>54</v>
      </c>
      <c r="J42" s="153"/>
      <c r="K42" s="130" t="s">
        <v>5</v>
      </c>
      <c r="L42" s="131">
        <f>L32+L35+L41</f>
        <v>101826000</v>
      </c>
      <c r="M42" s="131">
        <f>M32+M35+M41</f>
        <v>81701028</v>
      </c>
      <c r="N42" s="132">
        <f>L42-M42</f>
        <v>20124972</v>
      </c>
    </row>
    <row r="43" spans="1:14" ht="17.25" customHeight="1">
      <c r="A43" s="155"/>
      <c r="B43" s="30"/>
      <c r="C43" s="30"/>
      <c r="D43" s="30"/>
      <c r="E43" s="30"/>
      <c r="F43" s="30"/>
      <c r="G43" s="123"/>
      <c r="H43" s="68" t="s">
        <v>66</v>
      </c>
      <c r="I43" s="125" t="s">
        <v>50</v>
      </c>
      <c r="J43" s="35" t="s">
        <v>50</v>
      </c>
      <c r="K43" s="63"/>
      <c r="L43" s="126">
        <v>0</v>
      </c>
      <c r="M43" s="127">
        <v>0</v>
      </c>
      <c r="N43" s="128">
        <f aca="true" t="shared" si="7" ref="N43:N49">L43-M43</f>
        <v>0</v>
      </c>
    </row>
    <row r="44" spans="1:14" ht="17.25" customHeight="1">
      <c r="A44" s="155"/>
      <c r="B44" s="18"/>
      <c r="C44" s="18"/>
      <c r="D44" s="18"/>
      <c r="E44" s="18"/>
      <c r="F44" s="18"/>
      <c r="G44" s="25"/>
      <c r="H44" s="68"/>
      <c r="I44" s="35"/>
      <c r="J44" s="36" t="s">
        <v>59</v>
      </c>
      <c r="K44" s="64"/>
      <c r="L44" s="81">
        <f>L43</f>
        <v>0</v>
      </c>
      <c r="M44" s="82">
        <v>0</v>
      </c>
      <c r="N44" s="83">
        <f t="shared" si="7"/>
        <v>0</v>
      </c>
    </row>
    <row r="45" spans="1:14" ht="17.25" customHeight="1">
      <c r="A45" s="155"/>
      <c r="B45" s="18"/>
      <c r="C45" s="18"/>
      <c r="D45" s="18"/>
      <c r="E45" s="18"/>
      <c r="F45" s="18"/>
      <c r="G45" s="25"/>
      <c r="H45" s="70"/>
      <c r="I45" s="159" t="s">
        <v>60</v>
      </c>
      <c r="J45" s="160"/>
      <c r="K45" s="69"/>
      <c r="L45" s="84">
        <f>L44</f>
        <v>0</v>
      </c>
      <c r="M45" s="85">
        <v>0</v>
      </c>
      <c r="N45" s="99">
        <f t="shared" si="7"/>
        <v>0</v>
      </c>
    </row>
    <row r="46" spans="1:14" s="1" customFormat="1" ht="17.25" customHeight="1">
      <c r="A46" s="155"/>
      <c r="B46" s="18"/>
      <c r="C46" s="18"/>
      <c r="D46" s="18"/>
      <c r="E46" s="18"/>
      <c r="F46" s="18"/>
      <c r="G46" s="25"/>
      <c r="H46" s="145" t="s">
        <v>67</v>
      </c>
      <c r="I46" s="148" t="s">
        <v>51</v>
      </c>
      <c r="J46" s="34" t="s">
        <v>51</v>
      </c>
      <c r="K46" s="63"/>
      <c r="L46" s="86">
        <v>2325000</v>
      </c>
      <c r="M46" s="77">
        <v>1100000</v>
      </c>
      <c r="N46" s="78">
        <f aca="true" t="shared" si="8" ref="N46">L46-M46</f>
        <v>1225000</v>
      </c>
    </row>
    <row r="47" spans="1:14" ht="17.25" customHeight="1">
      <c r="A47" s="155"/>
      <c r="B47" s="18"/>
      <c r="C47" s="18"/>
      <c r="D47" s="18"/>
      <c r="E47" s="18"/>
      <c r="F47" s="18"/>
      <c r="G47" s="25"/>
      <c r="H47" s="146"/>
      <c r="I47" s="149"/>
      <c r="J47" s="34" t="s">
        <v>77</v>
      </c>
      <c r="K47" s="63"/>
      <c r="L47" s="86">
        <v>0</v>
      </c>
      <c r="M47" s="77">
        <v>2433652</v>
      </c>
      <c r="N47" s="78">
        <f t="shared" si="7"/>
        <v>-2433652</v>
      </c>
    </row>
    <row r="48" spans="1:14" ht="17.25" customHeight="1">
      <c r="A48" s="155"/>
      <c r="B48" s="18"/>
      <c r="C48" s="18"/>
      <c r="D48" s="18"/>
      <c r="E48" s="18"/>
      <c r="F48" s="18"/>
      <c r="G48" s="25"/>
      <c r="H48" s="146"/>
      <c r="I48" s="150"/>
      <c r="J48" s="32" t="s">
        <v>53</v>
      </c>
      <c r="K48" s="64"/>
      <c r="L48" s="87">
        <f>SUM(L46:L47)</f>
        <v>2325000</v>
      </c>
      <c r="M48" s="87">
        <f>SUM(M46:M47)</f>
        <v>3533652</v>
      </c>
      <c r="N48" s="100">
        <f t="shared" si="7"/>
        <v>-1208652</v>
      </c>
    </row>
    <row r="49" spans="1:14" ht="17.25" customHeight="1" thickBot="1">
      <c r="A49" s="157"/>
      <c r="B49" s="29"/>
      <c r="C49" s="29"/>
      <c r="D49" s="29"/>
      <c r="E49" s="29"/>
      <c r="F49" s="29"/>
      <c r="G49" s="101"/>
      <c r="H49" s="147"/>
      <c r="I49" s="161" t="s">
        <v>54</v>
      </c>
      <c r="J49" s="162"/>
      <c r="K49" s="102"/>
      <c r="L49" s="103">
        <f>L48</f>
        <v>2325000</v>
      </c>
      <c r="M49" s="103">
        <f>M48</f>
        <v>3533652</v>
      </c>
      <c r="N49" s="104">
        <f t="shared" si="7"/>
        <v>-1208652</v>
      </c>
    </row>
    <row r="50" spans="1:15" ht="31.5" customHeight="1" thickBot="1" thickTop="1">
      <c r="A50" s="134" t="s">
        <v>41</v>
      </c>
      <c r="B50" s="135"/>
      <c r="C50" s="135"/>
      <c r="D50" s="136"/>
      <c r="E50" s="105">
        <f>E7+E10+E14+E17+E20+E25</f>
        <v>1016300000</v>
      </c>
      <c r="F50" s="105">
        <f>F7+F10+F14+F17+F20+F25</f>
        <v>959059552</v>
      </c>
      <c r="G50" s="105">
        <f>E50-F50</f>
        <v>57240448</v>
      </c>
      <c r="H50" s="151" t="s">
        <v>41</v>
      </c>
      <c r="I50" s="135"/>
      <c r="J50" s="135"/>
      <c r="K50" s="108"/>
      <c r="L50" s="106">
        <f>L20+L25+L42+L45+L49</f>
        <v>1016300000</v>
      </c>
      <c r="M50" s="106">
        <f aca="true" t="shared" si="9" ref="M50:N50">M20+M25+M42+M45+M49</f>
        <v>891108113</v>
      </c>
      <c r="N50" s="106">
        <f t="shared" si="9"/>
        <v>125191887</v>
      </c>
      <c r="O50" s="93">
        <f>L50-M50</f>
        <v>125191887</v>
      </c>
    </row>
    <row r="51" ht="15">
      <c r="O51" s="93">
        <f>N50-O50</f>
        <v>0</v>
      </c>
    </row>
  </sheetData>
  <mergeCells count="24">
    <mergeCell ref="H3:N3"/>
    <mergeCell ref="A1:N1"/>
    <mergeCell ref="A2:C2"/>
    <mergeCell ref="A5:A6"/>
    <mergeCell ref="B7:C7"/>
    <mergeCell ref="A3:G3"/>
    <mergeCell ref="B10:C10"/>
    <mergeCell ref="B14:C14"/>
    <mergeCell ref="B17:C17"/>
    <mergeCell ref="I45:J45"/>
    <mergeCell ref="I49:J49"/>
    <mergeCell ref="I42:J42"/>
    <mergeCell ref="I20:J20"/>
    <mergeCell ref="B20:C20"/>
    <mergeCell ref="A50:D50"/>
    <mergeCell ref="I21:I24"/>
    <mergeCell ref="H21:H25"/>
    <mergeCell ref="I25:J25"/>
    <mergeCell ref="H46:H49"/>
    <mergeCell ref="I46:I48"/>
    <mergeCell ref="H50:J50"/>
    <mergeCell ref="B25:C25"/>
    <mergeCell ref="A26:A39"/>
    <mergeCell ref="A40:A49"/>
  </mergeCells>
  <printOptions/>
  <pageMargins left="0.7086614173228347" right="0.1968503937007874" top="0.31496062992125984" bottom="0.3937007874015748" header="0.31496062992125984" footer="0.15748031496062992"/>
  <pageSetup horizontalDpi="600" verticalDpi="600" orientation="landscape" paperSize="9" scale="80" r:id="rId1"/>
  <headerFooter>
    <oddFooter>&amp;C-&amp;P+145-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과장_김춘희</dc:creator>
  <cp:keywords/>
  <dc:description/>
  <cp:lastModifiedBy>사무국장</cp:lastModifiedBy>
  <cp:lastPrinted>2014-03-06T06:37:29Z</cp:lastPrinted>
  <dcterms:created xsi:type="dcterms:W3CDTF">2012-03-04T04:53:32Z</dcterms:created>
  <dcterms:modified xsi:type="dcterms:W3CDTF">2014-03-06T08:06:34Z</dcterms:modified>
  <cp:category/>
  <cp:version/>
  <cp:contentType/>
  <cp:contentStatus/>
</cp:coreProperties>
</file>