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0" windowWidth="28035" windowHeight="15255" activeTab="0"/>
  </bookViews>
  <sheets>
    <sheet name="2013년 세입.세출 결산(총괄)" sheetId="1" r:id="rId1"/>
    <sheet name="2014년 세입.세출 예산(총괄)" sheetId="2" r:id="rId2"/>
  </sheets>
  <externalReferences>
    <externalReference r:id="rId5"/>
  </externalReferences>
  <definedNames>
    <definedName name="_xlnm.Print_Area" localSheetId="1">'2014년 세입.세출 예산(총괄)'!$A$1:$T$53</definedName>
  </definedNames>
  <calcPr calcId="125725"/>
</workbook>
</file>

<file path=xl/sharedStrings.xml><?xml version="1.0" encoding="utf-8"?>
<sst xmlns="http://schemas.openxmlformats.org/spreadsheetml/2006/main" count="223" uniqueCount="164">
  <si>
    <t>과목</t>
  </si>
  <si>
    <t>년월일</t>
  </si>
  <si>
    <t>전기이월</t>
  </si>
  <si>
    <t>당월입출</t>
  </si>
  <si>
    <t>잔액</t>
  </si>
  <si>
    <t>관</t>
  </si>
  <si>
    <t>항</t>
  </si>
  <si>
    <t>목</t>
  </si>
  <si>
    <t>입금</t>
  </si>
  <si>
    <t>출금</t>
  </si>
  <si>
    <t>입소비용수입</t>
  </si>
  <si>
    <t>본인부담금</t>
  </si>
  <si>
    <t>기타비급여수입</t>
  </si>
  <si>
    <t>입소자부담금수입</t>
  </si>
  <si>
    <t>장기요양사업수입</t>
  </si>
  <si>
    <t>기타사업수입</t>
  </si>
  <si>
    <t>사업수입</t>
  </si>
  <si>
    <t>인건비</t>
  </si>
  <si>
    <t>경상보조금수입</t>
  </si>
  <si>
    <t>지방자치보조금</t>
  </si>
  <si>
    <t>기타보조수입</t>
  </si>
  <si>
    <t>비지정후원금</t>
  </si>
  <si>
    <t>후원금 수입</t>
  </si>
  <si>
    <t>운영비지원</t>
  </si>
  <si>
    <t>보조금수입</t>
  </si>
  <si>
    <t>기타예금이자수입</t>
  </si>
  <si>
    <t>잡수입</t>
  </si>
  <si>
    <t>전년도이월금</t>
  </si>
  <si>
    <t>이월금</t>
  </si>
  <si>
    <t>장기요양운영비차입금</t>
  </si>
  <si>
    <t>차입금</t>
  </si>
  <si>
    <t>[[세입계]]</t>
  </si>
  <si>
    <t>급여</t>
  </si>
  <si>
    <t>상여금</t>
  </si>
  <si>
    <t>제수당</t>
  </si>
  <si>
    <t>퇴직적립금</t>
  </si>
  <si>
    <t>기타후생경비</t>
  </si>
  <si>
    <t>명절수당</t>
  </si>
  <si>
    <t>연장근로수당</t>
  </si>
  <si>
    <t>종사자수당</t>
  </si>
  <si>
    <t>직원교육 및 연수비</t>
  </si>
  <si>
    <t>국민건강보험료</t>
  </si>
  <si>
    <t>국민연금보험료</t>
  </si>
  <si>
    <t>고용보험료</t>
  </si>
  <si>
    <t>산재보험료</t>
  </si>
  <si>
    <t>기타수당</t>
  </si>
  <si>
    <t>노인요양보험료</t>
  </si>
  <si>
    <t>기관운영비</t>
  </si>
  <si>
    <t>직책보조비</t>
  </si>
  <si>
    <t>회의비</t>
  </si>
  <si>
    <t>업무추진비</t>
  </si>
  <si>
    <t>여비</t>
  </si>
  <si>
    <t>수용비 및 수수료</t>
  </si>
  <si>
    <t>공공요금</t>
  </si>
  <si>
    <t>제세공과금</t>
  </si>
  <si>
    <t>차량비</t>
  </si>
  <si>
    <t>보험료</t>
  </si>
  <si>
    <t>운영비</t>
  </si>
  <si>
    <t>사무비</t>
  </si>
  <si>
    <t>자산취득비</t>
  </si>
  <si>
    <t>시설장비유지비</t>
  </si>
  <si>
    <t>시설비</t>
  </si>
  <si>
    <t>재산조성비</t>
  </si>
  <si>
    <t>생계비</t>
  </si>
  <si>
    <t>수용기관경비</t>
  </si>
  <si>
    <t>장의비</t>
  </si>
  <si>
    <t>연료비</t>
  </si>
  <si>
    <t>의료비</t>
  </si>
  <si>
    <t>프로그램사업비</t>
  </si>
  <si>
    <t>자원봉사자/후원자관리비</t>
  </si>
  <si>
    <t>광고비</t>
  </si>
  <si>
    <t>홍보사업비</t>
  </si>
  <si>
    <t>사업비</t>
  </si>
  <si>
    <t>잡지출</t>
  </si>
  <si>
    <t>지정후원금</t>
  </si>
  <si>
    <t>후원금</t>
  </si>
  <si>
    <t>시설환경개선준비금</t>
  </si>
  <si>
    <t>환경개선준비금</t>
  </si>
  <si>
    <t>준비금</t>
  </si>
  <si>
    <t>차입금 원금상환금</t>
  </si>
  <si>
    <t>원금상환금</t>
  </si>
  <si>
    <t>상환금</t>
  </si>
  <si>
    <t>[[세출계]]</t>
  </si>
  <si>
    <t>합계</t>
  </si>
  <si>
    <t>___,__0</t>
  </si>
  <si>
    <t>수                                      입</t>
  </si>
  <si>
    <t>지                                   출</t>
  </si>
  <si>
    <t>예     산     과     목</t>
  </si>
  <si>
    <t>2013년 예산(A)</t>
  </si>
  <si>
    <t>2014년 예산(B)</t>
  </si>
  <si>
    <t>증감(B-A)</t>
  </si>
  <si>
    <t>관</t>
  </si>
  <si>
    <t>항</t>
  </si>
  <si>
    <t>목</t>
  </si>
  <si>
    <t>금액</t>
  </si>
  <si>
    <t>(%)</t>
  </si>
  <si>
    <t>수     입     총     계</t>
  </si>
  <si>
    <t>세     출     총     계</t>
  </si>
  <si>
    <t xml:space="preserve"> 입소자부담금수입</t>
  </si>
  <si>
    <t xml:space="preserve"> 계</t>
  </si>
  <si>
    <t>사무비</t>
  </si>
  <si>
    <t>계</t>
  </si>
  <si>
    <t>입소자부담금</t>
  </si>
  <si>
    <t>소      계</t>
  </si>
  <si>
    <t>인건비</t>
  </si>
  <si>
    <t>소     계</t>
  </si>
  <si>
    <t>본인부담금</t>
  </si>
  <si>
    <t>기본급</t>
  </si>
  <si>
    <t>기타비급여수입</t>
  </si>
  <si>
    <t>종사자수당</t>
  </si>
  <si>
    <t>사업수입</t>
  </si>
  <si>
    <t>제수당</t>
  </si>
  <si>
    <t>처우개선비</t>
  </si>
  <si>
    <t>장기요양사업</t>
  </si>
  <si>
    <t>기타후생경비</t>
  </si>
  <si>
    <t>기타수입</t>
  </si>
  <si>
    <t>퇴직적립금</t>
  </si>
  <si>
    <t>실습 수입</t>
  </si>
  <si>
    <t>사회보험부담금</t>
  </si>
  <si>
    <t>직원식대수입</t>
  </si>
  <si>
    <t>업무추진비</t>
  </si>
  <si>
    <t>소   계</t>
  </si>
  <si>
    <t>보조금</t>
  </si>
  <si>
    <t>기관운영</t>
  </si>
  <si>
    <t xml:space="preserve"> </t>
  </si>
  <si>
    <t>보조금수입</t>
  </si>
  <si>
    <t>직책,회의</t>
  </si>
  <si>
    <t>경상보조금</t>
  </si>
  <si>
    <t>운영비</t>
  </si>
  <si>
    <t>여비,기타</t>
  </si>
  <si>
    <t>수용수수료</t>
  </si>
  <si>
    <t>후원금</t>
  </si>
  <si>
    <t>공공요금</t>
  </si>
  <si>
    <t>비지정후원금</t>
  </si>
  <si>
    <t>제세공과금</t>
  </si>
  <si>
    <t>전입금</t>
  </si>
  <si>
    <t>차량비</t>
  </si>
  <si>
    <t>법인전입금</t>
  </si>
  <si>
    <t>재산조성</t>
  </si>
  <si>
    <t>계</t>
  </si>
  <si>
    <t>잡수입</t>
  </si>
  <si>
    <t>계</t>
  </si>
  <si>
    <t>시설비</t>
  </si>
  <si>
    <t>이월금</t>
  </si>
  <si>
    <t>자산취득비</t>
  </si>
  <si>
    <t>시설장비유지비</t>
  </si>
  <si>
    <t>이하 여백</t>
  </si>
  <si>
    <t>사업비</t>
  </si>
  <si>
    <t>생계비</t>
  </si>
  <si>
    <t>수용기관경비</t>
  </si>
  <si>
    <t>의료비</t>
  </si>
  <si>
    <t>장제비</t>
  </si>
  <si>
    <t>연료비</t>
  </si>
  <si>
    <t>프로그램비</t>
  </si>
  <si>
    <t>홍보비</t>
  </si>
  <si>
    <t>잡지출</t>
  </si>
  <si>
    <t>후원금</t>
  </si>
  <si>
    <t>예비비</t>
  </si>
  <si>
    <t>운영충당금</t>
  </si>
  <si>
    <t>준비금</t>
  </si>
  <si>
    <t>환경개선준비</t>
  </si>
  <si>
    <t>환경개선준비금</t>
  </si>
  <si>
    <t>2013년 갈릴리마을 세입.세출 결산(총괄)</t>
  </si>
  <si>
    <t>2014년 갈릴리마을 세입 · 세출 예산(총괄)</t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</si>
</sst>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#,##0.0;&quot;△&quot;#,###.0"/>
    <numFmt numFmtId="178" formatCode="#,##0;&quot;△&quot;#,###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rgb="FF286892"/>
      <name val="굴림체"/>
      <family val="3"/>
    </font>
    <font>
      <sz val="9"/>
      <color rgb="FF000000"/>
      <name val="굴림"/>
      <family val="3"/>
    </font>
    <font>
      <sz val="9"/>
      <color rgb="FF000000"/>
      <name val="굴림체"/>
      <family val="3"/>
    </font>
    <font>
      <b/>
      <sz val="9"/>
      <color rgb="FF000000"/>
      <name val="굴림"/>
      <family val="3"/>
    </font>
    <font>
      <b/>
      <sz val="9"/>
      <color rgb="FF286892"/>
      <name val="굴림"/>
      <family val="3"/>
    </font>
    <font>
      <b/>
      <sz val="18"/>
      <color theme="1"/>
      <name val="굴림체"/>
      <family val="3"/>
    </font>
    <font>
      <sz val="11"/>
      <name val="돋움"/>
      <family val="3"/>
    </font>
    <font>
      <sz val="8"/>
      <name val="돋움"/>
      <family val="3"/>
    </font>
    <font>
      <b/>
      <sz val="8"/>
      <name val="돋움"/>
      <family val="3"/>
    </font>
    <font>
      <sz val="9"/>
      <name val="돋움"/>
      <family val="3"/>
    </font>
    <font>
      <b/>
      <sz val="18"/>
      <name val="돋움"/>
      <family val="3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66FF66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/>
      <bottom style="medium"/>
    </border>
    <border>
      <left style="hair"/>
      <right style="medium"/>
      <top style="hair"/>
      <bottom/>
    </border>
    <border>
      <left style="hair"/>
      <right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medium"/>
      <right style="hair"/>
      <top/>
      <bottom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medium"/>
      <top style="hair"/>
      <bottom style="hair"/>
    </border>
    <border>
      <left/>
      <right/>
      <top style="hair"/>
      <bottom style="hair"/>
    </border>
    <border>
      <left style="hair"/>
      <right style="hair"/>
      <top/>
      <bottom/>
    </border>
    <border>
      <left style="medium"/>
      <right style="hair"/>
      <top style="hair"/>
      <bottom/>
    </border>
    <border>
      <left style="medium"/>
      <right style="hair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/>
      <bottom style="medium"/>
    </border>
    <border>
      <left/>
      <right style="hair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hair"/>
      <right/>
      <top style="medium"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 vertical="center"/>
      <protection/>
    </xf>
    <xf numFmtId="9" fontId="9" fillId="0" borderId="0" applyFont="0" applyFill="0" applyBorder="0" applyProtection="0">
      <alignment/>
    </xf>
  </cellStyleXfs>
  <cellXfs count="140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right" vertical="center" wrapText="1"/>
    </xf>
    <xf numFmtId="3" fontId="4" fillId="2" borderId="3" xfId="0" applyNumberFormat="1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11" fillId="0" borderId="0" xfId="20" applyNumberFormat="1" applyFont="1" applyFill="1" applyBorder="1" applyAlignment="1">
      <alignment vertical="center"/>
      <protection/>
    </xf>
    <xf numFmtId="3" fontId="10" fillId="0" borderId="0" xfId="20" applyNumberFormat="1" applyFont="1" applyFill="1" applyAlignment="1">
      <alignment vertical="center"/>
      <protection/>
    </xf>
    <xf numFmtId="3" fontId="12" fillId="0" borderId="0" xfId="20" applyNumberFormat="1" applyFont="1" applyFill="1" applyAlignment="1">
      <alignment vertical="center"/>
      <protection/>
    </xf>
    <xf numFmtId="3" fontId="10" fillId="0" borderId="0" xfId="20" applyNumberFormat="1" applyFont="1" applyFill="1" applyBorder="1" applyAlignment="1">
      <alignment horizontal="center" vertical="center"/>
      <protection/>
    </xf>
    <xf numFmtId="3" fontId="10" fillId="4" borderId="8" xfId="20" applyNumberFormat="1" applyFont="1" applyFill="1" applyBorder="1" applyAlignment="1">
      <alignment horizontal="center" vertical="center"/>
      <protection/>
    </xf>
    <xf numFmtId="3" fontId="10" fillId="4" borderId="9" xfId="20" applyNumberFormat="1" applyFont="1" applyFill="1" applyBorder="1" applyAlignment="1">
      <alignment horizontal="center" vertical="center"/>
      <protection/>
    </xf>
    <xf numFmtId="3" fontId="10" fillId="4" borderId="10" xfId="20" applyNumberFormat="1" applyFont="1" applyFill="1" applyBorder="1" applyAlignment="1">
      <alignment horizontal="center" vertical="center"/>
      <protection/>
    </xf>
    <xf numFmtId="3" fontId="10" fillId="4" borderId="11" xfId="20" applyNumberFormat="1" applyFont="1" applyFill="1" applyBorder="1" applyAlignment="1">
      <alignment horizontal="center" vertical="center"/>
      <protection/>
    </xf>
    <xf numFmtId="3" fontId="10" fillId="4" borderId="12" xfId="20" applyNumberFormat="1" applyFont="1" applyFill="1" applyBorder="1" applyAlignment="1">
      <alignment horizontal="center" vertical="center"/>
      <protection/>
    </xf>
    <xf numFmtId="3" fontId="10" fillId="4" borderId="13" xfId="20" applyNumberFormat="1" applyFont="1" applyFill="1" applyBorder="1" applyAlignment="1">
      <alignment horizontal="center" vertical="center" wrapText="1"/>
      <protection/>
    </xf>
    <xf numFmtId="3" fontId="10" fillId="4" borderId="14" xfId="20" applyNumberFormat="1" applyFont="1" applyFill="1" applyBorder="1" applyAlignment="1">
      <alignment horizontal="center" vertical="center"/>
      <protection/>
    </xf>
    <xf numFmtId="3" fontId="10" fillId="4" borderId="15" xfId="20" applyNumberFormat="1" applyFont="1" applyFill="1" applyBorder="1" applyAlignment="1">
      <alignment horizontal="center" vertical="center"/>
      <protection/>
    </xf>
    <xf numFmtId="3" fontId="10" fillId="4" borderId="16" xfId="20" applyNumberFormat="1" applyFont="1" applyFill="1" applyBorder="1" applyAlignment="1">
      <alignment horizontal="center" vertical="center"/>
      <protection/>
    </xf>
    <xf numFmtId="3" fontId="10" fillId="4" borderId="17" xfId="20" applyNumberFormat="1" applyFont="1" applyFill="1" applyBorder="1" applyAlignment="1">
      <alignment horizontal="center" vertical="center"/>
      <protection/>
    </xf>
    <xf numFmtId="3" fontId="10" fillId="4" borderId="18" xfId="20" applyNumberFormat="1" applyFont="1" applyFill="1" applyBorder="1" applyAlignment="1">
      <alignment horizontal="center" vertical="center" wrapText="1"/>
      <protection/>
    </xf>
    <xf numFmtId="3" fontId="10" fillId="4" borderId="17" xfId="20" applyNumberFormat="1" applyFont="1" applyFill="1" applyBorder="1" applyAlignment="1">
      <alignment horizontal="center" vertical="center"/>
      <protection/>
    </xf>
    <xf numFmtId="3" fontId="10" fillId="4" borderId="19" xfId="20" applyNumberFormat="1" applyFont="1" applyFill="1" applyBorder="1" applyAlignment="1">
      <alignment horizontal="center" vertical="center"/>
      <protection/>
    </xf>
    <xf numFmtId="3" fontId="10" fillId="4" borderId="20" xfId="20" applyNumberFormat="1" applyFont="1" applyFill="1" applyBorder="1" applyAlignment="1">
      <alignment horizontal="center" vertical="center"/>
      <protection/>
    </xf>
    <xf numFmtId="3" fontId="10" fillId="0" borderId="21" xfId="20" applyNumberFormat="1" applyFont="1" applyFill="1" applyBorder="1" applyAlignment="1">
      <alignment horizontal="center" vertical="center"/>
      <protection/>
    </xf>
    <xf numFmtId="3" fontId="10" fillId="0" borderId="22" xfId="20" applyNumberFormat="1" applyFont="1" applyFill="1" applyBorder="1" applyAlignment="1">
      <alignment horizontal="center" vertical="center"/>
      <protection/>
    </xf>
    <xf numFmtId="3" fontId="11" fillId="0" borderId="22" xfId="20" applyNumberFormat="1" applyFont="1" applyFill="1" applyBorder="1" applyAlignment="1">
      <alignment vertical="center"/>
      <protection/>
    </xf>
    <xf numFmtId="3" fontId="10" fillId="0" borderId="23" xfId="20" applyNumberFormat="1" applyFont="1" applyFill="1" applyBorder="1" applyAlignment="1">
      <alignment vertical="center"/>
      <protection/>
    </xf>
    <xf numFmtId="177" fontId="10" fillId="0" borderId="24" xfId="20" applyNumberFormat="1" applyFont="1" applyFill="1" applyBorder="1" applyAlignment="1">
      <alignment vertical="center"/>
      <protection/>
    </xf>
    <xf numFmtId="3" fontId="10" fillId="0" borderId="8" xfId="20" applyNumberFormat="1" applyFont="1" applyFill="1" applyBorder="1" applyAlignment="1">
      <alignment horizontal="center" vertical="center"/>
      <protection/>
    </xf>
    <xf numFmtId="0" fontId="10" fillId="0" borderId="9" xfId="20" applyFont="1" applyBorder="1" applyAlignment="1">
      <alignment vertical="center"/>
      <protection/>
    </xf>
    <xf numFmtId="0" fontId="10" fillId="0" borderId="25" xfId="20" applyFont="1" applyBorder="1" applyAlignment="1">
      <alignment vertical="center"/>
      <protection/>
    </xf>
    <xf numFmtId="3" fontId="10" fillId="0" borderId="22" xfId="20" applyNumberFormat="1" applyFont="1" applyFill="1" applyBorder="1" applyAlignment="1">
      <alignment vertical="center"/>
      <protection/>
    </xf>
    <xf numFmtId="3" fontId="10" fillId="0" borderId="26" xfId="20" applyNumberFormat="1" applyFont="1" applyFill="1" applyBorder="1" applyAlignment="1">
      <alignment vertical="center"/>
      <protection/>
    </xf>
    <xf numFmtId="3" fontId="10" fillId="0" borderId="12" xfId="20" applyNumberFormat="1" applyFont="1" applyFill="1" applyBorder="1" applyAlignment="1">
      <alignment vertical="center"/>
      <protection/>
    </xf>
    <xf numFmtId="3" fontId="10" fillId="0" borderId="13" xfId="20" applyNumberFormat="1" applyFont="1" applyFill="1" applyBorder="1" applyAlignment="1">
      <alignment vertical="center"/>
      <protection/>
    </xf>
    <xf numFmtId="3" fontId="10" fillId="0" borderId="14" xfId="20" applyNumberFormat="1" applyFont="1" applyFill="1" applyBorder="1" applyAlignment="1">
      <alignment horizontal="center" vertical="center"/>
      <protection/>
    </xf>
    <xf numFmtId="3" fontId="10" fillId="0" borderId="27" xfId="20" applyNumberFormat="1" applyFont="1" applyFill="1" applyBorder="1" applyAlignment="1">
      <alignment horizontal="center" vertical="center"/>
      <protection/>
    </xf>
    <xf numFmtId="3" fontId="11" fillId="0" borderId="28" xfId="20" applyNumberFormat="1" applyFont="1" applyFill="1" applyBorder="1" applyAlignment="1">
      <alignment vertical="center"/>
      <protection/>
    </xf>
    <xf numFmtId="3" fontId="11" fillId="0" borderId="12" xfId="20" applyNumberFormat="1" applyFont="1" applyFill="1" applyBorder="1" applyAlignment="1">
      <alignment vertical="center"/>
      <protection/>
    </xf>
    <xf numFmtId="177" fontId="10" fillId="0" borderId="29" xfId="20" applyNumberFormat="1" applyFont="1" applyFill="1" applyBorder="1" applyAlignment="1">
      <alignment vertical="center"/>
      <protection/>
    </xf>
    <xf numFmtId="3" fontId="10" fillId="0" borderId="11" xfId="20" applyNumberFormat="1" applyFont="1" applyFill="1" applyBorder="1" applyAlignment="1">
      <alignment vertical="center"/>
      <protection/>
    </xf>
    <xf numFmtId="3" fontId="10" fillId="0" borderId="30" xfId="20" applyNumberFormat="1" applyFont="1" applyFill="1" applyBorder="1" applyAlignment="1">
      <alignment horizontal="center" vertical="center"/>
      <protection/>
    </xf>
    <xf numFmtId="3" fontId="12" fillId="0" borderId="0" xfId="20" applyNumberFormat="1" applyFont="1" applyFill="1" applyBorder="1" applyAlignment="1">
      <alignment vertical="center"/>
      <protection/>
    </xf>
    <xf numFmtId="3" fontId="10" fillId="0" borderId="14" xfId="20" applyNumberFormat="1" applyFont="1" applyFill="1" applyBorder="1" applyAlignment="1">
      <alignment vertical="center"/>
      <protection/>
    </xf>
    <xf numFmtId="3" fontId="10" fillId="0" borderId="27" xfId="20" applyNumberFormat="1" applyFont="1" applyFill="1" applyBorder="1" applyAlignment="1">
      <alignment vertical="center"/>
      <protection/>
    </xf>
    <xf numFmtId="3" fontId="10" fillId="0" borderId="30" xfId="20" applyNumberFormat="1" applyFont="1" applyFill="1" applyBorder="1" applyAlignment="1">
      <alignment vertical="center"/>
      <protection/>
    </xf>
    <xf numFmtId="3" fontId="10" fillId="0" borderId="31" xfId="20" applyNumberFormat="1" applyFont="1" applyFill="1" applyBorder="1" applyAlignment="1">
      <alignment vertical="center"/>
      <protection/>
    </xf>
    <xf numFmtId="3" fontId="10" fillId="0" borderId="28" xfId="20" applyNumberFormat="1" applyFont="1" applyFill="1" applyBorder="1" applyAlignment="1">
      <alignment vertical="center"/>
      <protection/>
    </xf>
    <xf numFmtId="3" fontId="10" fillId="0" borderId="32" xfId="20" applyNumberFormat="1" applyFont="1" applyFill="1" applyBorder="1" applyAlignment="1">
      <alignment vertical="center"/>
      <protection/>
    </xf>
    <xf numFmtId="3" fontId="10" fillId="0" borderId="12" xfId="20" applyNumberFormat="1" applyFont="1" applyFill="1" applyBorder="1" applyAlignment="1">
      <alignment horizontal="center" vertical="center"/>
      <protection/>
    </xf>
    <xf numFmtId="3" fontId="10" fillId="0" borderId="14" xfId="20" applyNumberFormat="1" applyFont="1" applyFill="1" applyBorder="1" applyAlignment="1">
      <alignment vertical="center"/>
      <protection/>
    </xf>
    <xf numFmtId="3" fontId="10" fillId="0" borderId="33" xfId="20" applyNumberFormat="1" applyFont="1" applyFill="1" applyBorder="1" applyAlignment="1">
      <alignment vertical="center"/>
      <protection/>
    </xf>
    <xf numFmtId="3" fontId="10" fillId="0" borderId="12" xfId="20" applyNumberFormat="1" applyFont="1" applyFill="1" applyBorder="1" applyAlignment="1">
      <alignment vertical="center"/>
      <protection/>
    </xf>
    <xf numFmtId="3" fontId="10" fillId="0" borderId="27" xfId="20" applyNumberFormat="1" applyFont="1" applyFill="1" applyBorder="1" applyAlignment="1">
      <alignment vertical="center"/>
      <protection/>
    </xf>
    <xf numFmtId="3" fontId="10" fillId="0" borderId="14" xfId="20" applyNumberFormat="1" applyFont="1" applyFill="1" applyBorder="1" applyAlignment="1">
      <alignment horizontal="center" vertical="center"/>
      <protection/>
    </xf>
    <xf numFmtId="3" fontId="10" fillId="0" borderId="30" xfId="20" applyNumberFormat="1" applyFont="1" applyFill="1" applyBorder="1" applyAlignment="1">
      <alignment horizontal="center" vertical="center"/>
      <protection/>
    </xf>
    <xf numFmtId="3" fontId="10" fillId="0" borderId="27" xfId="20" applyNumberFormat="1" applyFont="1" applyFill="1" applyBorder="1" applyAlignment="1">
      <alignment horizontal="center" vertical="center"/>
      <protection/>
    </xf>
    <xf numFmtId="3" fontId="10" fillId="0" borderId="34" xfId="20" applyNumberFormat="1" applyFont="1" applyFill="1" applyBorder="1" applyAlignment="1">
      <alignment vertical="center"/>
      <protection/>
    </xf>
    <xf numFmtId="3" fontId="11" fillId="0" borderId="13" xfId="20" applyNumberFormat="1" applyFont="1" applyFill="1" applyBorder="1" applyAlignment="1">
      <alignment vertical="center"/>
      <protection/>
    </xf>
    <xf numFmtId="3" fontId="10" fillId="0" borderId="27" xfId="20" applyNumberFormat="1" applyFont="1" applyFill="1" applyBorder="1" applyAlignment="1">
      <alignment horizontal="left" vertical="center"/>
      <protection/>
    </xf>
    <xf numFmtId="3" fontId="11" fillId="0" borderId="31" xfId="20" applyNumberFormat="1" applyFont="1" applyFill="1" applyBorder="1" applyAlignment="1">
      <alignment vertical="center"/>
      <protection/>
    </xf>
    <xf numFmtId="3" fontId="10" fillId="0" borderId="35" xfId="20" applyNumberFormat="1" applyFont="1" applyFill="1" applyBorder="1" applyAlignment="1">
      <alignment vertical="center"/>
      <protection/>
    </xf>
    <xf numFmtId="3" fontId="10" fillId="0" borderId="16" xfId="20" applyNumberFormat="1" applyFont="1" applyFill="1" applyBorder="1" applyAlignment="1">
      <alignment vertical="center"/>
      <protection/>
    </xf>
    <xf numFmtId="3" fontId="10" fillId="0" borderId="17" xfId="20" applyNumberFormat="1" applyFont="1" applyFill="1" applyBorder="1" applyAlignment="1">
      <alignment vertical="center"/>
      <protection/>
    </xf>
    <xf numFmtId="3" fontId="10" fillId="0" borderId="20" xfId="20" applyNumberFormat="1" applyFont="1" applyFill="1" applyBorder="1" applyAlignment="1">
      <alignment horizontal="center" vertical="center"/>
      <protection/>
    </xf>
    <xf numFmtId="3" fontId="10" fillId="0" borderId="36" xfId="20" applyNumberFormat="1" applyFont="1" applyFill="1" applyBorder="1" applyAlignment="1">
      <alignment horizontal="center" vertical="center"/>
      <protection/>
    </xf>
    <xf numFmtId="177" fontId="10" fillId="0" borderId="37" xfId="20" applyNumberFormat="1" applyFont="1" applyFill="1" applyBorder="1" applyAlignment="1">
      <alignment vertical="center"/>
      <protection/>
    </xf>
    <xf numFmtId="3" fontId="10" fillId="0" borderId="38" xfId="20" applyNumberFormat="1" applyFont="1" applyFill="1" applyBorder="1" applyAlignment="1">
      <alignment vertical="center"/>
      <protection/>
    </xf>
    <xf numFmtId="3" fontId="10" fillId="0" borderId="18" xfId="20" applyNumberFormat="1" applyFont="1" applyFill="1" applyBorder="1" applyAlignment="1">
      <alignment vertical="center"/>
      <protection/>
    </xf>
    <xf numFmtId="3" fontId="10" fillId="0" borderId="39" xfId="20" applyNumberFormat="1" applyFont="1" applyFill="1" applyBorder="1" applyAlignment="1">
      <alignment vertical="center"/>
      <protection/>
    </xf>
    <xf numFmtId="3" fontId="10" fillId="0" borderId="40" xfId="20" applyNumberFormat="1" applyFont="1" applyFill="1" applyBorder="1" applyAlignment="1">
      <alignment horizontal="center" vertical="center"/>
      <protection/>
    </xf>
    <xf numFmtId="3" fontId="10" fillId="0" borderId="41" xfId="20" applyNumberFormat="1" applyFont="1" applyFill="1" applyBorder="1" applyAlignment="1">
      <alignment horizontal="center" vertical="center"/>
      <protection/>
    </xf>
    <xf numFmtId="3" fontId="10" fillId="0" borderId="41" xfId="20" applyNumberFormat="1" applyFont="1" applyFill="1" applyBorder="1" applyAlignment="1">
      <alignment vertical="center"/>
      <protection/>
    </xf>
    <xf numFmtId="178" fontId="10" fillId="0" borderId="41" xfId="20" applyNumberFormat="1" applyFont="1" applyFill="1" applyBorder="1" applyAlignment="1">
      <alignment vertical="center"/>
      <protection/>
    </xf>
    <xf numFmtId="177" fontId="10" fillId="0" borderId="42" xfId="20" applyNumberFormat="1" applyFont="1" applyFill="1" applyBorder="1" applyAlignment="1">
      <alignment vertical="center"/>
      <protection/>
    </xf>
    <xf numFmtId="3" fontId="10" fillId="0" borderId="21" xfId="20" applyNumberFormat="1" applyFont="1" applyFill="1" applyBorder="1" applyAlignment="1">
      <alignment vertical="center"/>
      <protection/>
    </xf>
    <xf numFmtId="3" fontId="10" fillId="0" borderId="43" xfId="20" applyNumberFormat="1" applyFont="1" applyFill="1" applyBorder="1" applyAlignment="1">
      <alignment horizontal="center" vertical="center"/>
      <protection/>
    </xf>
    <xf numFmtId="3" fontId="10" fillId="0" borderId="9" xfId="20" applyNumberFormat="1" applyFont="1" applyFill="1" applyBorder="1" applyAlignment="1">
      <alignment horizontal="center" vertical="center"/>
      <protection/>
    </xf>
    <xf numFmtId="3" fontId="10" fillId="0" borderId="25" xfId="20" applyNumberFormat="1" applyFont="1" applyFill="1" applyBorder="1" applyAlignment="1">
      <alignment horizontal="center" vertical="center"/>
      <protection/>
    </xf>
    <xf numFmtId="3" fontId="10" fillId="0" borderId="44" xfId="20" applyNumberFormat="1" applyFont="1" applyFill="1" applyBorder="1" applyAlignment="1">
      <alignment vertical="center"/>
      <protection/>
    </xf>
    <xf numFmtId="3" fontId="10" fillId="0" borderId="0" xfId="20" applyNumberFormat="1" applyFont="1" applyFill="1" applyBorder="1" applyAlignment="1">
      <alignment vertical="center"/>
      <protection/>
    </xf>
    <xf numFmtId="178" fontId="10" fillId="0" borderId="0" xfId="20" applyNumberFormat="1" applyFont="1" applyFill="1" applyBorder="1" applyAlignment="1">
      <alignment vertical="center"/>
      <protection/>
    </xf>
    <xf numFmtId="177" fontId="10" fillId="0" borderId="45" xfId="20" applyNumberFormat="1" applyFont="1" applyFill="1" applyBorder="1" applyAlignment="1">
      <alignment vertical="center"/>
      <protection/>
    </xf>
    <xf numFmtId="3" fontId="10" fillId="0" borderId="12" xfId="20" applyNumberFormat="1" applyFont="1" applyFill="1" applyBorder="1" applyAlignment="1">
      <alignment horizontal="center" vertical="center"/>
      <protection/>
    </xf>
    <xf numFmtId="3" fontId="10" fillId="0" borderId="12" xfId="20" applyNumberFormat="1" applyFont="1" applyFill="1" applyBorder="1" applyAlignment="1">
      <alignment horizontal="left" vertical="center"/>
      <protection/>
    </xf>
    <xf numFmtId="3" fontId="10" fillId="0" borderId="0" xfId="20" applyNumberFormat="1" applyFont="1" applyFill="1" applyBorder="1" applyAlignment="1">
      <alignment vertical="center"/>
      <protection/>
    </xf>
    <xf numFmtId="3" fontId="10" fillId="0" borderId="31" xfId="20" applyNumberFormat="1" applyFont="1" applyFill="1" applyBorder="1" applyAlignment="1">
      <alignment horizontal="center" vertical="center"/>
      <protection/>
    </xf>
    <xf numFmtId="3" fontId="10" fillId="0" borderId="13" xfId="20" applyNumberFormat="1" applyFont="1" applyFill="1" applyBorder="1" applyAlignment="1">
      <alignment horizontal="right" vertical="center"/>
      <protection/>
    </xf>
    <xf numFmtId="3" fontId="10" fillId="0" borderId="35" xfId="20" applyNumberFormat="1" applyFont="1" applyFill="1" applyBorder="1" applyAlignment="1">
      <alignment horizontal="left" vertical="center"/>
      <protection/>
    </xf>
    <xf numFmtId="3" fontId="10" fillId="0" borderId="12" xfId="20" applyNumberFormat="1" applyFont="1" applyFill="1" applyBorder="1" applyAlignment="1">
      <alignment horizontal="right" vertical="center"/>
      <protection/>
    </xf>
    <xf numFmtId="3" fontId="10" fillId="0" borderId="46" xfId="20" applyNumberFormat="1" applyFont="1" applyFill="1" applyBorder="1" applyAlignment="1">
      <alignment vertical="center"/>
      <protection/>
    </xf>
    <xf numFmtId="3" fontId="10" fillId="0" borderId="47" xfId="20" applyNumberFormat="1" applyFont="1" applyFill="1" applyBorder="1" applyAlignment="1">
      <alignment vertical="center"/>
      <protection/>
    </xf>
    <xf numFmtId="3" fontId="10" fillId="0" borderId="48" xfId="20" applyNumberFormat="1" applyFont="1" applyFill="1" applyBorder="1" applyAlignment="1">
      <alignment vertical="center"/>
      <protection/>
    </xf>
    <xf numFmtId="3" fontId="10" fillId="0" borderId="30" xfId="20" applyNumberFormat="1" applyFont="1" applyFill="1" applyBorder="1" applyAlignment="1">
      <alignment horizontal="right" vertical="center"/>
      <protection/>
    </xf>
    <xf numFmtId="3" fontId="11" fillId="0" borderId="44" xfId="20" applyNumberFormat="1" applyFont="1" applyFill="1" applyBorder="1" applyAlignment="1">
      <alignment vertical="center"/>
      <protection/>
    </xf>
    <xf numFmtId="3" fontId="11" fillId="0" borderId="45" xfId="20" applyNumberFormat="1" applyFont="1" applyFill="1" applyBorder="1" applyAlignment="1">
      <alignment vertical="center"/>
      <protection/>
    </xf>
    <xf numFmtId="3" fontId="11" fillId="0" borderId="44" xfId="20" applyNumberFormat="1" applyFont="1" applyFill="1" applyBorder="1" applyAlignment="1">
      <alignment horizontal="left" vertical="center"/>
      <protection/>
    </xf>
    <xf numFmtId="3" fontId="11" fillId="0" borderId="0" xfId="20" applyNumberFormat="1" applyFont="1" applyFill="1" applyBorder="1" applyAlignment="1">
      <alignment horizontal="left" vertical="center"/>
      <protection/>
    </xf>
    <xf numFmtId="3" fontId="11" fillId="0" borderId="45" xfId="20" applyNumberFormat="1" applyFont="1" applyFill="1" applyBorder="1" applyAlignment="1">
      <alignment horizontal="left" vertical="center"/>
      <protection/>
    </xf>
    <xf numFmtId="3" fontId="10" fillId="0" borderId="28" xfId="20" applyNumberFormat="1" applyFont="1" applyFill="1" applyBorder="1" applyAlignment="1">
      <alignment horizontal="right" vertical="center"/>
      <protection/>
    </xf>
    <xf numFmtId="3" fontId="10" fillId="0" borderId="28" xfId="20" applyNumberFormat="1" applyFont="1" applyFill="1" applyBorder="1" applyAlignment="1">
      <alignment horizontal="left" vertical="center"/>
      <protection/>
    </xf>
    <xf numFmtId="3" fontId="10" fillId="0" borderId="28" xfId="20" applyNumberFormat="1" applyFont="1" applyFill="1" applyBorder="1" applyAlignment="1">
      <alignment horizontal="center" vertical="center"/>
      <protection/>
    </xf>
    <xf numFmtId="3" fontId="10" fillId="0" borderId="27" xfId="20" applyNumberFormat="1" applyFont="1" applyFill="1" applyBorder="1" applyAlignment="1">
      <alignment horizontal="right" vertical="center"/>
      <protection/>
    </xf>
    <xf numFmtId="3" fontId="10" fillId="0" borderId="46" xfId="20" applyNumberFormat="1" applyFont="1" applyFill="1" applyBorder="1" applyAlignment="1">
      <alignment horizontal="left" vertical="center"/>
      <protection/>
    </xf>
    <xf numFmtId="3" fontId="11" fillId="0" borderId="49" xfId="20" applyNumberFormat="1" applyFont="1" applyFill="1" applyBorder="1" applyAlignment="1">
      <alignment vertical="center"/>
      <protection/>
    </xf>
    <xf numFmtId="3" fontId="11" fillId="0" borderId="50" xfId="20" applyNumberFormat="1" applyFont="1" applyFill="1" applyBorder="1" applyAlignment="1">
      <alignment vertical="center"/>
      <protection/>
    </xf>
    <xf numFmtId="3" fontId="11" fillId="0" borderId="51" xfId="20" applyNumberFormat="1" applyFont="1" applyFill="1" applyBorder="1" applyAlignment="1">
      <alignment vertical="center"/>
      <protection/>
    </xf>
    <xf numFmtId="3" fontId="10" fillId="0" borderId="17" xfId="20" applyNumberFormat="1" applyFont="1" applyFill="1" applyBorder="1" applyAlignment="1">
      <alignment vertical="center"/>
      <protection/>
    </xf>
    <xf numFmtId="3" fontId="13" fillId="0" borderId="0" xfId="20" applyNumberFormat="1" applyFont="1" applyFill="1" applyBorder="1" applyAlignment="1">
      <alignment horizontal="center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백분율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0629;&#47924;&#44288;&#47144;\&#50696;.&#44208;&#49328;\14&#45380;\&#48376;&#50696;&#49328;\14&#45380;%20&#50696;&#49328;&#505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예산총칙 "/>
      <sheetName val="제안설명"/>
      <sheetName val="총괄"/>
      <sheetName val="요양원세입"/>
      <sheetName val="요양원세출"/>
    </sheetNames>
    <sheetDataSet>
      <sheetData sheetId="0" refreshError="1"/>
      <sheetData sheetId="1" refreshError="1"/>
      <sheetData sheetId="2" refreshError="1"/>
      <sheetData sheetId="3"/>
      <sheetData sheetId="4">
        <row r="6">
          <cell r="G6">
            <v>229972720</v>
          </cell>
          <cell r="H6">
            <v>234214920</v>
          </cell>
        </row>
        <row r="8">
          <cell r="G8">
            <v>150716620</v>
          </cell>
          <cell r="H8">
            <v>147814920</v>
          </cell>
        </row>
        <row r="14">
          <cell r="G14">
            <v>79256100</v>
          </cell>
          <cell r="H14">
            <v>86400000</v>
          </cell>
        </row>
        <row r="26">
          <cell r="G26">
            <v>609736640</v>
          </cell>
          <cell r="H26">
            <v>846633600</v>
          </cell>
        </row>
        <row r="27">
          <cell r="G27">
            <v>609736640</v>
          </cell>
          <cell r="H27">
            <v>846633600</v>
          </cell>
        </row>
        <row r="44">
          <cell r="G44">
            <v>1000000</v>
          </cell>
          <cell r="H44">
            <v>1000000</v>
          </cell>
        </row>
        <row r="57">
          <cell r="G57">
            <v>9720000</v>
          </cell>
          <cell r="H57">
            <v>11880000</v>
          </cell>
        </row>
        <row r="64">
          <cell r="G64">
            <v>101117968</v>
          </cell>
          <cell r="H64">
            <v>81926555</v>
          </cell>
        </row>
        <row r="65">
          <cell r="H65">
            <v>51360000</v>
          </cell>
        </row>
        <row r="66">
          <cell r="G66">
            <v>35640000</v>
          </cell>
        </row>
        <row r="80">
          <cell r="G80">
            <v>1600000</v>
          </cell>
          <cell r="H80">
            <v>1625000</v>
          </cell>
        </row>
        <row r="91">
          <cell r="G91">
            <v>50893468</v>
          </cell>
          <cell r="H91">
            <v>18141555</v>
          </cell>
        </row>
        <row r="115">
          <cell r="G115">
            <v>12984500</v>
          </cell>
          <cell r="H115">
            <v>10800000</v>
          </cell>
        </row>
        <row r="126">
          <cell r="G126">
            <v>0</v>
          </cell>
          <cell r="H126">
            <v>0</v>
          </cell>
        </row>
        <row r="129">
          <cell r="G129">
            <v>15000</v>
          </cell>
          <cell r="H129">
            <v>15000</v>
          </cell>
        </row>
        <row r="142">
          <cell r="G142">
            <v>10000000</v>
          </cell>
          <cell r="H142">
            <v>0</v>
          </cell>
        </row>
      </sheetData>
      <sheetData sheetId="5">
        <row r="8">
          <cell r="G8">
            <v>458184000</v>
          </cell>
          <cell r="H8">
            <v>495128244</v>
          </cell>
        </row>
        <row r="48">
          <cell r="G48">
            <v>49174478.666666664</v>
          </cell>
          <cell r="H48">
            <v>58557798.958333336</v>
          </cell>
        </row>
        <row r="55">
          <cell r="G55">
            <v>1900000</v>
          </cell>
          <cell r="H55">
            <v>7400000</v>
          </cell>
        </row>
        <row r="67">
          <cell r="G67">
            <v>26936000</v>
          </cell>
          <cell r="H67">
            <v>28345343.5</v>
          </cell>
        </row>
        <row r="107">
          <cell r="G107">
            <v>68973744</v>
          </cell>
          <cell r="H107">
            <v>41520000</v>
          </cell>
        </row>
        <row r="147">
          <cell r="G147">
            <v>360000</v>
          </cell>
          <cell r="H147">
            <v>26700000</v>
          </cell>
        </row>
        <row r="157">
          <cell r="G157">
            <v>0</v>
          </cell>
          <cell r="H157">
            <v>14460000</v>
          </cell>
        </row>
        <row r="184">
          <cell r="H184">
            <v>17160000</v>
          </cell>
        </row>
        <row r="206">
          <cell r="G206">
            <v>35640000</v>
          </cell>
          <cell r="H206">
            <v>51360000</v>
          </cell>
        </row>
        <row r="246">
          <cell r="G246">
            <v>4500000</v>
          </cell>
          <cell r="H246">
            <v>4740000</v>
          </cell>
        </row>
        <row r="259">
          <cell r="G259">
            <v>3006430</v>
          </cell>
          <cell r="H259">
            <v>28020000</v>
          </cell>
        </row>
        <row r="299">
          <cell r="G299">
            <v>51292593.1147914</v>
          </cell>
          <cell r="H299">
            <v>61080085.383875154</v>
          </cell>
        </row>
        <row r="314">
          <cell r="G314">
            <v>600000</v>
          </cell>
          <cell r="H314">
            <v>600000</v>
          </cell>
        </row>
        <row r="322">
          <cell r="G322">
            <v>2064000</v>
          </cell>
          <cell r="H322">
            <v>2064000</v>
          </cell>
        </row>
        <row r="329">
          <cell r="G329">
            <v>9600000</v>
          </cell>
          <cell r="H329">
            <v>7200000</v>
          </cell>
        </row>
        <row r="338">
          <cell r="G338">
            <v>2000000</v>
          </cell>
          <cell r="H338">
            <v>2000000</v>
          </cell>
        </row>
        <row r="346">
          <cell r="G346">
            <v>3500000</v>
          </cell>
          <cell r="H346">
            <v>3500000</v>
          </cell>
        </row>
        <row r="357">
          <cell r="G357">
            <v>12440000</v>
          </cell>
          <cell r="H357">
            <v>12360000</v>
          </cell>
        </row>
        <row r="382">
          <cell r="G382">
            <v>51828730</v>
          </cell>
          <cell r="H382">
            <v>69812751.96000001</v>
          </cell>
        </row>
        <row r="402">
          <cell r="G402">
            <v>6664310</v>
          </cell>
          <cell r="H402">
            <v>6760310</v>
          </cell>
        </row>
        <row r="417">
          <cell r="G417">
            <v>14400000</v>
          </cell>
          <cell r="H417">
            <v>21600000</v>
          </cell>
        </row>
        <row r="426">
          <cell r="G426">
            <v>3000000</v>
          </cell>
          <cell r="H426">
            <v>3000000</v>
          </cell>
        </row>
        <row r="435">
          <cell r="G435">
            <v>4000000</v>
          </cell>
          <cell r="H435">
            <v>22000000</v>
          </cell>
        </row>
        <row r="444">
          <cell r="G444">
            <v>5000000</v>
          </cell>
          <cell r="H444">
            <v>7300000</v>
          </cell>
        </row>
        <row r="451">
          <cell r="G451">
            <v>15308890</v>
          </cell>
          <cell r="H451">
            <v>15108890</v>
          </cell>
        </row>
        <row r="476">
          <cell r="G476">
            <v>62092500</v>
          </cell>
          <cell r="H476">
            <v>91080000</v>
          </cell>
        </row>
        <row r="485">
          <cell r="G485">
            <v>11280000</v>
          </cell>
          <cell r="H485">
            <v>14410000</v>
          </cell>
        </row>
        <row r="496">
          <cell r="G496">
            <v>1000000</v>
          </cell>
          <cell r="H496">
            <v>1500000</v>
          </cell>
        </row>
        <row r="503">
          <cell r="G503">
            <v>5000000</v>
          </cell>
          <cell r="H503">
            <v>5200000</v>
          </cell>
        </row>
        <row r="512">
          <cell r="G512">
            <v>6360000</v>
          </cell>
          <cell r="H512">
            <v>6597541.92</v>
          </cell>
        </row>
        <row r="526">
          <cell r="G526">
            <v>2900000</v>
          </cell>
          <cell r="H526">
            <v>2625000</v>
          </cell>
        </row>
        <row r="545">
          <cell r="G545">
            <v>3500000</v>
          </cell>
          <cell r="H545">
            <v>3800000</v>
          </cell>
        </row>
        <row r="560">
          <cell r="G560">
            <v>4000000</v>
          </cell>
          <cell r="H560">
            <v>4000000</v>
          </cell>
        </row>
        <row r="566">
          <cell r="G566">
            <v>0</v>
          </cell>
          <cell r="H566">
            <v>1200000</v>
          </cell>
        </row>
        <row r="572">
          <cell r="G572">
            <v>11236652</v>
          </cell>
          <cell r="H572">
            <v>13660109</v>
          </cell>
        </row>
        <row r="579">
          <cell r="G579">
            <v>0</v>
          </cell>
          <cell r="H579">
            <v>0</v>
          </cell>
        </row>
        <row r="583">
          <cell r="G583">
            <v>23820000</v>
          </cell>
          <cell r="H583">
            <v>23820000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K13" sqref="K13"/>
    </sheetView>
  </sheetViews>
  <sheetFormatPr defaultColWidth="9.140625" defaultRowHeight="15"/>
  <cols>
    <col min="1" max="3" width="15.57421875" style="0" customWidth="1"/>
    <col min="4" max="4" width="9.140625" style="0" hidden="1" customWidth="1"/>
    <col min="5" max="8" width="20.57421875" style="0" customWidth="1"/>
  </cols>
  <sheetData>
    <row r="1" spans="1:8" ht="22.5">
      <c r="A1" s="30" t="s">
        <v>162</v>
      </c>
      <c r="B1" s="30"/>
      <c r="C1" s="30"/>
      <c r="D1" s="30"/>
      <c r="E1" s="30"/>
      <c r="F1" s="30"/>
      <c r="G1" s="30"/>
      <c r="H1" s="30"/>
    </row>
    <row r="3" spans="1:8" ht="15">
      <c r="A3" s="31" t="s">
        <v>0</v>
      </c>
      <c r="B3" s="32"/>
      <c r="C3" s="33"/>
      <c r="D3" s="34" t="s">
        <v>1</v>
      </c>
      <c r="E3" s="34" t="s">
        <v>2</v>
      </c>
      <c r="F3" s="31" t="s">
        <v>3</v>
      </c>
      <c r="G3" s="33"/>
      <c r="H3" s="34" t="s">
        <v>4</v>
      </c>
    </row>
    <row r="4" spans="1:8" ht="15">
      <c r="A4" s="1" t="s">
        <v>5</v>
      </c>
      <c r="B4" s="1" t="s">
        <v>6</v>
      </c>
      <c r="C4" s="1" t="s">
        <v>7</v>
      </c>
      <c r="D4" s="35"/>
      <c r="E4" s="35"/>
      <c r="F4" s="1" t="s">
        <v>8</v>
      </c>
      <c r="G4" s="1" t="s">
        <v>9</v>
      </c>
      <c r="H4" s="35"/>
    </row>
    <row r="5" spans="1:8" ht="30" customHeight="1">
      <c r="A5" s="2"/>
      <c r="B5" s="3"/>
      <c r="C5" s="4" t="s">
        <v>10</v>
      </c>
      <c r="D5" s="5"/>
      <c r="E5" s="6">
        <v>0</v>
      </c>
      <c r="F5" s="7">
        <v>1354780</v>
      </c>
      <c r="G5" s="6">
        <v>0</v>
      </c>
      <c r="H5" s="7">
        <v>1354780</v>
      </c>
    </row>
    <row r="6" spans="1:8" ht="30" customHeight="1">
      <c r="A6" s="8"/>
      <c r="B6" s="9"/>
      <c r="C6" s="10" t="s">
        <v>11</v>
      </c>
      <c r="D6" s="11"/>
      <c r="E6" s="12">
        <v>0</v>
      </c>
      <c r="F6" s="13">
        <v>104972350</v>
      </c>
      <c r="G6" s="12">
        <v>0</v>
      </c>
      <c r="H6" s="13">
        <v>104972350</v>
      </c>
    </row>
    <row r="7" spans="1:8" ht="30" customHeight="1">
      <c r="A7" s="14"/>
      <c r="B7" s="15"/>
      <c r="C7" s="16" t="s">
        <v>12</v>
      </c>
      <c r="D7" s="17"/>
      <c r="E7" s="18">
        <v>0</v>
      </c>
      <c r="F7" s="19">
        <v>53960196</v>
      </c>
      <c r="G7" s="18">
        <v>0</v>
      </c>
      <c r="H7" s="19">
        <v>53960196</v>
      </c>
    </row>
    <row r="8" spans="1:8" ht="30" customHeight="1">
      <c r="A8" s="8"/>
      <c r="B8" s="10" t="s">
        <v>10</v>
      </c>
      <c r="C8" s="10"/>
      <c r="D8" s="11"/>
      <c r="E8" s="12">
        <v>0</v>
      </c>
      <c r="F8" s="13">
        <v>160287326</v>
      </c>
      <c r="G8" s="12">
        <v>0</v>
      </c>
      <c r="H8" s="13">
        <v>160287326</v>
      </c>
    </row>
    <row r="9" spans="1:8" ht="30" customHeight="1">
      <c r="A9" s="20" t="s">
        <v>13</v>
      </c>
      <c r="B9" s="16"/>
      <c r="C9" s="16"/>
      <c r="D9" s="17"/>
      <c r="E9" s="18">
        <v>0</v>
      </c>
      <c r="F9" s="19">
        <v>160287326</v>
      </c>
      <c r="G9" s="18">
        <v>0</v>
      </c>
      <c r="H9" s="19">
        <v>160287326</v>
      </c>
    </row>
    <row r="10" spans="1:8" ht="30" customHeight="1">
      <c r="A10" s="8"/>
      <c r="B10" s="9"/>
      <c r="C10" s="10" t="s">
        <v>14</v>
      </c>
      <c r="D10" s="11"/>
      <c r="E10" s="12">
        <v>0</v>
      </c>
      <c r="F10" s="13">
        <v>678942830</v>
      </c>
      <c r="G10" s="12">
        <v>0</v>
      </c>
      <c r="H10" s="13">
        <v>678942830</v>
      </c>
    </row>
    <row r="11" spans="1:8" ht="30" customHeight="1">
      <c r="A11" s="14"/>
      <c r="B11" s="15"/>
      <c r="C11" s="16" t="s">
        <v>15</v>
      </c>
      <c r="D11" s="17"/>
      <c r="E11" s="18">
        <v>0</v>
      </c>
      <c r="F11" s="19">
        <v>13599062</v>
      </c>
      <c r="G11" s="18">
        <v>0</v>
      </c>
      <c r="H11" s="19">
        <v>13599062</v>
      </c>
    </row>
    <row r="12" spans="1:8" ht="30" customHeight="1">
      <c r="A12" s="8"/>
      <c r="B12" s="10" t="s">
        <v>16</v>
      </c>
      <c r="C12" s="10"/>
      <c r="D12" s="11"/>
      <c r="E12" s="12">
        <v>0</v>
      </c>
      <c r="F12" s="13">
        <v>692541892</v>
      </c>
      <c r="G12" s="12">
        <v>0</v>
      </c>
      <c r="H12" s="13">
        <v>692541892</v>
      </c>
    </row>
    <row r="13" spans="1:8" ht="30" customHeight="1">
      <c r="A13" s="20" t="s">
        <v>16</v>
      </c>
      <c r="B13" s="16"/>
      <c r="C13" s="16"/>
      <c r="D13" s="17"/>
      <c r="E13" s="18">
        <v>0</v>
      </c>
      <c r="F13" s="19">
        <v>692541892</v>
      </c>
      <c r="G13" s="18">
        <v>0</v>
      </c>
      <c r="H13" s="19">
        <v>692541892</v>
      </c>
    </row>
    <row r="14" spans="1:8" ht="30" customHeight="1">
      <c r="A14" s="8"/>
      <c r="B14" s="9"/>
      <c r="C14" s="10" t="s">
        <v>17</v>
      </c>
      <c r="D14" s="11"/>
      <c r="E14" s="12">
        <v>0</v>
      </c>
      <c r="F14" s="13">
        <v>33000000</v>
      </c>
      <c r="G14" s="12">
        <v>0</v>
      </c>
      <c r="H14" s="13">
        <v>33000000</v>
      </c>
    </row>
    <row r="15" spans="1:8" ht="30" customHeight="1">
      <c r="A15" s="14"/>
      <c r="B15" s="16" t="s">
        <v>18</v>
      </c>
      <c r="C15" s="16"/>
      <c r="D15" s="17"/>
      <c r="E15" s="18">
        <v>0</v>
      </c>
      <c r="F15" s="19">
        <v>33000000</v>
      </c>
      <c r="G15" s="18">
        <v>0</v>
      </c>
      <c r="H15" s="19">
        <v>33000000</v>
      </c>
    </row>
    <row r="16" spans="1:8" ht="30" customHeight="1">
      <c r="A16" s="8"/>
      <c r="B16" s="9"/>
      <c r="C16" s="10" t="s">
        <v>19</v>
      </c>
      <c r="D16" s="11"/>
      <c r="E16" s="12">
        <v>0</v>
      </c>
      <c r="F16" s="13">
        <v>940000</v>
      </c>
      <c r="G16" s="12">
        <v>0</v>
      </c>
      <c r="H16" s="13">
        <v>940000</v>
      </c>
    </row>
    <row r="17" spans="1:8" ht="30" customHeight="1">
      <c r="A17" s="14"/>
      <c r="B17" s="16" t="s">
        <v>20</v>
      </c>
      <c r="C17" s="16"/>
      <c r="D17" s="17"/>
      <c r="E17" s="18">
        <v>0</v>
      </c>
      <c r="F17" s="19">
        <v>940000</v>
      </c>
      <c r="G17" s="18">
        <v>0</v>
      </c>
      <c r="H17" s="19">
        <v>940000</v>
      </c>
    </row>
    <row r="18" spans="1:8" ht="30" customHeight="1">
      <c r="A18" s="8"/>
      <c r="B18" s="9"/>
      <c r="C18" s="10" t="s">
        <v>21</v>
      </c>
      <c r="D18" s="11"/>
      <c r="E18" s="12">
        <v>0</v>
      </c>
      <c r="F18" s="13">
        <v>7747430</v>
      </c>
      <c r="G18" s="12">
        <v>0</v>
      </c>
      <c r="H18" s="13">
        <v>7747430</v>
      </c>
    </row>
    <row r="19" spans="1:8" ht="30" customHeight="1">
      <c r="A19" s="14"/>
      <c r="B19" s="16" t="s">
        <v>22</v>
      </c>
      <c r="C19" s="16"/>
      <c r="D19" s="17"/>
      <c r="E19" s="18">
        <v>0</v>
      </c>
      <c r="F19" s="19">
        <v>7747430</v>
      </c>
      <c r="G19" s="18">
        <v>0</v>
      </c>
      <c r="H19" s="19">
        <v>7747430</v>
      </c>
    </row>
    <row r="20" spans="1:8" ht="30" customHeight="1">
      <c r="A20" s="8"/>
      <c r="B20" s="9"/>
      <c r="C20" s="10" t="s">
        <v>23</v>
      </c>
      <c r="D20" s="11"/>
      <c r="E20" s="12">
        <v>0</v>
      </c>
      <c r="F20" s="13">
        <v>51576900</v>
      </c>
      <c r="G20" s="12">
        <v>0</v>
      </c>
      <c r="H20" s="13">
        <v>51576900</v>
      </c>
    </row>
    <row r="21" spans="1:8" ht="30" customHeight="1">
      <c r="A21" s="14"/>
      <c r="B21" s="16" t="s">
        <v>24</v>
      </c>
      <c r="C21" s="16"/>
      <c r="D21" s="17"/>
      <c r="E21" s="18">
        <v>0</v>
      </c>
      <c r="F21" s="19">
        <v>51576900</v>
      </c>
      <c r="G21" s="18">
        <v>0</v>
      </c>
      <c r="H21" s="19">
        <v>51576900</v>
      </c>
    </row>
    <row r="22" spans="1:8" ht="30" customHeight="1">
      <c r="A22" s="21" t="s">
        <v>24</v>
      </c>
      <c r="B22" s="10"/>
      <c r="C22" s="10"/>
      <c r="D22" s="11"/>
      <c r="E22" s="12">
        <v>0</v>
      </c>
      <c r="F22" s="13">
        <v>93264330</v>
      </c>
      <c r="G22" s="12">
        <v>0</v>
      </c>
      <c r="H22" s="13">
        <v>93264330</v>
      </c>
    </row>
    <row r="23" spans="1:8" ht="30" customHeight="1">
      <c r="A23" s="14"/>
      <c r="B23" s="15"/>
      <c r="C23" s="16" t="s">
        <v>25</v>
      </c>
      <c r="D23" s="17"/>
      <c r="E23" s="18">
        <v>0</v>
      </c>
      <c r="F23" s="19">
        <v>14762</v>
      </c>
      <c r="G23" s="18">
        <v>0</v>
      </c>
      <c r="H23" s="19">
        <v>14762</v>
      </c>
    </row>
    <row r="24" spans="1:8" ht="30" customHeight="1">
      <c r="A24" s="8"/>
      <c r="B24" s="9"/>
      <c r="C24" s="10" t="s">
        <v>26</v>
      </c>
      <c r="D24" s="11"/>
      <c r="E24" s="12">
        <v>0</v>
      </c>
      <c r="F24" s="13">
        <v>8687150</v>
      </c>
      <c r="G24" s="12">
        <v>0</v>
      </c>
      <c r="H24" s="13">
        <v>8687150</v>
      </c>
    </row>
    <row r="25" spans="1:8" ht="30" customHeight="1">
      <c r="A25" s="14"/>
      <c r="B25" s="16" t="s">
        <v>26</v>
      </c>
      <c r="C25" s="16"/>
      <c r="D25" s="17"/>
      <c r="E25" s="18">
        <v>0</v>
      </c>
      <c r="F25" s="19">
        <v>8701912</v>
      </c>
      <c r="G25" s="18">
        <v>0</v>
      </c>
      <c r="H25" s="19">
        <v>8701912</v>
      </c>
    </row>
    <row r="26" spans="1:8" ht="30" customHeight="1">
      <c r="A26" s="21" t="s">
        <v>26</v>
      </c>
      <c r="B26" s="10"/>
      <c r="C26" s="10"/>
      <c r="D26" s="11"/>
      <c r="E26" s="12">
        <v>0</v>
      </c>
      <c r="F26" s="13">
        <v>8701912</v>
      </c>
      <c r="G26" s="12">
        <v>0</v>
      </c>
      <c r="H26" s="13">
        <v>8701912</v>
      </c>
    </row>
    <row r="27" spans="1:8" ht="30" customHeight="1">
      <c r="A27" s="14"/>
      <c r="B27" s="15"/>
      <c r="C27" s="16" t="s">
        <v>27</v>
      </c>
      <c r="D27" s="17"/>
      <c r="E27" s="18">
        <v>0</v>
      </c>
      <c r="F27" s="19">
        <v>13616059</v>
      </c>
      <c r="G27" s="18">
        <v>0</v>
      </c>
      <c r="H27" s="19">
        <v>13616059</v>
      </c>
    </row>
    <row r="28" spans="1:8" ht="30" customHeight="1">
      <c r="A28" s="8"/>
      <c r="B28" s="10" t="s">
        <v>28</v>
      </c>
      <c r="C28" s="10"/>
      <c r="D28" s="11"/>
      <c r="E28" s="12">
        <v>0</v>
      </c>
      <c r="F28" s="13">
        <v>13616059</v>
      </c>
      <c r="G28" s="12">
        <v>0</v>
      </c>
      <c r="H28" s="13">
        <v>13616059</v>
      </c>
    </row>
    <row r="29" spans="1:8" ht="30" customHeight="1">
      <c r="A29" s="20" t="s">
        <v>28</v>
      </c>
      <c r="B29" s="16"/>
      <c r="C29" s="16"/>
      <c r="D29" s="17"/>
      <c r="E29" s="18">
        <v>0</v>
      </c>
      <c r="F29" s="19">
        <v>13616059</v>
      </c>
      <c r="G29" s="18">
        <v>0</v>
      </c>
      <c r="H29" s="19">
        <v>13616059</v>
      </c>
    </row>
    <row r="30" spans="1:8" ht="30" customHeight="1">
      <c r="A30" s="8"/>
      <c r="B30" s="9"/>
      <c r="C30" s="10" t="s">
        <v>29</v>
      </c>
      <c r="D30" s="11"/>
      <c r="E30" s="12">
        <v>0</v>
      </c>
      <c r="F30" s="13">
        <v>57000000</v>
      </c>
      <c r="G30" s="12">
        <v>0</v>
      </c>
      <c r="H30" s="13">
        <v>57000000</v>
      </c>
    </row>
    <row r="31" spans="1:8" ht="30" customHeight="1">
      <c r="A31" s="14"/>
      <c r="B31" s="16" t="s">
        <v>30</v>
      </c>
      <c r="C31" s="16"/>
      <c r="D31" s="17"/>
      <c r="E31" s="18">
        <v>0</v>
      </c>
      <c r="F31" s="19">
        <v>57000000</v>
      </c>
      <c r="G31" s="18">
        <v>0</v>
      </c>
      <c r="H31" s="19">
        <v>57000000</v>
      </c>
    </row>
    <row r="32" spans="1:8" ht="30" customHeight="1">
      <c r="A32" s="21" t="s">
        <v>30</v>
      </c>
      <c r="B32" s="10"/>
      <c r="C32" s="10"/>
      <c r="D32" s="11"/>
      <c r="E32" s="12">
        <v>0</v>
      </c>
      <c r="F32" s="13">
        <v>57000000</v>
      </c>
      <c r="G32" s="12">
        <v>0</v>
      </c>
      <c r="H32" s="13">
        <v>57000000</v>
      </c>
    </row>
    <row r="33" spans="1:8" ht="30" customHeight="1">
      <c r="A33" s="22" t="s">
        <v>31</v>
      </c>
      <c r="B33" s="16"/>
      <c r="C33" s="16"/>
      <c r="D33" s="17"/>
      <c r="E33" s="23">
        <v>0</v>
      </c>
      <c r="F33" s="24">
        <v>1025411519</v>
      </c>
      <c r="G33" s="23">
        <v>0</v>
      </c>
      <c r="H33" s="24">
        <v>1025411519</v>
      </c>
    </row>
    <row r="34" spans="1:8" ht="30" customHeight="1">
      <c r="A34" s="8"/>
      <c r="B34" s="9"/>
      <c r="C34" s="10" t="s">
        <v>32</v>
      </c>
      <c r="D34" s="11"/>
      <c r="E34" s="12">
        <v>0</v>
      </c>
      <c r="F34" s="12">
        <v>0</v>
      </c>
      <c r="G34" s="13">
        <v>434090378</v>
      </c>
      <c r="H34" s="13">
        <v>434090378</v>
      </c>
    </row>
    <row r="35" spans="1:8" ht="30" customHeight="1">
      <c r="A35" s="14"/>
      <c r="B35" s="15"/>
      <c r="C35" s="16" t="s">
        <v>33</v>
      </c>
      <c r="D35" s="17"/>
      <c r="E35" s="18">
        <v>0</v>
      </c>
      <c r="F35" s="18">
        <v>0</v>
      </c>
      <c r="G35" s="19">
        <v>13077430</v>
      </c>
      <c r="H35" s="19">
        <v>13077430</v>
      </c>
    </row>
    <row r="36" spans="1:8" ht="30" customHeight="1">
      <c r="A36" s="8"/>
      <c r="B36" s="9"/>
      <c r="C36" s="10" t="s">
        <v>34</v>
      </c>
      <c r="D36" s="11"/>
      <c r="E36" s="12">
        <v>0</v>
      </c>
      <c r="F36" s="12">
        <v>0</v>
      </c>
      <c r="G36" s="13">
        <v>69486841</v>
      </c>
      <c r="H36" s="13">
        <v>69486841</v>
      </c>
    </row>
    <row r="37" spans="1:8" ht="30" customHeight="1">
      <c r="A37" s="14"/>
      <c r="B37" s="15"/>
      <c r="C37" s="16" t="s">
        <v>35</v>
      </c>
      <c r="D37" s="17"/>
      <c r="E37" s="18">
        <v>0</v>
      </c>
      <c r="F37" s="18">
        <v>0</v>
      </c>
      <c r="G37" s="19">
        <v>49707233</v>
      </c>
      <c r="H37" s="19">
        <v>49707233</v>
      </c>
    </row>
    <row r="38" spans="1:8" ht="30" customHeight="1">
      <c r="A38" s="8"/>
      <c r="B38" s="9"/>
      <c r="C38" s="10" t="s">
        <v>36</v>
      </c>
      <c r="D38" s="11"/>
      <c r="E38" s="12">
        <v>0</v>
      </c>
      <c r="F38" s="12">
        <v>0</v>
      </c>
      <c r="G38" s="13">
        <v>6668390</v>
      </c>
      <c r="H38" s="13">
        <v>6668390</v>
      </c>
    </row>
    <row r="39" spans="1:8" ht="30" customHeight="1">
      <c r="A39" s="14"/>
      <c r="B39" s="15"/>
      <c r="C39" s="16" t="s">
        <v>37</v>
      </c>
      <c r="D39" s="17"/>
      <c r="E39" s="18">
        <v>0</v>
      </c>
      <c r="F39" s="18">
        <v>0</v>
      </c>
      <c r="G39" s="19">
        <v>12736860</v>
      </c>
      <c r="H39" s="19">
        <v>12736860</v>
      </c>
    </row>
    <row r="40" spans="1:8" ht="30" customHeight="1">
      <c r="A40" s="8"/>
      <c r="B40" s="9"/>
      <c r="C40" s="10" t="s">
        <v>38</v>
      </c>
      <c r="D40" s="11"/>
      <c r="E40" s="12">
        <v>0</v>
      </c>
      <c r="F40" s="12">
        <v>0</v>
      </c>
      <c r="G40" s="13">
        <v>7988155</v>
      </c>
      <c r="H40" s="13">
        <v>7988155</v>
      </c>
    </row>
    <row r="41" spans="1:8" ht="30" customHeight="1">
      <c r="A41" s="14"/>
      <c r="B41" s="15"/>
      <c r="C41" s="16" t="s">
        <v>39</v>
      </c>
      <c r="D41" s="17"/>
      <c r="E41" s="18">
        <v>0</v>
      </c>
      <c r="F41" s="18">
        <v>0</v>
      </c>
      <c r="G41" s="19">
        <v>26520000</v>
      </c>
      <c r="H41" s="19">
        <v>26520000</v>
      </c>
    </row>
    <row r="42" spans="1:8" ht="30" customHeight="1">
      <c r="A42" s="8"/>
      <c r="B42" s="9"/>
      <c r="C42" s="10" t="s">
        <v>40</v>
      </c>
      <c r="D42" s="11"/>
      <c r="E42" s="12">
        <v>0</v>
      </c>
      <c r="F42" s="12">
        <v>0</v>
      </c>
      <c r="G42" s="13">
        <v>1677400</v>
      </c>
      <c r="H42" s="13">
        <v>1677400</v>
      </c>
    </row>
    <row r="43" spans="1:8" ht="30" customHeight="1">
      <c r="A43" s="14"/>
      <c r="B43" s="15"/>
      <c r="C43" s="16" t="s">
        <v>41</v>
      </c>
      <c r="D43" s="17"/>
      <c r="E43" s="18">
        <v>0</v>
      </c>
      <c r="F43" s="18">
        <v>0</v>
      </c>
      <c r="G43" s="19">
        <v>14515990</v>
      </c>
      <c r="H43" s="19">
        <v>14515990</v>
      </c>
    </row>
    <row r="44" spans="1:8" ht="30" customHeight="1">
      <c r="A44" s="8"/>
      <c r="B44" s="9"/>
      <c r="C44" s="10" t="s">
        <v>42</v>
      </c>
      <c r="D44" s="11"/>
      <c r="E44" s="12">
        <v>0</v>
      </c>
      <c r="F44" s="12">
        <v>0</v>
      </c>
      <c r="G44" s="13">
        <v>24310990</v>
      </c>
      <c r="H44" s="13">
        <v>24310990</v>
      </c>
    </row>
    <row r="45" spans="1:8" ht="30" customHeight="1">
      <c r="A45" s="14"/>
      <c r="B45" s="15"/>
      <c r="C45" s="16" t="s">
        <v>43</v>
      </c>
      <c r="D45" s="17"/>
      <c r="E45" s="18">
        <v>0</v>
      </c>
      <c r="F45" s="18">
        <v>0</v>
      </c>
      <c r="G45" s="19">
        <v>4205260</v>
      </c>
      <c r="H45" s="19">
        <v>4205260</v>
      </c>
    </row>
    <row r="46" spans="1:8" ht="30" customHeight="1">
      <c r="A46" s="8"/>
      <c r="B46" s="9"/>
      <c r="C46" s="10" t="s">
        <v>44</v>
      </c>
      <c r="D46" s="11"/>
      <c r="E46" s="12">
        <v>0</v>
      </c>
      <c r="F46" s="12">
        <v>0</v>
      </c>
      <c r="G46" s="13">
        <v>3263770</v>
      </c>
      <c r="H46" s="13">
        <v>3263770</v>
      </c>
    </row>
    <row r="47" spans="1:8" ht="30" customHeight="1">
      <c r="A47" s="14"/>
      <c r="B47" s="15"/>
      <c r="C47" s="16" t="s">
        <v>45</v>
      </c>
      <c r="D47" s="17"/>
      <c r="E47" s="18">
        <v>0</v>
      </c>
      <c r="F47" s="18">
        <v>0</v>
      </c>
      <c r="G47" s="19">
        <v>17118795</v>
      </c>
      <c r="H47" s="19">
        <v>17118795</v>
      </c>
    </row>
    <row r="48" spans="1:8" ht="30" customHeight="1">
      <c r="A48" s="8"/>
      <c r="B48" s="9"/>
      <c r="C48" s="10" t="s">
        <v>46</v>
      </c>
      <c r="D48" s="11"/>
      <c r="E48" s="12">
        <v>0</v>
      </c>
      <c r="F48" s="12">
        <v>0</v>
      </c>
      <c r="G48" s="13">
        <v>2288760</v>
      </c>
      <c r="H48" s="13">
        <v>2288760</v>
      </c>
    </row>
    <row r="49" spans="1:8" ht="30" customHeight="1">
      <c r="A49" s="14"/>
      <c r="B49" s="16" t="s">
        <v>17</v>
      </c>
      <c r="C49" s="16"/>
      <c r="D49" s="17"/>
      <c r="E49" s="18">
        <v>0</v>
      </c>
      <c r="F49" s="18">
        <v>0</v>
      </c>
      <c r="G49" s="19">
        <v>687656252</v>
      </c>
      <c r="H49" s="19">
        <v>687656252</v>
      </c>
    </row>
    <row r="50" spans="1:8" ht="30" customHeight="1">
      <c r="A50" s="8"/>
      <c r="B50" s="9"/>
      <c r="C50" s="10" t="s">
        <v>47</v>
      </c>
      <c r="D50" s="11"/>
      <c r="E50" s="12">
        <v>0</v>
      </c>
      <c r="F50" s="12">
        <v>0</v>
      </c>
      <c r="G50" s="13">
        <v>1644000</v>
      </c>
      <c r="H50" s="13">
        <v>1644000</v>
      </c>
    </row>
    <row r="51" spans="1:8" ht="30" customHeight="1">
      <c r="A51" s="14"/>
      <c r="B51" s="15"/>
      <c r="C51" s="16" t="s">
        <v>48</v>
      </c>
      <c r="D51" s="17"/>
      <c r="E51" s="18">
        <v>0</v>
      </c>
      <c r="F51" s="18">
        <v>0</v>
      </c>
      <c r="G51" s="19">
        <v>8100000</v>
      </c>
      <c r="H51" s="19">
        <v>8100000</v>
      </c>
    </row>
    <row r="52" spans="1:8" ht="30" customHeight="1">
      <c r="A52" s="8"/>
      <c r="B52" s="9"/>
      <c r="C52" s="10" t="s">
        <v>49</v>
      </c>
      <c r="D52" s="11"/>
      <c r="E52" s="12">
        <v>0</v>
      </c>
      <c r="F52" s="12">
        <v>0</v>
      </c>
      <c r="G52" s="13">
        <v>1174860</v>
      </c>
      <c r="H52" s="13">
        <v>1174860</v>
      </c>
    </row>
    <row r="53" spans="1:8" ht="30" customHeight="1">
      <c r="A53" s="14"/>
      <c r="B53" s="15"/>
      <c r="C53" s="16" t="s">
        <v>50</v>
      </c>
      <c r="D53" s="17"/>
      <c r="E53" s="18">
        <v>0</v>
      </c>
      <c r="F53" s="18">
        <v>0</v>
      </c>
      <c r="G53" s="19">
        <v>18822581</v>
      </c>
      <c r="H53" s="19">
        <v>18822581</v>
      </c>
    </row>
    <row r="54" spans="1:8" ht="30" customHeight="1">
      <c r="A54" s="8"/>
      <c r="B54" s="10" t="s">
        <v>50</v>
      </c>
      <c r="C54" s="10"/>
      <c r="D54" s="11"/>
      <c r="E54" s="12">
        <v>0</v>
      </c>
      <c r="F54" s="12">
        <v>0</v>
      </c>
      <c r="G54" s="13">
        <v>29741441</v>
      </c>
      <c r="H54" s="13">
        <v>29741441</v>
      </c>
    </row>
    <row r="55" spans="1:8" ht="30" customHeight="1">
      <c r="A55" s="14"/>
      <c r="B55" s="15"/>
      <c r="C55" s="16" t="s">
        <v>51</v>
      </c>
      <c r="D55" s="17"/>
      <c r="E55" s="18">
        <v>0</v>
      </c>
      <c r="F55" s="18">
        <v>0</v>
      </c>
      <c r="G55" s="19">
        <v>521300</v>
      </c>
      <c r="H55" s="19">
        <v>521300</v>
      </c>
    </row>
    <row r="56" spans="1:8" ht="30" customHeight="1">
      <c r="A56" s="8"/>
      <c r="B56" s="9"/>
      <c r="C56" s="10" t="s">
        <v>52</v>
      </c>
      <c r="D56" s="11"/>
      <c r="E56" s="12">
        <v>0</v>
      </c>
      <c r="F56" s="12">
        <v>0</v>
      </c>
      <c r="G56" s="13">
        <v>18406095</v>
      </c>
      <c r="H56" s="13">
        <v>18406095</v>
      </c>
    </row>
    <row r="57" spans="1:8" ht="30" customHeight="1">
      <c r="A57" s="14"/>
      <c r="B57" s="15"/>
      <c r="C57" s="16" t="s">
        <v>53</v>
      </c>
      <c r="D57" s="17"/>
      <c r="E57" s="18">
        <v>0</v>
      </c>
      <c r="F57" s="18">
        <v>0</v>
      </c>
      <c r="G57" s="19">
        <v>63774090</v>
      </c>
      <c r="H57" s="19">
        <v>63774090</v>
      </c>
    </row>
    <row r="58" spans="1:8" ht="30" customHeight="1">
      <c r="A58" s="8"/>
      <c r="B58" s="9"/>
      <c r="C58" s="10" t="s">
        <v>54</v>
      </c>
      <c r="D58" s="11"/>
      <c r="E58" s="12">
        <v>0</v>
      </c>
      <c r="F58" s="12">
        <v>0</v>
      </c>
      <c r="G58" s="13">
        <v>195670</v>
      </c>
      <c r="H58" s="13">
        <v>195670</v>
      </c>
    </row>
    <row r="59" spans="1:8" ht="30" customHeight="1">
      <c r="A59" s="14"/>
      <c r="B59" s="15"/>
      <c r="C59" s="16" t="s">
        <v>55</v>
      </c>
      <c r="D59" s="17"/>
      <c r="E59" s="18">
        <v>0</v>
      </c>
      <c r="F59" s="18">
        <v>0</v>
      </c>
      <c r="G59" s="19">
        <v>13684930</v>
      </c>
      <c r="H59" s="19">
        <v>13684930</v>
      </c>
    </row>
    <row r="60" spans="1:8" ht="30" customHeight="1">
      <c r="A60" s="8"/>
      <c r="B60" s="9"/>
      <c r="C60" s="10" t="s">
        <v>56</v>
      </c>
      <c r="D60" s="11"/>
      <c r="E60" s="12">
        <v>0</v>
      </c>
      <c r="F60" s="12">
        <v>0</v>
      </c>
      <c r="G60" s="13">
        <v>4587400</v>
      </c>
      <c r="H60" s="13">
        <v>4587400</v>
      </c>
    </row>
    <row r="61" spans="1:8" ht="30" customHeight="1">
      <c r="A61" s="14"/>
      <c r="B61" s="16" t="s">
        <v>57</v>
      </c>
      <c r="C61" s="16"/>
      <c r="D61" s="17"/>
      <c r="E61" s="18">
        <v>0</v>
      </c>
      <c r="F61" s="18">
        <v>0</v>
      </c>
      <c r="G61" s="19">
        <v>101169485</v>
      </c>
      <c r="H61" s="19">
        <v>101169485</v>
      </c>
    </row>
    <row r="62" spans="1:8" ht="30" customHeight="1">
      <c r="A62" s="21" t="s">
        <v>58</v>
      </c>
      <c r="B62" s="10"/>
      <c r="C62" s="10"/>
      <c r="D62" s="11"/>
      <c r="E62" s="12">
        <v>0</v>
      </c>
      <c r="F62" s="12">
        <v>0</v>
      </c>
      <c r="G62" s="13">
        <v>818567178</v>
      </c>
      <c r="H62" s="13">
        <v>818567178</v>
      </c>
    </row>
    <row r="63" spans="1:8" ht="30" customHeight="1">
      <c r="A63" s="14"/>
      <c r="B63" s="15"/>
      <c r="C63" s="16" t="s">
        <v>59</v>
      </c>
      <c r="D63" s="17"/>
      <c r="E63" s="18">
        <v>0</v>
      </c>
      <c r="F63" s="18">
        <v>0</v>
      </c>
      <c r="G63" s="19">
        <v>3524780</v>
      </c>
      <c r="H63" s="19">
        <v>3524780</v>
      </c>
    </row>
    <row r="64" spans="1:8" ht="30" customHeight="1">
      <c r="A64" s="8"/>
      <c r="B64" s="9"/>
      <c r="C64" s="10" t="s">
        <v>60</v>
      </c>
      <c r="D64" s="11"/>
      <c r="E64" s="12">
        <v>0</v>
      </c>
      <c r="F64" s="12">
        <v>0</v>
      </c>
      <c r="G64" s="13">
        <v>12332110</v>
      </c>
      <c r="H64" s="13">
        <v>12332110</v>
      </c>
    </row>
    <row r="65" spans="1:8" ht="30" customHeight="1">
      <c r="A65" s="14"/>
      <c r="B65" s="16" t="s">
        <v>61</v>
      </c>
      <c r="C65" s="16"/>
      <c r="D65" s="17"/>
      <c r="E65" s="18">
        <v>0</v>
      </c>
      <c r="F65" s="18">
        <v>0</v>
      </c>
      <c r="G65" s="19">
        <v>15856890</v>
      </c>
      <c r="H65" s="19">
        <v>15856890</v>
      </c>
    </row>
    <row r="66" spans="1:8" ht="30" customHeight="1">
      <c r="A66" s="21" t="s">
        <v>62</v>
      </c>
      <c r="B66" s="10"/>
      <c r="C66" s="10"/>
      <c r="D66" s="11"/>
      <c r="E66" s="12">
        <v>0</v>
      </c>
      <c r="F66" s="12">
        <v>0</v>
      </c>
      <c r="G66" s="13">
        <v>15856890</v>
      </c>
      <c r="H66" s="13">
        <v>15856890</v>
      </c>
    </row>
    <row r="67" spans="1:8" ht="30" customHeight="1">
      <c r="A67" s="14"/>
      <c r="B67" s="15"/>
      <c r="C67" s="16" t="s">
        <v>63</v>
      </c>
      <c r="D67" s="17"/>
      <c r="E67" s="18">
        <v>0</v>
      </c>
      <c r="F67" s="18">
        <v>0</v>
      </c>
      <c r="G67" s="19">
        <v>70553590</v>
      </c>
      <c r="H67" s="19">
        <v>70553590</v>
      </c>
    </row>
    <row r="68" spans="1:8" ht="30" customHeight="1">
      <c r="A68" s="8"/>
      <c r="B68" s="9"/>
      <c r="C68" s="10" t="s">
        <v>64</v>
      </c>
      <c r="D68" s="11"/>
      <c r="E68" s="12">
        <v>0</v>
      </c>
      <c r="F68" s="12">
        <v>0</v>
      </c>
      <c r="G68" s="13">
        <v>19244630</v>
      </c>
      <c r="H68" s="13">
        <v>19244630</v>
      </c>
    </row>
    <row r="69" spans="1:8" ht="30" customHeight="1">
      <c r="A69" s="14"/>
      <c r="B69" s="15"/>
      <c r="C69" s="16" t="s">
        <v>65</v>
      </c>
      <c r="D69" s="17"/>
      <c r="E69" s="18">
        <v>0</v>
      </c>
      <c r="F69" s="18">
        <v>0</v>
      </c>
      <c r="G69" s="19">
        <v>750000</v>
      </c>
      <c r="H69" s="19">
        <v>750000</v>
      </c>
    </row>
    <row r="70" spans="1:8" ht="30" customHeight="1">
      <c r="A70" s="8"/>
      <c r="B70" s="9"/>
      <c r="C70" s="10" t="s">
        <v>66</v>
      </c>
      <c r="D70" s="11"/>
      <c r="E70" s="12">
        <v>0</v>
      </c>
      <c r="F70" s="12">
        <v>0</v>
      </c>
      <c r="G70" s="13">
        <v>3332000</v>
      </c>
      <c r="H70" s="13">
        <v>3332000</v>
      </c>
    </row>
    <row r="71" spans="1:8" ht="30" customHeight="1">
      <c r="A71" s="14"/>
      <c r="B71" s="15"/>
      <c r="C71" s="16" t="s">
        <v>67</v>
      </c>
      <c r="D71" s="17"/>
      <c r="E71" s="18">
        <v>0</v>
      </c>
      <c r="F71" s="18">
        <v>0</v>
      </c>
      <c r="G71" s="19">
        <v>4169308</v>
      </c>
      <c r="H71" s="19">
        <v>4169308</v>
      </c>
    </row>
    <row r="72" spans="1:8" ht="30" customHeight="1">
      <c r="A72" s="8"/>
      <c r="B72" s="10" t="s">
        <v>57</v>
      </c>
      <c r="C72" s="10"/>
      <c r="D72" s="11"/>
      <c r="E72" s="12">
        <v>0</v>
      </c>
      <c r="F72" s="12">
        <v>0</v>
      </c>
      <c r="G72" s="13">
        <v>98049528</v>
      </c>
      <c r="H72" s="13">
        <v>98049528</v>
      </c>
    </row>
    <row r="73" spans="1:8" ht="30" customHeight="1">
      <c r="A73" s="14"/>
      <c r="B73" s="15"/>
      <c r="C73" s="16" t="s">
        <v>68</v>
      </c>
      <c r="D73" s="17"/>
      <c r="E73" s="18">
        <v>0</v>
      </c>
      <c r="F73" s="18">
        <v>0</v>
      </c>
      <c r="G73" s="19">
        <v>3548200</v>
      </c>
      <c r="H73" s="19">
        <v>3548200</v>
      </c>
    </row>
    <row r="74" spans="1:8" ht="30" customHeight="1">
      <c r="A74" s="8"/>
      <c r="B74" s="9"/>
      <c r="C74" s="10" t="s">
        <v>69</v>
      </c>
      <c r="D74" s="11"/>
      <c r="E74" s="12">
        <v>0</v>
      </c>
      <c r="F74" s="12">
        <v>0</v>
      </c>
      <c r="G74" s="13">
        <v>500000</v>
      </c>
      <c r="H74" s="13">
        <v>500000</v>
      </c>
    </row>
    <row r="75" spans="1:8" ht="30" customHeight="1">
      <c r="A75" s="14"/>
      <c r="B75" s="16" t="s">
        <v>68</v>
      </c>
      <c r="C75" s="16"/>
      <c r="D75" s="17"/>
      <c r="E75" s="18">
        <v>0</v>
      </c>
      <c r="F75" s="18">
        <v>0</v>
      </c>
      <c r="G75" s="19">
        <v>4048200</v>
      </c>
      <c r="H75" s="19">
        <v>4048200</v>
      </c>
    </row>
    <row r="76" spans="1:8" ht="30" customHeight="1">
      <c r="A76" s="8"/>
      <c r="B76" s="9"/>
      <c r="C76" s="10" t="s">
        <v>70</v>
      </c>
      <c r="D76" s="11"/>
      <c r="E76" s="12">
        <v>0</v>
      </c>
      <c r="F76" s="12">
        <v>0</v>
      </c>
      <c r="G76" s="13">
        <v>637200</v>
      </c>
      <c r="H76" s="13">
        <v>637200</v>
      </c>
    </row>
    <row r="77" spans="1:8" ht="30" customHeight="1">
      <c r="A77" s="14"/>
      <c r="B77" s="16" t="s">
        <v>71</v>
      </c>
      <c r="C77" s="16"/>
      <c r="D77" s="17"/>
      <c r="E77" s="18">
        <v>0</v>
      </c>
      <c r="F77" s="18">
        <v>0</v>
      </c>
      <c r="G77" s="19">
        <v>637200</v>
      </c>
      <c r="H77" s="19">
        <v>637200</v>
      </c>
    </row>
    <row r="78" spans="1:8" ht="30" customHeight="1">
      <c r="A78" s="21" t="s">
        <v>72</v>
      </c>
      <c r="B78" s="10"/>
      <c r="C78" s="10"/>
      <c r="D78" s="11"/>
      <c r="E78" s="12">
        <v>0</v>
      </c>
      <c r="F78" s="12">
        <v>0</v>
      </c>
      <c r="G78" s="13">
        <v>102734928</v>
      </c>
      <c r="H78" s="13">
        <v>102734928</v>
      </c>
    </row>
    <row r="79" spans="1:8" ht="30" customHeight="1">
      <c r="A79" s="14"/>
      <c r="B79" s="15"/>
      <c r="C79" s="16" t="s">
        <v>73</v>
      </c>
      <c r="D79" s="17"/>
      <c r="E79" s="18">
        <v>0</v>
      </c>
      <c r="F79" s="18">
        <v>0</v>
      </c>
      <c r="G79" s="19">
        <v>4322665</v>
      </c>
      <c r="H79" s="19">
        <v>4322665</v>
      </c>
    </row>
    <row r="80" spans="1:8" ht="30" customHeight="1">
      <c r="A80" s="8"/>
      <c r="B80" s="10" t="s">
        <v>73</v>
      </c>
      <c r="C80" s="10"/>
      <c r="D80" s="11"/>
      <c r="E80" s="12">
        <v>0</v>
      </c>
      <c r="F80" s="12">
        <v>0</v>
      </c>
      <c r="G80" s="13">
        <v>4322665</v>
      </c>
      <c r="H80" s="13">
        <v>4322665</v>
      </c>
    </row>
    <row r="81" spans="1:8" ht="30" customHeight="1">
      <c r="A81" s="20" t="s">
        <v>73</v>
      </c>
      <c r="B81" s="16"/>
      <c r="C81" s="16"/>
      <c r="D81" s="17"/>
      <c r="E81" s="18">
        <v>0</v>
      </c>
      <c r="F81" s="18">
        <v>0</v>
      </c>
      <c r="G81" s="19">
        <v>4322665</v>
      </c>
      <c r="H81" s="19">
        <v>4322665</v>
      </c>
    </row>
    <row r="82" spans="1:8" ht="30" customHeight="1">
      <c r="A82" s="8"/>
      <c r="B82" s="9"/>
      <c r="C82" s="10" t="s">
        <v>21</v>
      </c>
      <c r="D82" s="11"/>
      <c r="E82" s="12">
        <v>0</v>
      </c>
      <c r="F82" s="12">
        <v>0</v>
      </c>
      <c r="G82" s="13">
        <v>206920</v>
      </c>
      <c r="H82" s="13">
        <v>206920</v>
      </c>
    </row>
    <row r="83" spans="1:8" ht="30" customHeight="1">
      <c r="A83" s="14"/>
      <c r="B83" s="16" t="s">
        <v>21</v>
      </c>
      <c r="C83" s="16"/>
      <c r="D83" s="17"/>
      <c r="E83" s="18">
        <v>0</v>
      </c>
      <c r="F83" s="18">
        <v>0</v>
      </c>
      <c r="G83" s="19">
        <v>206920</v>
      </c>
      <c r="H83" s="19">
        <v>206920</v>
      </c>
    </row>
    <row r="84" spans="1:8" ht="30" customHeight="1">
      <c r="A84" s="8"/>
      <c r="B84" s="9"/>
      <c r="C84" s="10" t="s">
        <v>74</v>
      </c>
      <c r="D84" s="11"/>
      <c r="E84" s="12">
        <v>0</v>
      </c>
      <c r="F84" s="12">
        <v>0</v>
      </c>
      <c r="G84" s="13">
        <v>300000</v>
      </c>
      <c r="H84" s="13">
        <v>300000</v>
      </c>
    </row>
    <row r="85" spans="1:8" ht="30" customHeight="1">
      <c r="A85" s="14"/>
      <c r="B85" s="16" t="s">
        <v>74</v>
      </c>
      <c r="C85" s="16"/>
      <c r="D85" s="17"/>
      <c r="E85" s="18">
        <v>0</v>
      </c>
      <c r="F85" s="18">
        <v>0</v>
      </c>
      <c r="G85" s="19">
        <v>300000</v>
      </c>
      <c r="H85" s="19">
        <v>300000</v>
      </c>
    </row>
    <row r="86" spans="1:8" ht="30" customHeight="1">
      <c r="A86" s="21" t="s">
        <v>75</v>
      </c>
      <c r="B86" s="10"/>
      <c r="C86" s="10"/>
      <c r="D86" s="11"/>
      <c r="E86" s="12">
        <v>0</v>
      </c>
      <c r="F86" s="12">
        <v>0</v>
      </c>
      <c r="G86" s="13">
        <v>506920</v>
      </c>
      <c r="H86" s="13">
        <v>506920</v>
      </c>
    </row>
    <row r="87" spans="1:8" ht="30" customHeight="1">
      <c r="A87" s="14"/>
      <c r="B87" s="15"/>
      <c r="C87" s="16" t="s">
        <v>76</v>
      </c>
      <c r="D87" s="17"/>
      <c r="E87" s="18">
        <v>0</v>
      </c>
      <c r="F87" s="18">
        <v>0</v>
      </c>
      <c r="G87" s="19">
        <v>23820000</v>
      </c>
      <c r="H87" s="19">
        <v>23820000</v>
      </c>
    </row>
    <row r="88" spans="1:8" ht="30" customHeight="1">
      <c r="A88" s="8"/>
      <c r="B88" s="10" t="s">
        <v>77</v>
      </c>
      <c r="C88" s="10"/>
      <c r="D88" s="11"/>
      <c r="E88" s="12">
        <v>0</v>
      </c>
      <c r="F88" s="12">
        <v>0</v>
      </c>
      <c r="G88" s="13">
        <v>23820000</v>
      </c>
      <c r="H88" s="13">
        <v>23820000</v>
      </c>
    </row>
    <row r="89" spans="1:8" ht="30" customHeight="1">
      <c r="A89" s="20" t="s">
        <v>78</v>
      </c>
      <c r="B89" s="16"/>
      <c r="C89" s="16"/>
      <c r="D89" s="17"/>
      <c r="E89" s="18">
        <v>0</v>
      </c>
      <c r="F89" s="18">
        <v>0</v>
      </c>
      <c r="G89" s="19">
        <v>23820000</v>
      </c>
      <c r="H89" s="19">
        <v>23820000</v>
      </c>
    </row>
    <row r="90" spans="1:8" ht="30" customHeight="1">
      <c r="A90" s="8"/>
      <c r="B90" s="9"/>
      <c r="C90" s="10" t="s">
        <v>79</v>
      </c>
      <c r="D90" s="11"/>
      <c r="E90" s="12">
        <v>0</v>
      </c>
      <c r="F90" s="12">
        <v>0</v>
      </c>
      <c r="G90" s="13">
        <v>52000000</v>
      </c>
      <c r="H90" s="13">
        <v>52000000</v>
      </c>
    </row>
    <row r="91" spans="1:8" ht="30" customHeight="1">
      <c r="A91" s="14"/>
      <c r="B91" s="16" t="s">
        <v>80</v>
      </c>
      <c r="C91" s="16"/>
      <c r="D91" s="17"/>
      <c r="E91" s="18">
        <v>0</v>
      </c>
      <c r="F91" s="18">
        <v>0</v>
      </c>
      <c r="G91" s="19">
        <v>52000000</v>
      </c>
      <c r="H91" s="19">
        <v>52000000</v>
      </c>
    </row>
    <row r="92" spans="1:8" ht="30" customHeight="1">
      <c r="A92" s="21" t="s">
        <v>81</v>
      </c>
      <c r="B92" s="10"/>
      <c r="C92" s="10"/>
      <c r="D92" s="11"/>
      <c r="E92" s="12">
        <v>0</v>
      </c>
      <c r="F92" s="12">
        <v>0</v>
      </c>
      <c r="G92" s="13">
        <v>52000000</v>
      </c>
      <c r="H92" s="13">
        <v>52000000</v>
      </c>
    </row>
    <row r="93" spans="1:8" ht="30" customHeight="1">
      <c r="A93" s="22" t="s">
        <v>82</v>
      </c>
      <c r="B93" s="16"/>
      <c r="C93" s="16"/>
      <c r="D93" s="17"/>
      <c r="E93" s="23">
        <v>0</v>
      </c>
      <c r="F93" s="23">
        <v>0</v>
      </c>
      <c r="G93" s="24">
        <v>1017808581</v>
      </c>
      <c r="H93" s="24">
        <v>1017808581</v>
      </c>
    </row>
    <row r="94" spans="1:8" ht="30" customHeight="1">
      <c r="A94" s="27" t="s">
        <v>83</v>
      </c>
      <c r="B94" s="28"/>
      <c r="C94" s="29"/>
      <c r="D94" s="25" t="s">
        <v>84</v>
      </c>
      <c r="E94" s="26">
        <v>0</v>
      </c>
      <c r="F94" s="26">
        <v>1025411519</v>
      </c>
      <c r="G94" s="26">
        <v>1017808581</v>
      </c>
      <c r="H94" s="26">
        <v>7602938</v>
      </c>
    </row>
    <row r="95" ht="30" customHeight="1"/>
  </sheetData>
  <mergeCells count="7">
    <mergeCell ref="A94:C94"/>
    <mergeCell ref="A1:H1"/>
    <mergeCell ref="A3:C3"/>
    <mergeCell ref="D3:D4"/>
    <mergeCell ref="E3:E4"/>
    <mergeCell ref="F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zoomScale="110" zoomScaleNormal="110" zoomScaleSheetLayoutView="100" zoomScalePageLayoutView="80" workbookViewId="0" topLeftCell="A1">
      <selection activeCell="V17" sqref="V17"/>
    </sheetView>
  </sheetViews>
  <sheetFormatPr defaultColWidth="9.140625" defaultRowHeight="15"/>
  <cols>
    <col min="1" max="1" width="1.8515625" style="37" customWidth="1"/>
    <col min="2" max="2" width="6.421875" style="37" customWidth="1"/>
    <col min="3" max="3" width="3.140625" style="37" customWidth="1"/>
    <col min="4" max="4" width="7.57421875" style="37" customWidth="1"/>
    <col min="5" max="5" width="3.421875" style="37" customWidth="1"/>
    <col min="6" max="6" width="9.8515625" style="37" customWidth="1"/>
    <col min="7" max="7" width="11.57421875" style="37" customWidth="1"/>
    <col min="8" max="8" width="14.28125" style="37" customWidth="1"/>
    <col min="9" max="9" width="11.421875" style="37" customWidth="1"/>
    <col min="10" max="10" width="5.00390625" style="37" customWidth="1"/>
    <col min="11" max="11" width="1.8515625" style="37" customWidth="1"/>
    <col min="12" max="12" width="7.57421875" style="37" customWidth="1"/>
    <col min="13" max="13" width="2.57421875" style="37" customWidth="1"/>
    <col min="14" max="14" width="8.7109375" style="37" customWidth="1"/>
    <col min="15" max="15" width="3.421875" style="37" customWidth="1"/>
    <col min="16" max="16" width="9.8515625" style="37" customWidth="1"/>
    <col min="17" max="17" width="11.421875" style="37" customWidth="1"/>
    <col min="18" max="18" width="12.8515625" style="37" customWidth="1"/>
    <col min="19" max="19" width="11.421875" style="37" customWidth="1"/>
    <col min="20" max="20" width="5.57421875" style="37" customWidth="1"/>
    <col min="21" max="255" width="9.00390625" style="38" customWidth="1"/>
    <col min="256" max="256" width="1.8515625" style="38" customWidth="1"/>
    <col min="257" max="257" width="6.421875" style="38" customWidth="1"/>
    <col min="258" max="258" width="3.140625" style="38" customWidth="1"/>
    <col min="259" max="259" width="7.57421875" style="38" customWidth="1"/>
    <col min="260" max="260" width="3.421875" style="38" customWidth="1"/>
    <col min="261" max="261" width="9.8515625" style="38" customWidth="1"/>
    <col min="262" max="262" width="11.57421875" style="38" customWidth="1"/>
    <col min="263" max="263" width="14.28125" style="38" customWidth="1"/>
    <col min="264" max="264" width="11.421875" style="38" customWidth="1"/>
    <col min="265" max="265" width="5.00390625" style="38" customWidth="1"/>
    <col min="266" max="266" width="1.8515625" style="38" customWidth="1"/>
    <col min="267" max="267" width="7.57421875" style="38" customWidth="1"/>
    <col min="268" max="268" width="2.57421875" style="38" customWidth="1"/>
    <col min="269" max="269" width="8.7109375" style="38" customWidth="1"/>
    <col min="270" max="270" width="3.421875" style="38" customWidth="1"/>
    <col min="271" max="271" width="9.8515625" style="38" customWidth="1"/>
    <col min="272" max="272" width="11.421875" style="38" customWidth="1"/>
    <col min="273" max="273" width="12.8515625" style="38" customWidth="1"/>
    <col min="274" max="274" width="11.421875" style="38" customWidth="1"/>
    <col min="275" max="275" width="5.57421875" style="38" customWidth="1"/>
    <col min="276" max="511" width="9.00390625" style="38" customWidth="1"/>
    <col min="512" max="512" width="1.8515625" style="38" customWidth="1"/>
    <col min="513" max="513" width="6.421875" style="38" customWidth="1"/>
    <col min="514" max="514" width="3.140625" style="38" customWidth="1"/>
    <col min="515" max="515" width="7.57421875" style="38" customWidth="1"/>
    <col min="516" max="516" width="3.421875" style="38" customWidth="1"/>
    <col min="517" max="517" width="9.8515625" style="38" customWidth="1"/>
    <col min="518" max="518" width="11.57421875" style="38" customWidth="1"/>
    <col min="519" max="519" width="14.28125" style="38" customWidth="1"/>
    <col min="520" max="520" width="11.421875" style="38" customWidth="1"/>
    <col min="521" max="521" width="5.00390625" style="38" customWidth="1"/>
    <col min="522" max="522" width="1.8515625" style="38" customWidth="1"/>
    <col min="523" max="523" width="7.57421875" style="38" customWidth="1"/>
    <col min="524" max="524" width="2.57421875" style="38" customWidth="1"/>
    <col min="525" max="525" width="8.7109375" style="38" customWidth="1"/>
    <col min="526" max="526" width="3.421875" style="38" customWidth="1"/>
    <col min="527" max="527" width="9.8515625" style="38" customWidth="1"/>
    <col min="528" max="528" width="11.421875" style="38" customWidth="1"/>
    <col min="529" max="529" width="12.8515625" style="38" customWidth="1"/>
    <col min="530" max="530" width="11.421875" style="38" customWidth="1"/>
    <col min="531" max="531" width="5.57421875" style="38" customWidth="1"/>
    <col min="532" max="767" width="9.00390625" style="38" customWidth="1"/>
    <col min="768" max="768" width="1.8515625" style="38" customWidth="1"/>
    <col min="769" max="769" width="6.421875" style="38" customWidth="1"/>
    <col min="770" max="770" width="3.140625" style="38" customWidth="1"/>
    <col min="771" max="771" width="7.57421875" style="38" customWidth="1"/>
    <col min="772" max="772" width="3.421875" style="38" customWidth="1"/>
    <col min="773" max="773" width="9.8515625" style="38" customWidth="1"/>
    <col min="774" max="774" width="11.57421875" style="38" customWidth="1"/>
    <col min="775" max="775" width="14.28125" style="38" customWidth="1"/>
    <col min="776" max="776" width="11.421875" style="38" customWidth="1"/>
    <col min="777" max="777" width="5.00390625" style="38" customWidth="1"/>
    <col min="778" max="778" width="1.8515625" style="38" customWidth="1"/>
    <col min="779" max="779" width="7.57421875" style="38" customWidth="1"/>
    <col min="780" max="780" width="2.57421875" style="38" customWidth="1"/>
    <col min="781" max="781" width="8.7109375" style="38" customWidth="1"/>
    <col min="782" max="782" width="3.421875" style="38" customWidth="1"/>
    <col min="783" max="783" width="9.8515625" style="38" customWidth="1"/>
    <col min="784" max="784" width="11.421875" style="38" customWidth="1"/>
    <col min="785" max="785" width="12.8515625" style="38" customWidth="1"/>
    <col min="786" max="786" width="11.421875" style="38" customWidth="1"/>
    <col min="787" max="787" width="5.57421875" style="38" customWidth="1"/>
    <col min="788" max="1023" width="9.00390625" style="38" customWidth="1"/>
    <col min="1024" max="1024" width="1.8515625" style="38" customWidth="1"/>
    <col min="1025" max="1025" width="6.421875" style="38" customWidth="1"/>
    <col min="1026" max="1026" width="3.140625" style="38" customWidth="1"/>
    <col min="1027" max="1027" width="7.57421875" style="38" customWidth="1"/>
    <col min="1028" max="1028" width="3.421875" style="38" customWidth="1"/>
    <col min="1029" max="1029" width="9.8515625" style="38" customWidth="1"/>
    <col min="1030" max="1030" width="11.57421875" style="38" customWidth="1"/>
    <col min="1031" max="1031" width="14.28125" style="38" customWidth="1"/>
    <col min="1032" max="1032" width="11.421875" style="38" customWidth="1"/>
    <col min="1033" max="1033" width="5.00390625" style="38" customWidth="1"/>
    <col min="1034" max="1034" width="1.8515625" style="38" customWidth="1"/>
    <col min="1035" max="1035" width="7.57421875" style="38" customWidth="1"/>
    <col min="1036" max="1036" width="2.57421875" style="38" customWidth="1"/>
    <col min="1037" max="1037" width="8.7109375" style="38" customWidth="1"/>
    <col min="1038" max="1038" width="3.421875" style="38" customWidth="1"/>
    <col min="1039" max="1039" width="9.8515625" style="38" customWidth="1"/>
    <col min="1040" max="1040" width="11.421875" style="38" customWidth="1"/>
    <col min="1041" max="1041" width="12.8515625" style="38" customWidth="1"/>
    <col min="1042" max="1042" width="11.421875" style="38" customWidth="1"/>
    <col min="1043" max="1043" width="5.57421875" style="38" customWidth="1"/>
    <col min="1044" max="1279" width="9.00390625" style="38" customWidth="1"/>
    <col min="1280" max="1280" width="1.8515625" style="38" customWidth="1"/>
    <col min="1281" max="1281" width="6.421875" style="38" customWidth="1"/>
    <col min="1282" max="1282" width="3.140625" style="38" customWidth="1"/>
    <col min="1283" max="1283" width="7.57421875" style="38" customWidth="1"/>
    <col min="1284" max="1284" width="3.421875" style="38" customWidth="1"/>
    <col min="1285" max="1285" width="9.8515625" style="38" customWidth="1"/>
    <col min="1286" max="1286" width="11.57421875" style="38" customWidth="1"/>
    <col min="1287" max="1287" width="14.28125" style="38" customWidth="1"/>
    <col min="1288" max="1288" width="11.421875" style="38" customWidth="1"/>
    <col min="1289" max="1289" width="5.00390625" style="38" customWidth="1"/>
    <col min="1290" max="1290" width="1.8515625" style="38" customWidth="1"/>
    <col min="1291" max="1291" width="7.57421875" style="38" customWidth="1"/>
    <col min="1292" max="1292" width="2.57421875" style="38" customWidth="1"/>
    <col min="1293" max="1293" width="8.7109375" style="38" customWidth="1"/>
    <col min="1294" max="1294" width="3.421875" style="38" customWidth="1"/>
    <col min="1295" max="1295" width="9.8515625" style="38" customWidth="1"/>
    <col min="1296" max="1296" width="11.421875" style="38" customWidth="1"/>
    <col min="1297" max="1297" width="12.8515625" style="38" customWidth="1"/>
    <col min="1298" max="1298" width="11.421875" style="38" customWidth="1"/>
    <col min="1299" max="1299" width="5.57421875" style="38" customWidth="1"/>
    <col min="1300" max="1535" width="9.00390625" style="38" customWidth="1"/>
    <col min="1536" max="1536" width="1.8515625" style="38" customWidth="1"/>
    <col min="1537" max="1537" width="6.421875" style="38" customWidth="1"/>
    <col min="1538" max="1538" width="3.140625" style="38" customWidth="1"/>
    <col min="1539" max="1539" width="7.57421875" style="38" customWidth="1"/>
    <col min="1540" max="1540" width="3.421875" style="38" customWidth="1"/>
    <col min="1541" max="1541" width="9.8515625" style="38" customWidth="1"/>
    <col min="1542" max="1542" width="11.57421875" style="38" customWidth="1"/>
    <col min="1543" max="1543" width="14.28125" style="38" customWidth="1"/>
    <col min="1544" max="1544" width="11.421875" style="38" customWidth="1"/>
    <col min="1545" max="1545" width="5.00390625" style="38" customWidth="1"/>
    <col min="1546" max="1546" width="1.8515625" style="38" customWidth="1"/>
    <col min="1547" max="1547" width="7.57421875" style="38" customWidth="1"/>
    <col min="1548" max="1548" width="2.57421875" style="38" customWidth="1"/>
    <col min="1549" max="1549" width="8.7109375" style="38" customWidth="1"/>
    <col min="1550" max="1550" width="3.421875" style="38" customWidth="1"/>
    <col min="1551" max="1551" width="9.8515625" style="38" customWidth="1"/>
    <col min="1552" max="1552" width="11.421875" style="38" customWidth="1"/>
    <col min="1553" max="1553" width="12.8515625" style="38" customWidth="1"/>
    <col min="1554" max="1554" width="11.421875" style="38" customWidth="1"/>
    <col min="1555" max="1555" width="5.57421875" style="38" customWidth="1"/>
    <col min="1556" max="1791" width="9.00390625" style="38" customWidth="1"/>
    <col min="1792" max="1792" width="1.8515625" style="38" customWidth="1"/>
    <col min="1793" max="1793" width="6.421875" style="38" customWidth="1"/>
    <col min="1794" max="1794" width="3.140625" style="38" customWidth="1"/>
    <col min="1795" max="1795" width="7.57421875" style="38" customWidth="1"/>
    <col min="1796" max="1796" width="3.421875" style="38" customWidth="1"/>
    <col min="1797" max="1797" width="9.8515625" style="38" customWidth="1"/>
    <col min="1798" max="1798" width="11.57421875" style="38" customWidth="1"/>
    <col min="1799" max="1799" width="14.28125" style="38" customWidth="1"/>
    <col min="1800" max="1800" width="11.421875" style="38" customWidth="1"/>
    <col min="1801" max="1801" width="5.00390625" style="38" customWidth="1"/>
    <col min="1802" max="1802" width="1.8515625" style="38" customWidth="1"/>
    <col min="1803" max="1803" width="7.57421875" style="38" customWidth="1"/>
    <col min="1804" max="1804" width="2.57421875" style="38" customWidth="1"/>
    <col min="1805" max="1805" width="8.7109375" style="38" customWidth="1"/>
    <col min="1806" max="1806" width="3.421875" style="38" customWidth="1"/>
    <col min="1807" max="1807" width="9.8515625" style="38" customWidth="1"/>
    <col min="1808" max="1808" width="11.421875" style="38" customWidth="1"/>
    <col min="1809" max="1809" width="12.8515625" style="38" customWidth="1"/>
    <col min="1810" max="1810" width="11.421875" style="38" customWidth="1"/>
    <col min="1811" max="1811" width="5.57421875" style="38" customWidth="1"/>
    <col min="1812" max="2047" width="9.00390625" style="38" customWidth="1"/>
    <col min="2048" max="2048" width="1.8515625" style="38" customWidth="1"/>
    <col min="2049" max="2049" width="6.421875" style="38" customWidth="1"/>
    <col min="2050" max="2050" width="3.140625" style="38" customWidth="1"/>
    <col min="2051" max="2051" width="7.57421875" style="38" customWidth="1"/>
    <col min="2052" max="2052" width="3.421875" style="38" customWidth="1"/>
    <col min="2053" max="2053" width="9.8515625" style="38" customWidth="1"/>
    <col min="2054" max="2054" width="11.57421875" style="38" customWidth="1"/>
    <col min="2055" max="2055" width="14.28125" style="38" customWidth="1"/>
    <col min="2056" max="2056" width="11.421875" style="38" customWidth="1"/>
    <col min="2057" max="2057" width="5.00390625" style="38" customWidth="1"/>
    <col min="2058" max="2058" width="1.8515625" style="38" customWidth="1"/>
    <col min="2059" max="2059" width="7.57421875" style="38" customWidth="1"/>
    <col min="2060" max="2060" width="2.57421875" style="38" customWidth="1"/>
    <col min="2061" max="2061" width="8.7109375" style="38" customWidth="1"/>
    <col min="2062" max="2062" width="3.421875" style="38" customWidth="1"/>
    <col min="2063" max="2063" width="9.8515625" style="38" customWidth="1"/>
    <col min="2064" max="2064" width="11.421875" style="38" customWidth="1"/>
    <col min="2065" max="2065" width="12.8515625" style="38" customWidth="1"/>
    <col min="2066" max="2066" width="11.421875" style="38" customWidth="1"/>
    <col min="2067" max="2067" width="5.57421875" style="38" customWidth="1"/>
    <col min="2068" max="2303" width="9.00390625" style="38" customWidth="1"/>
    <col min="2304" max="2304" width="1.8515625" style="38" customWidth="1"/>
    <col min="2305" max="2305" width="6.421875" style="38" customWidth="1"/>
    <col min="2306" max="2306" width="3.140625" style="38" customWidth="1"/>
    <col min="2307" max="2307" width="7.57421875" style="38" customWidth="1"/>
    <col min="2308" max="2308" width="3.421875" style="38" customWidth="1"/>
    <col min="2309" max="2309" width="9.8515625" style="38" customWidth="1"/>
    <col min="2310" max="2310" width="11.57421875" style="38" customWidth="1"/>
    <col min="2311" max="2311" width="14.28125" style="38" customWidth="1"/>
    <col min="2312" max="2312" width="11.421875" style="38" customWidth="1"/>
    <col min="2313" max="2313" width="5.00390625" style="38" customWidth="1"/>
    <col min="2314" max="2314" width="1.8515625" style="38" customWidth="1"/>
    <col min="2315" max="2315" width="7.57421875" style="38" customWidth="1"/>
    <col min="2316" max="2316" width="2.57421875" style="38" customWidth="1"/>
    <col min="2317" max="2317" width="8.7109375" style="38" customWidth="1"/>
    <col min="2318" max="2318" width="3.421875" style="38" customWidth="1"/>
    <col min="2319" max="2319" width="9.8515625" style="38" customWidth="1"/>
    <col min="2320" max="2320" width="11.421875" style="38" customWidth="1"/>
    <col min="2321" max="2321" width="12.8515625" style="38" customWidth="1"/>
    <col min="2322" max="2322" width="11.421875" style="38" customWidth="1"/>
    <col min="2323" max="2323" width="5.57421875" style="38" customWidth="1"/>
    <col min="2324" max="2559" width="9.00390625" style="38" customWidth="1"/>
    <col min="2560" max="2560" width="1.8515625" style="38" customWidth="1"/>
    <col min="2561" max="2561" width="6.421875" style="38" customWidth="1"/>
    <col min="2562" max="2562" width="3.140625" style="38" customWidth="1"/>
    <col min="2563" max="2563" width="7.57421875" style="38" customWidth="1"/>
    <col min="2564" max="2564" width="3.421875" style="38" customWidth="1"/>
    <col min="2565" max="2565" width="9.8515625" style="38" customWidth="1"/>
    <col min="2566" max="2566" width="11.57421875" style="38" customWidth="1"/>
    <col min="2567" max="2567" width="14.28125" style="38" customWidth="1"/>
    <col min="2568" max="2568" width="11.421875" style="38" customWidth="1"/>
    <col min="2569" max="2569" width="5.00390625" style="38" customWidth="1"/>
    <col min="2570" max="2570" width="1.8515625" style="38" customWidth="1"/>
    <col min="2571" max="2571" width="7.57421875" style="38" customWidth="1"/>
    <col min="2572" max="2572" width="2.57421875" style="38" customWidth="1"/>
    <col min="2573" max="2573" width="8.7109375" style="38" customWidth="1"/>
    <col min="2574" max="2574" width="3.421875" style="38" customWidth="1"/>
    <col min="2575" max="2575" width="9.8515625" style="38" customWidth="1"/>
    <col min="2576" max="2576" width="11.421875" style="38" customWidth="1"/>
    <col min="2577" max="2577" width="12.8515625" style="38" customWidth="1"/>
    <col min="2578" max="2578" width="11.421875" style="38" customWidth="1"/>
    <col min="2579" max="2579" width="5.57421875" style="38" customWidth="1"/>
    <col min="2580" max="2815" width="9.00390625" style="38" customWidth="1"/>
    <col min="2816" max="2816" width="1.8515625" style="38" customWidth="1"/>
    <col min="2817" max="2817" width="6.421875" style="38" customWidth="1"/>
    <col min="2818" max="2818" width="3.140625" style="38" customWidth="1"/>
    <col min="2819" max="2819" width="7.57421875" style="38" customWidth="1"/>
    <col min="2820" max="2820" width="3.421875" style="38" customWidth="1"/>
    <col min="2821" max="2821" width="9.8515625" style="38" customWidth="1"/>
    <col min="2822" max="2822" width="11.57421875" style="38" customWidth="1"/>
    <col min="2823" max="2823" width="14.28125" style="38" customWidth="1"/>
    <col min="2824" max="2824" width="11.421875" style="38" customWidth="1"/>
    <col min="2825" max="2825" width="5.00390625" style="38" customWidth="1"/>
    <col min="2826" max="2826" width="1.8515625" style="38" customWidth="1"/>
    <col min="2827" max="2827" width="7.57421875" style="38" customWidth="1"/>
    <col min="2828" max="2828" width="2.57421875" style="38" customWidth="1"/>
    <col min="2829" max="2829" width="8.7109375" style="38" customWidth="1"/>
    <col min="2830" max="2830" width="3.421875" style="38" customWidth="1"/>
    <col min="2831" max="2831" width="9.8515625" style="38" customWidth="1"/>
    <col min="2832" max="2832" width="11.421875" style="38" customWidth="1"/>
    <col min="2833" max="2833" width="12.8515625" style="38" customWidth="1"/>
    <col min="2834" max="2834" width="11.421875" style="38" customWidth="1"/>
    <col min="2835" max="2835" width="5.57421875" style="38" customWidth="1"/>
    <col min="2836" max="3071" width="9.00390625" style="38" customWidth="1"/>
    <col min="3072" max="3072" width="1.8515625" style="38" customWidth="1"/>
    <col min="3073" max="3073" width="6.421875" style="38" customWidth="1"/>
    <col min="3074" max="3074" width="3.140625" style="38" customWidth="1"/>
    <col min="3075" max="3075" width="7.57421875" style="38" customWidth="1"/>
    <col min="3076" max="3076" width="3.421875" style="38" customWidth="1"/>
    <col min="3077" max="3077" width="9.8515625" style="38" customWidth="1"/>
    <col min="3078" max="3078" width="11.57421875" style="38" customWidth="1"/>
    <col min="3079" max="3079" width="14.28125" style="38" customWidth="1"/>
    <col min="3080" max="3080" width="11.421875" style="38" customWidth="1"/>
    <col min="3081" max="3081" width="5.00390625" style="38" customWidth="1"/>
    <col min="3082" max="3082" width="1.8515625" style="38" customWidth="1"/>
    <col min="3083" max="3083" width="7.57421875" style="38" customWidth="1"/>
    <col min="3084" max="3084" width="2.57421875" style="38" customWidth="1"/>
    <col min="3085" max="3085" width="8.7109375" style="38" customWidth="1"/>
    <col min="3086" max="3086" width="3.421875" style="38" customWidth="1"/>
    <col min="3087" max="3087" width="9.8515625" style="38" customWidth="1"/>
    <col min="3088" max="3088" width="11.421875" style="38" customWidth="1"/>
    <col min="3089" max="3089" width="12.8515625" style="38" customWidth="1"/>
    <col min="3090" max="3090" width="11.421875" style="38" customWidth="1"/>
    <col min="3091" max="3091" width="5.57421875" style="38" customWidth="1"/>
    <col min="3092" max="3327" width="9.00390625" style="38" customWidth="1"/>
    <col min="3328" max="3328" width="1.8515625" style="38" customWidth="1"/>
    <col min="3329" max="3329" width="6.421875" style="38" customWidth="1"/>
    <col min="3330" max="3330" width="3.140625" style="38" customWidth="1"/>
    <col min="3331" max="3331" width="7.57421875" style="38" customWidth="1"/>
    <col min="3332" max="3332" width="3.421875" style="38" customWidth="1"/>
    <col min="3333" max="3333" width="9.8515625" style="38" customWidth="1"/>
    <col min="3334" max="3334" width="11.57421875" style="38" customWidth="1"/>
    <col min="3335" max="3335" width="14.28125" style="38" customWidth="1"/>
    <col min="3336" max="3336" width="11.421875" style="38" customWidth="1"/>
    <col min="3337" max="3337" width="5.00390625" style="38" customWidth="1"/>
    <col min="3338" max="3338" width="1.8515625" style="38" customWidth="1"/>
    <col min="3339" max="3339" width="7.57421875" style="38" customWidth="1"/>
    <col min="3340" max="3340" width="2.57421875" style="38" customWidth="1"/>
    <col min="3341" max="3341" width="8.7109375" style="38" customWidth="1"/>
    <col min="3342" max="3342" width="3.421875" style="38" customWidth="1"/>
    <col min="3343" max="3343" width="9.8515625" style="38" customWidth="1"/>
    <col min="3344" max="3344" width="11.421875" style="38" customWidth="1"/>
    <col min="3345" max="3345" width="12.8515625" style="38" customWidth="1"/>
    <col min="3346" max="3346" width="11.421875" style="38" customWidth="1"/>
    <col min="3347" max="3347" width="5.57421875" style="38" customWidth="1"/>
    <col min="3348" max="3583" width="9.00390625" style="38" customWidth="1"/>
    <col min="3584" max="3584" width="1.8515625" style="38" customWidth="1"/>
    <col min="3585" max="3585" width="6.421875" style="38" customWidth="1"/>
    <col min="3586" max="3586" width="3.140625" style="38" customWidth="1"/>
    <col min="3587" max="3587" width="7.57421875" style="38" customWidth="1"/>
    <col min="3588" max="3588" width="3.421875" style="38" customWidth="1"/>
    <col min="3589" max="3589" width="9.8515625" style="38" customWidth="1"/>
    <col min="3590" max="3590" width="11.57421875" style="38" customWidth="1"/>
    <col min="3591" max="3591" width="14.28125" style="38" customWidth="1"/>
    <col min="3592" max="3592" width="11.421875" style="38" customWidth="1"/>
    <col min="3593" max="3593" width="5.00390625" style="38" customWidth="1"/>
    <col min="3594" max="3594" width="1.8515625" style="38" customWidth="1"/>
    <col min="3595" max="3595" width="7.57421875" style="38" customWidth="1"/>
    <col min="3596" max="3596" width="2.57421875" style="38" customWidth="1"/>
    <col min="3597" max="3597" width="8.7109375" style="38" customWidth="1"/>
    <col min="3598" max="3598" width="3.421875" style="38" customWidth="1"/>
    <col min="3599" max="3599" width="9.8515625" style="38" customWidth="1"/>
    <col min="3600" max="3600" width="11.421875" style="38" customWidth="1"/>
    <col min="3601" max="3601" width="12.8515625" style="38" customWidth="1"/>
    <col min="3602" max="3602" width="11.421875" style="38" customWidth="1"/>
    <col min="3603" max="3603" width="5.57421875" style="38" customWidth="1"/>
    <col min="3604" max="3839" width="9.00390625" style="38" customWidth="1"/>
    <col min="3840" max="3840" width="1.8515625" style="38" customWidth="1"/>
    <col min="3841" max="3841" width="6.421875" style="38" customWidth="1"/>
    <col min="3842" max="3842" width="3.140625" style="38" customWidth="1"/>
    <col min="3843" max="3843" width="7.57421875" style="38" customWidth="1"/>
    <col min="3844" max="3844" width="3.421875" style="38" customWidth="1"/>
    <col min="3845" max="3845" width="9.8515625" style="38" customWidth="1"/>
    <col min="3846" max="3846" width="11.57421875" style="38" customWidth="1"/>
    <col min="3847" max="3847" width="14.28125" style="38" customWidth="1"/>
    <col min="3848" max="3848" width="11.421875" style="38" customWidth="1"/>
    <col min="3849" max="3849" width="5.00390625" style="38" customWidth="1"/>
    <col min="3850" max="3850" width="1.8515625" style="38" customWidth="1"/>
    <col min="3851" max="3851" width="7.57421875" style="38" customWidth="1"/>
    <col min="3852" max="3852" width="2.57421875" style="38" customWidth="1"/>
    <col min="3853" max="3853" width="8.7109375" style="38" customWidth="1"/>
    <col min="3854" max="3854" width="3.421875" style="38" customWidth="1"/>
    <col min="3855" max="3855" width="9.8515625" style="38" customWidth="1"/>
    <col min="3856" max="3856" width="11.421875" style="38" customWidth="1"/>
    <col min="3857" max="3857" width="12.8515625" style="38" customWidth="1"/>
    <col min="3858" max="3858" width="11.421875" style="38" customWidth="1"/>
    <col min="3859" max="3859" width="5.57421875" style="38" customWidth="1"/>
    <col min="3860" max="4095" width="9.00390625" style="38" customWidth="1"/>
    <col min="4096" max="4096" width="1.8515625" style="38" customWidth="1"/>
    <col min="4097" max="4097" width="6.421875" style="38" customWidth="1"/>
    <col min="4098" max="4098" width="3.140625" style="38" customWidth="1"/>
    <col min="4099" max="4099" width="7.57421875" style="38" customWidth="1"/>
    <col min="4100" max="4100" width="3.421875" style="38" customWidth="1"/>
    <col min="4101" max="4101" width="9.8515625" style="38" customWidth="1"/>
    <col min="4102" max="4102" width="11.57421875" style="38" customWidth="1"/>
    <col min="4103" max="4103" width="14.28125" style="38" customWidth="1"/>
    <col min="4104" max="4104" width="11.421875" style="38" customWidth="1"/>
    <col min="4105" max="4105" width="5.00390625" style="38" customWidth="1"/>
    <col min="4106" max="4106" width="1.8515625" style="38" customWidth="1"/>
    <col min="4107" max="4107" width="7.57421875" style="38" customWidth="1"/>
    <col min="4108" max="4108" width="2.57421875" style="38" customWidth="1"/>
    <col min="4109" max="4109" width="8.7109375" style="38" customWidth="1"/>
    <col min="4110" max="4110" width="3.421875" style="38" customWidth="1"/>
    <col min="4111" max="4111" width="9.8515625" style="38" customWidth="1"/>
    <col min="4112" max="4112" width="11.421875" style="38" customWidth="1"/>
    <col min="4113" max="4113" width="12.8515625" style="38" customWidth="1"/>
    <col min="4114" max="4114" width="11.421875" style="38" customWidth="1"/>
    <col min="4115" max="4115" width="5.57421875" style="38" customWidth="1"/>
    <col min="4116" max="4351" width="9.00390625" style="38" customWidth="1"/>
    <col min="4352" max="4352" width="1.8515625" style="38" customWidth="1"/>
    <col min="4353" max="4353" width="6.421875" style="38" customWidth="1"/>
    <col min="4354" max="4354" width="3.140625" style="38" customWidth="1"/>
    <col min="4355" max="4355" width="7.57421875" style="38" customWidth="1"/>
    <col min="4356" max="4356" width="3.421875" style="38" customWidth="1"/>
    <col min="4357" max="4357" width="9.8515625" style="38" customWidth="1"/>
    <col min="4358" max="4358" width="11.57421875" style="38" customWidth="1"/>
    <col min="4359" max="4359" width="14.28125" style="38" customWidth="1"/>
    <col min="4360" max="4360" width="11.421875" style="38" customWidth="1"/>
    <col min="4361" max="4361" width="5.00390625" style="38" customWidth="1"/>
    <col min="4362" max="4362" width="1.8515625" style="38" customWidth="1"/>
    <col min="4363" max="4363" width="7.57421875" style="38" customWidth="1"/>
    <col min="4364" max="4364" width="2.57421875" style="38" customWidth="1"/>
    <col min="4365" max="4365" width="8.7109375" style="38" customWidth="1"/>
    <col min="4366" max="4366" width="3.421875" style="38" customWidth="1"/>
    <col min="4367" max="4367" width="9.8515625" style="38" customWidth="1"/>
    <col min="4368" max="4368" width="11.421875" style="38" customWidth="1"/>
    <col min="4369" max="4369" width="12.8515625" style="38" customWidth="1"/>
    <col min="4370" max="4370" width="11.421875" style="38" customWidth="1"/>
    <col min="4371" max="4371" width="5.57421875" style="38" customWidth="1"/>
    <col min="4372" max="4607" width="9.00390625" style="38" customWidth="1"/>
    <col min="4608" max="4608" width="1.8515625" style="38" customWidth="1"/>
    <col min="4609" max="4609" width="6.421875" style="38" customWidth="1"/>
    <col min="4610" max="4610" width="3.140625" style="38" customWidth="1"/>
    <col min="4611" max="4611" width="7.57421875" style="38" customWidth="1"/>
    <col min="4612" max="4612" width="3.421875" style="38" customWidth="1"/>
    <col min="4613" max="4613" width="9.8515625" style="38" customWidth="1"/>
    <col min="4614" max="4614" width="11.57421875" style="38" customWidth="1"/>
    <col min="4615" max="4615" width="14.28125" style="38" customWidth="1"/>
    <col min="4616" max="4616" width="11.421875" style="38" customWidth="1"/>
    <col min="4617" max="4617" width="5.00390625" style="38" customWidth="1"/>
    <col min="4618" max="4618" width="1.8515625" style="38" customWidth="1"/>
    <col min="4619" max="4619" width="7.57421875" style="38" customWidth="1"/>
    <col min="4620" max="4620" width="2.57421875" style="38" customWidth="1"/>
    <col min="4621" max="4621" width="8.7109375" style="38" customWidth="1"/>
    <col min="4622" max="4622" width="3.421875" style="38" customWidth="1"/>
    <col min="4623" max="4623" width="9.8515625" style="38" customWidth="1"/>
    <col min="4624" max="4624" width="11.421875" style="38" customWidth="1"/>
    <col min="4625" max="4625" width="12.8515625" style="38" customWidth="1"/>
    <col min="4626" max="4626" width="11.421875" style="38" customWidth="1"/>
    <col min="4627" max="4627" width="5.57421875" style="38" customWidth="1"/>
    <col min="4628" max="4863" width="9.00390625" style="38" customWidth="1"/>
    <col min="4864" max="4864" width="1.8515625" style="38" customWidth="1"/>
    <col min="4865" max="4865" width="6.421875" style="38" customWidth="1"/>
    <col min="4866" max="4866" width="3.140625" style="38" customWidth="1"/>
    <col min="4867" max="4867" width="7.57421875" style="38" customWidth="1"/>
    <col min="4868" max="4868" width="3.421875" style="38" customWidth="1"/>
    <col min="4869" max="4869" width="9.8515625" style="38" customWidth="1"/>
    <col min="4870" max="4870" width="11.57421875" style="38" customWidth="1"/>
    <col min="4871" max="4871" width="14.28125" style="38" customWidth="1"/>
    <col min="4872" max="4872" width="11.421875" style="38" customWidth="1"/>
    <col min="4873" max="4873" width="5.00390625" style="38" customWidth="1"/>
    <col min="4874" max="4874" width="1.8515625" style="38" customWidth="1"/>
    <col min="4875" max="4875" width="7.57421875" style="38" customWidth="1"/>
    <col min="4876" max="4876" width="2.57421875" style="38" customWidth="1"/>
    <col min="4877" max="4877" width="8.7109375" style="38" customWidth="1"/>
    <col min="4878" max="4878" width="3.421875" style="38" customWidth="1"/>
    <col min="4879" max="4879" width="9.8515625" style="38" customWidth="1"/>
    <col min="4880" max="4880" width="11.421875" style="38" customWidth="1"/>
    <col min="4881" max="4881" width="12.8515625" style="38" customWidth="1"/>
    <col min="4882" max="4882" width="11.421875" style="38" customWidth="1"/>
    <col min="4883" max="4883" width="5.57421875" style="38" customWidth="1"/>
    <col min="4884" max="5119" width="9.00390625" style="38" customWidth="1"/>
    <col min="5120" max="5120" width="1.8515625" style="38" customWidth="1"/>
    <col min="5121" max="5121" width="6.421875" style="38" customWidth="1"/>
    <col min="5122" max="5122" width="3.140625" style="38" customWidth="1"/>
    <col min="5123" max="5123" width="7.57421875" style="38" customWidth="1"/>
    <col min="5124" max="5124" width="3.421875" style="38" customWidth="1"/>
    <col min="5125" max="5125" width="9.8515625" style="38" customWidth="1"/>
    <col min="5126" max="5126" width="11.57421875" style="38" customWidth="1"/>
    <col min="5127" max="5127" width="14.28125" style="38" customWidth="1"/>
    <col min="5128" max="5128" width="11.421875" style="38" customWidth="1"/>
    <col min="5129" max="5129" width="5.00390625" style="38" customWidth="1"/>
    <col min="5130" max="5130" width="1.8515625" style="38" customWidth="1"/>
    <col min="5131" max="5131" width="7.57421875" style="38" customWidth="1"/>
    <col min="5132" max="5132" width="2.57421875" style="38" customWidth="1"/>
    <col min="5133" max="5133" width="8.7109375" style="38" customWidth="1"/>
    <col min="5134" max="5134" width="3.421875" style="38" customWidth="1"/>
    <col min="5135" max="5135" width="9.8515625" style="38" customWidth="1"/>
    <col min="5136" max="5136" width="11.421875" style="38" customWidth="1"/>
    <col min="5137" max="5137" width="12.8515625" style="38" customWidth="1"/>
    <col min="5138" max="5138" width="11.421875" style="38" customWidth="1"/>
    <col min="5139" max="5139" width="5.57421875" style="38" customWidth="1"/>
    <col min="5140" max="5375" width="9.00390625" style="38" customWidth="1"/>
    <col min="5376" max="5376" width="1.8515625" style="38" customWidth="1"/>
    <col min="5377" max="5377" width="6.421875" style="38" customWidth="1"/>
    <col min="5378" max="5378" width="3.140625" style="38" customWidth="1"/>
    <col min="5379" max="5379" width="7.57421875" style="38" customWidth="1"/>
    <col min="5380" max="5380" width="3.421875" style="38" customWidth="1"/>
    <col min="5381" max="5381" width="9.8515625" style="38" customWidth="1"/>
    <col min="5382" max="5382" width="11.57421875" style="38" customWidth="1"/>
    <col min="5383" max="5383" width="14.28125" style="38" customWidth="1"/>
    <col min="5384" max="5384" width="11.421875" style="38" customWidth="1"/>
    <col min="5385" max="5385" width="5.00390625" style="38" customWidth="1"/>
    <col min="5386" max="5386" width="1.8515625" style="38" customWidth="1"/>
    <col min="5387" max="5387" width="7.57421875" style="38" customWidth="1"/>
    <col min="5388" max="5388" width="2.57421875" style="38" customWidth="1"/>
    <col min="5389" max="5389" width="8.7109375" style="38" customWidth="1"/>
    <col min="5390" max="5390" width="3.421875" style="38" customWidth="1"/>
    <col min="5391" max="5391" width="9.8515625" style="38" customWidth="1"/>
    <col min="5392" max="5392" width="11.421875" style="38" customWidth="1"/>
    <col min="5393" max="5393" width="12.8515625" style="38" customWidth="1"/>
    <col min="5394" max="5394" width="11.421875" style="38" customWidth="1"/>
    <col min="5395" max="5395" width="5.57421875" style="38" customWidth="1"/>
    <col min="5396" max="5631" width="9.00390625" style="38" customWidth="1"/>
    <col min="5632" max="5632" width="1.8515625" style="38" customWidth="1"/>
    <col min="5633" max="5633" width="6.421875" style="38" customWidth="1"/>
    <col min="5634" max="5634" width="3.140625" style="38" customWidth="1"/>
    <col min="5635" max="5635" width="7.57421875" style="38" customWidth="1"/>
    <col min="5636" max="5636" width="3.421875" style="38" customWidth="1"/>
    <col min="5637" max="5637" width="9.8515625" style="38" customWidth="1"/>
    <col min="5638" max="5638" width="11.57421875" style="38" customWidth="1"/>
    <col min="5639" max="5639" width="14.28125" style="38" customWidth="1"/>
    <col min="5640" max="5640" width="11.421875" style="38" customWidth="1"/>
    <col min="5641" max="5641" width="5.00390625" style="38" customWidth="1"/>
    <col min="5642" max="5642" width="1.8515625" style="38" customWidth="1"/>
    <col min="5643" max="5643" width="7.57421875" style="38" customWidth="1"/>
    <col min="5644" max="5644" width="2.57421875" style="38" customWidth="1"/>
    <col min="5645" max="5645" width="8.7109375" style="38" customWidth="1"/>
    <col min="5646" max="5646" width="3.421875" style="38" customWidth="1"/>
    <col min="5647" max="5647" width="9.8515625" style="38" customWidth="1"/>
    <col min="5648" max="5648" width="11.421875" style="38" customWidth="1"/>
    <col min="5649" max="5649" width="12.8515625" style="38" customWidth="1"/>
    <col min="5650" max="5650" width="11.421875" style="38" customWidth="1"/>
    <col min="5651" max="5651" width="5.57421875" style="38" customWidth="1"/>
    <col min="5652" max="5887" width="9.00390625" style="38" customWidth="1"/>
    <col min="5888" max="5888" width="1.8515625" style="38" customWidth="1"/>
    <col min="5889" max="5889" width="6.421875" style="38" customWidth="1"/>
    <col min="5890" max="5890" width="3.140625" style="38" customWidth="1"/>
    <col min="5891" max="5891" width="7.57421875" style="38" customWidth="1"/>
    <col min="5892" max="5892" width="3.421875" style="38" customWidth="1"/>
    <col min="5893" max="5893" width="9.8515625" style="38" customWidth="1"/>
    <col min="5894" max="5894" width="11.57421875" style="38" customWidth="1"/>
    <col min="5895" max="5895" width="14.28125" style="38" customWidth="1"/>
    <col min="5896" max="5896" width="11.421875" style="38" customWidth="1"/>
    <col min="5897" max="5897" width="5.00390625" style="38" customWidth="1"/>
    <col min="5898" max="5898" width="1.8515625" style="38" customWidth="1"/>
    <col min="5899" max="5899" width="7.57421875" style="38" customWidth="1"/>
    <col min="5900" max="5900" width="2.57421875" style="38" customWidth="1"/>
    <col min="5901" max="5901" width="8.7109375" style="38" customWidth="1"/>
    <col min="5902" max="5902" width="3.421875" style="38" customWidth="1"/>
    <col min="5903" max="5903" width="9.8515625" style="38" customWidth="1"/>
    <col min="5904" max="5904" width="11.421875" style="38" customWidth="1"/>
    <col min="5905" max="5905" width="12.8515625" style="38" customWidth="1"/>
    <col min="5906" max="5906" width="11.421875" style="38" customWidth="1"/>
    <col min="5907" max="5907" width="5.57421875" style="38" customWidth="1"/>
    <col min="5908" max="6143" width="9.00390625" style="38" customWidth="1"/>
    <col min="6144" max="6144" width="1.8515625" style="38" customWidth="1"/>
    <col min="6145" max="6145" width="6.421875" style="38" customWidth="1"/>
    <col min="6146" max="6146" width="3.140625" style="38" customWidth="1"/>
    <col min="6147" max="6147" width="7.57421875" style="38" customWidth="1"/>
    <col min="6148" max="6148" width="3.421875" style="38" customWidth="1"/>
    <col min="6149" max="6149" width="9.8515625" style="38" customWidth="1"/>
    <col min="6150" max="6150" width="11.57421875" style="38" customWidth="1"/>
    <col min="6151" max="6151" width="14.28125" style="38" customWidth="1"/>
    <col min="6152" max="6152" width="11.421875" style="38" customWidth="1"/>
    <col min="6153" max="6153" width="5.00390625" style="38" customWidth="1"/>
    <col min="6154" max="6154" width="1.8515625" style="38" customWidth="1"/>
    <col min="6155" max="6155" width="7.57421875" style="38" customWidth="1"/>
    <col min="6156" max="6156" width="2.57421875" style="38" customWidth="1"/>
    <col min="6157" max="6157" width="8.7109375" style="38" customWidth="1"/>
    <col min="6158" max="6158" width="3.421875" style="38" customWidth="1"/>
    <col min="6159" max="6159" width="9.8515625" style="38" customWidth="1"/>
    <col min="6160" max="6160" width="11.421875" style="38" customWidth="1"/>
    <col min="6161" max="6161" width="12.8515625" style="38" customWidth="1"/>
    <col min="6162" max="6162" width="11.421875" style="38" customWidth="1"/>
    <col min="6163" max="6163" width="5.57421875" style="38" customWidth="1"/>
    <col min="6164" max="6399" width="9.00390625" style="38" customWidth="1"/>
    <col min="6400" max="6400" width="1.8515625" style="38" customWidth="1"/>
    <col min="6401" max="6401" width="6.421875" style="38" customWidth="1"/>
    <col min="6402" max="6402" width="3.140625" style="38" customWidth="1"/>
    <col min="6403" max="6403" width="7.57421875" style="38" customWidth="1"/>
    <col min="6404" max="6404" width="3.421875" style="38" customWidth="1"/>
    <col min="6405" max="6405" width="9.8515625" style="38" customWidth="1"/>
    <col min="6406" max="6406" width="11.57421875" style="38" customWidth="1"/>
    <col min="6407" max="6407" width="14.28125" style="38" customWidth="1"/>
    <col min="6408" max="6408" width="11.421875" style="38" customWidth="1"/>
    <col min="6409" max="6409" width="5.00390625" style="38" customWidth="1"/>
    <col min="6410" max="6410" width="1.8515625" style="38" customWidth="1"/>
    <col min="6411" max="6411" width="7.57421875" style="38" customWidth="1"/>
    <col min="6412" max="6412" width="2.57421875" style="38" customWidth="1"/>
    <col min="6413" max="6413" width="8.7109375" style="38" customWidth="1"/>
    <col min="6414" max="6414" width="3.421875" style="38" customWidth="1"/>
    <col min="6415" max="6415" width="9.8515625" style="38" customWidth="1"/>
    <col min="6416" max="6416" width="11.421875" style="38" customWidth="1"/>
    <col min="6417" max="6417" width="12.8515625" style="38" customWidth="1"/>
    <col min="6418" max="6418" width="11.421875" style="38" customWidth="1"/>
    <col min="6419" max="6419" width="5.57421875" style="38" customWidth="1"/>
    <col min="6420" max="6655" width="9.00390625" style="38" customWidth="1"/>
    <col min="6656" max="6656" width="1.8515625" style="38" customWidth="1"/>
    <col min="6657" max="6657" width="6.421875" style="38" customWidth="1"/>
    <col min="6658" max="6658" width="3.140625" style="38" customWidth="1"/>
    <col min="6659" max="6659" width="7.57421875" style="38" customWidth="1"/>
    <col min="6660" max="6660" width="3.421875" style="38" customWidth="1"/>
    <col min="6661" max="6661" width="9.8515625" style="38" customWidth="1"/>
    <col min="6662" max="6662" width="11.57421875" style="38" customWidth="1"/>
    <col min="6663" max="6663" width="14.28125" style="38" customWidth="1"/>
    <col min="6664" max="6664" width="11.421875" style="38" customWidth="1"/>
    <col min="6665" max="6665" width="5.00390625" style="38" customWidth="1"/>
    <col min="6666" max="6666" width="1.8515625" style="38" customWidth="1"/>
    <col min="6667" max="6667" width="7.57421875" style="38" customWidth="1"/>
    <col min="6668" max="6668" width="2.57421875" style="38" customWidth="1"/>
    <col min="6669" max="6669" width="8.7109375" style="38" customWidth="1"/>
    <col min="6670" max="6670" width="3.421875" style="38" customWidth="1"/>
    <col min="6671" max="6671" width="9.8515625" style="38" customWidth="1"/>
    <col min="6672" max="6672" width="11.421875" style="38" customWidth="1"/>
    <col min="6673" max="6673" width="12.8515625" style="38" customWidth="1"/>
    <col min="6674" max="6674" width="11.421875" style="38" customWidth="1"/>
    <col min="6675" max="6675" width="5.57421875" style="38" customWidth="1"/>
    <col min="6676" max="6911" width="9.00390625" style="38" customWidth="1"/>
    <col min="6912" max="6912" width="1.8515625" style="38" customWidth="1"/>
    <col min="6913" max="6913" width="6.421875" style="38" customWidth="1"/>
    <col min="6914" max="6914" width="3.140625" style="38" customWidth="1"/>
    <col min="6915" max="6915" width="7.57421875" style="38" customWidth="1"/>
    <col min="6916" max="6916" width="3.421875" style="38" customWidth="1"/>
    <col min="6917" max="6917" width="9.8515625" style="38" customWidth="1"/>
    <col min="6918" max="6918" width="11.57421875" style="38" customWidth="1"/>
    <col min="6919" max="6919" width="14.28125" style="38" customWidth="1"/>
    <col min="6920" max="6920" width="11.421875" style="38" customWidth="1"/>
    <col min="6921" max="6921" width="5.00390625" style="38" customWidth="1"/>
    <col min="6922" max="6922" width="1.8515625" style="38" customWidth="1"/>
    <col min="6923" max="6923" width="7.57421875" style="38" customWidth="1"/>
    <col min="6924" max="6924" width="2.57421875" style="38" customWidth="1"/>
    <col min="6925" max="6925" width="8.7109375" style="38" customWidth="1"/>
    <col min="6926" max="6926" width="3.421875" style="38" customWidth="1"/>
    <col min="6927" max="6927" width="9.8515625" style="38" customWidth="1"/>
    <col min="6928" max="6928" width="11.421875" style="38" customWidth="1"/>
    <col min="6929" max="6929" width="12.8515625" style="38" customWidth="1"/>
    <col min="6930" max="6930" width="11.421875" style="38" customWidth="1"/>
    <col min="6931" max="6931" width="5.57421875" style="38" customWidth="1"/>
    <col min="6932" max="7167" width="9.00390625" style="38" customWidth="1"/>
    <col min="7168" max="7168" width="1.8515625" style="38" customWidth="1"/>
    <col min="7169" max="7169" width="6.421875" style="38" customWidth="1"/>
    <col min="7170" max="7170" width="3.140625" style="38" customWidth="1"/>
    <col min="7171" max="7171" width="7.57421875" style="38" customWidth="1"/>
    <col min="7172" max="7172" width="3.421875" style="38" customWidth="1"/>
    <col min="7173" max="7173" width="9.8515625" style="38" customWidth="1"/>
    <col min="7174" max="7174" width="11.57421875" style="38" customWidth="1"/>
    <col min="7175" max="7175" width="14.28125" style="38" customWidth="1"/>
    <col min="7176" max="7176" width="11.421875" style="38" customWidth="1"/>
    <col min="7177" max="7177" width="5.00390625" style="38" customWidth="1"/>
    <col min="7178" max="7178" width="1.8515625" style="38" customWidth="1"/>
    <col min="7179" max="7179" width="7.57421875" style="38" customWidth="1"/>
    <col min="7180" max="7180" width="2.57421875" style="38" customWidth="1"/>
    <col min="7181" max="7181" width="8.7109375" style="38" customWidth="1"/>
    <col min="7182" max="7182" width="3.421875" style="38" customWidth="1"/>
    <col min="7183" max="7183" width="9.8515625" style="38" customWidth="1"/>
    <col min="7184" max="7184" width="11.421875" style="38" customWidth="1"/>
    <col min="7185" max="7185" width="12.8515625" style="38" customWidth="1"/>
    <col min="7186" max="7186" width="11.421875" style="38" customWidth="1"/>
    <col min="7187" max="7187" width="5.57421875" style="38" customWidth="1"/>
    <col min="7188" max="7423" width="9.00390625" style="38" customWidth="1"/>
    <col min="7424" max="7424" width="1.8515625" style="38" customWidth="1"/>
    <col min="7425" max="7425" width="6.421875" style="38" customWidth="1"/>
    <col min="7426" max="7426" width="3.140625" style="38" customWidth="1"/>
    <col min="7427" max="7427" width="7.57421875" style="38" customWidth="1"/>
    <col min="7428" max="7428" width="3.421875" style="38" customWidth="1"/>
    <col min="7429" max="7429" width="9.8515625" style="38" customWidth="1"/>
    <col min="7430" max="7430" width="11.57421875" style="38" customWidth="1"/>
    <col min="7431" max="7431" width="14.28125" style="38" customWidth="1"/>
    <col min="7432" max="7432" width="11.421875" style="38" customWidth="1"/>
    <col min="7433" max="7433" width="5.00390625" style="38" customWidth="1"/>
    <col min="7434" max="7434" width="1.8515625" style="38" customWidth="1"/>
    <col min="7435" max="7435" width="7.57421875" style="38" customWidth="1"/>
    <col min="7436" max="7436" width="2.57421875" style="38" customWidth="1"/>
    <col min="7437" max="7437" width="8.7109375" style="38" customWidth="1"/>
    <col min="7438" max="7438" width="3.421875" style="38" customWidth="1"/>
    <col min="7439" max="7439" width="9.8515625" style="38" customWidth="1"/>
    <col min="7440" max="7440" width="11.421875" style="38" customWidth="1"/>
    <col min="7441" max="7441" width="12.8515625" style="38" customWidth="1"/>
    <col min="7442" max="7442" width="11.421875" style="38" customWidth="1"/>
    <col min="7443" max="7443" width="5.57421875" style="38" customWidth="1"/>
    <col min="7444" max="7679" width="9.00390625" style="38" customWidth="1"/>
    <col min="7680" max="7680" width="1.8515625" style="38" customWidth="1"/>
    <col min="7681" max="7681" width="6.421875" style="38" customWidth="1"/>
    <col min="7682" max="7682" width="3.140625" style="38" customWidth="1"/>
    <col min="7683" max="7683" width="7.57421875" style="38" customWidth="1"/>
    <col min="7684" max="7684" width="3.421875" style="38" customWidth="1"/>
    <col min="7685" max="7685" width="9.8515625" style="38" customWidth="1"/>
    <col min="7686" max="7686" width="11.57421875" style="38" customWidth="1"/>
    <col min="7687" max="7687" width="14.28125" style="38" customWidth="1"/>
    <col min="7688" max="7688" width="11.421875" style="38" customWidth="1"/>
    <col min="7689" max="7689" width="5.00390625" style="38" customWidth="1"/>
    <col min="7690" max="7690" width="1.8515625" style="38" customWidth="1"/>
    <col min="7691" max="7691" width="7.57421875" style="38" customWidth="1"/>
    <col min="7692" max="7692" width="2.57421875" style="38" customWidth="1"/>
    <col min="7693" max="7693" width="8.7109375" style="38" customWidth="1"/>
    <col min="7694" max="7694" width="3.421875" style="38" customWidth="1"/>
    <col min="7695" max="7695" width="9.8515625" style="38" customWidth="1"/>
    <col min="7696" max="7696" width="11.421875" style="38" customWidth="1"/>
    <col min="7697" max="7697" width="12.8515625" style="38" customWidth="1"/>
    <col min="7698" max="7698" width="11.421875" style="38" customWidth="1"/>
    <col min="7699" max="7699" width="5.57421875" style="38" customWidth="1"/>
    <col min="7700" max="7935" width="9.00390625" style="38" customWidth="1"/>
    <col min="7936" max="7936" width="1.8515625" style="38" customWidth="1"/>
    <col min="7937" max="7937" width="6.421875" style="38" customWidth="1"/>
    <col min="7938" max="7938" width="3.140625" style="38" customWidth="1"/>
    <col min="7939" max="7939" width="7.57421875" style="38" customWidth="1"/>
    <col min="7940" max="7940" width="3.421875" style="38" customWidth="1"/>
    <col min="7941" max="7941" width="9.8515625" style="38" customWidth="1"/>
    <col min="7942" max="7942" width="11.57421875" style="38" customWidth="1"/>
    <col min="7943" max="7943" width="14.28125" style="38" customWidth="1"/>
    <col min="7944" max="7944" width="11.421875" style="38" customWidth="1"/>
    <col min="7945" max="7945" width="5.00390625" style="38" customWidth="1"/>
    <col min="7946" max="7946" width="1.8515625" style="38" customWidth="1"/>
    <col min="7947" max="7947" width="7.57421875" style="38" customWidth="1"/>
    <col min="7948" max="7948" width="2.57421875" style="38" customWidth="1"/>
    <col min="7949" max="7949" width="8.7109375" style="38" customWidth="1"/>
    <col min="7950" max="7950" width="3.421875" style="38" customWidth="1"/>
    <col min="7951" max="7951" width="9.8515625" style="38" customWidth="1"/>
    <col min="7952" max="7952" width="11.421875" style="38" customWidth="1"/>
    <col min="7953" max="7953" width="12.8515625" style="38" customWidth="1"/>
    <col min="7954" max="7954" width="11.421875" style="38" customWidth="1"/>
    <col min="7955" max="7955" width="5.57421875" style="38" customWidth="1"/>
    <col min="7956" max="8191" width="9.00390625" style="38" customWidth="1"/>
    <col min="8192" max="8192" width="1.8515625" style="38" customWidth="1"/>
    <col min="8193" max="8193" width="6.421875" style="38" customWidth="1"/>
    <col min="8194" max="8194" width="3.140625" style="38" customWidth="1"/>
    <col min="8195" max="8195" width="7.57421875" style="38" customWidth="1"/>
    <col min="8196" max="8196" width="3.421875" style="38" customWidth="1"/>
    <col min="8197" max="8197" width="9.8515625" style="38" customWidth="1"/>
    <col min="8198" max="8198" width="11.57421875" style="38" customWidth="1"/>
    <col min="8199" max="8199" width="14.28125" style="38" customWidth="1"/>
    <col min="8200" max="8200" width="11.421875" style="38" customWidth="1"/>
    <col min="8201" max="8201" width="5.00390625" style="38" customWidth="1"/>
    <col min="8202" max="8202" width="1.8515625" style="38" customWidth="1"/>
    <col min="8203" max="8203" width="7.57421875" style="38" customWidth="1"/>
    <col min="8204" max="8204" width="2.57421875" style="38" customWidth="1"/>
    <col min="8205" max="8205" width="8.7109375" style="38" customWidth="1"/>
    <col min="8206" max="8206" width="3.421875" style="38" customWidth="1"/>
    <col min="8207" max="8207" width="9.8515625" style="38" customWidth="1"/>
    <col min="8208" max="8208" width="11.421875" style="38" customWidth="1"/>
    <col min="8209" max="8209" width="12.8515625" style="38" customWidth="1"/>
    <col min="8210" max="8210" width="11.421875" style="38" customWidth="1"/>
    <col min="8211" max="8211" width="5.57421875" style="38" customWidth="1"/>
    <col min="8212" max="8447" width="9.00390625" style="38" customWidth="1"/>
    <col min="8448" max="8448" width="1.8515625" style="38" customWidth="1"/>
    <col min="8449" max="8449" width="6.421875" style="38" customWidth="1"/>
    <col min="8450" max="8450" width="3.140625" style="38" customWidth="1"/>
    <col min="8451" max="8451" width="7.57421875" style="38" customWidth="1"/>
    <col min="8452" max="8452" width="3.421875" style="38" customWidth="1"/>
    <col min="8453" max="8453" width="9.8515625" style="38" customWidth="1"/>
    <col min="8454" max="8454" width="11.57421875" style="38" customWidth="1"/>
    <col min="8455" max="8455" width="14.28125" style="38" customWidth="1"/>
    <col min="8456" max="8456" width="11.421875" style="38" customWidth="1"/>
    <col min="8457" max="8457" width="5.00390625" style="38" customWidth="1"/>
    <col min="8458" max="8458" width="1.8515625" style="38" customWidth="1"/>
    <col min="8459" max="8459" width="7.57421875" style="38" customWidth="1"/>
    <col min="8460" max="8460" width="2.57421875" style="38" customWidth="1"/>
    <col min="8461" max="8461" width="8.7109375" style="38" customWidth="1"/>
    <col min="8462" max="8462" width="3.421875" style="38" customWidth="1"/>
    <col min="8463" max="8463" width="9.8515625" style="38" customWidth="1"/>
    <col min="8464" max="8464" width="11.421875" style="38" customWidth="1"/>
    <col min="8465" max="8465" width="12.8515625" style="38" customWidth="1"/>
    <col min="8466" max="8466" width="11.421875" style="38" customWidth="1"/>
    <col min="8467" max="8467" width="5.57421875" style="38" customWidth="1"/>
    <col min="8468" max="8703" width="9.00390625" style="38" customWidth="1"/>
    <col min="8704" max="8704" width="1.8515625" style="38" customWidth="1"/>
    <col min="8705" max="8705" width="6.421875" style="38" customWidth="1"/>
    <col min="8706" max="8706" width="3.140625" style="38" customWidth="1"/>
    <col min="8707" max="8707" width="7.57421875" style="38" customWidth="1"/>
    <col min="8708" max="8708" width="3.421875" style="38" customWidth="1"/>
    <col min="8709" max="8709" width="9.8515625" style="38" customWidth="1"/>
    <col min="8710" max="8710" width="11.57421875" style="38" customWidth="1"/>
    <col min="8711" max="8711" width="14.28125" style="38" customWidth="1"/>
    <col min="8712" max="8712" width="11.421875" style="38" customWidth="1"/>
    <col min="8713" max="8713" width="5.00390625" style="38" customWidth="1"/>
    <col min="8714" max="8714" width="1.8515625" style="38" customWidth="1"/>
    <col min="8715" max="8715" width="7.57421875" style="38" customWidth="1"/>
    <col min="8716" max="8716" width="2.57421875" style="38" customWidth="1"/>
    <col min="8717" max="8717" width="8.7109375" style="38" customWidth="1"/>
    <col min="8718" max="8718" width="3.421875" style="38" customWidth="1"/>
    <col min="8719" max="8719" width="9.8515625" style="38" customWidth="1"/>
    <col min="8720" max="8720" width="11.421875" style="38" customWidth="1"/>
    <col min="8721" max="8721" width="12.8515625" style="38" customWidth="1"/>
    <col min="8722" max="8722" width="11.421875" style="38" customWidth="1"/>
    <col min="8723" max="8723" width="5.57421875" style="38" customWidth="1"/>
    <col min="8724" max="8959" width="9.00390625" style="38" customWidth="1"/>
    <col min="8960" max="8960" width="1.8515625" style="38" customWidth="1"/>
    <col min="8961" max="8961" width="6.421875" style="38" customWidth="1"/>
    <col min="8962" max="8962" width="3.140625" style="38" customWidth="1"/>
    <col min="8963" max="8963" width="7.57421875" style="38" customWidth="1"/>
    <col min="8964" max="8964" width="3.421875" style="38" customWidth="1"/>
    <col min="8965" max="8965" width="9.8515625" style="38" customWidth="1"/>
    <col min="8966" max="8966" width="11.57421875" style="38" customWidth="1"/>
    <col min="8967" max="8967" width="14.28125" style="38" customWidth="1"/>
    <col min="8968" max="8968" width="11.421875" style="38" customWidth="1"/>
    <col min="8969" max="8969" width="5.00390625" style="38" customWidth="1"/>
    <col min="8970" max="8970" width="1.8515625" style="38" customWidth="1"/>
    <col min="8971" max="8971" width="7.57421875" style="38" customWidth="1"/>
    <col min="8972" max="8972" width="2.57421875" style="38" customWidth="1"/>
    <col min="8973" max="8973" width="8.7109375" style="38" customWidth="1"/>
    <col min="8974" max="8974" width="3.421875" style="38" customWidth="1"/>
    <col min="8975" max="8975" width="9.8515625" style="38" customWidth="1"/>
    <col min="8976" max="8976" width="11.421875" style="38" customWidth="1"/>
    <col min="8977" max="8977" width="12.8515625" style="38" customWidth="1"/>
    <col min="8978" max="8978" width="11.421875" style="38" customWidth="1"/>
    <col min="8979" max="8979" width="5.57421875" style="38" customWidth="1"/>
    <col min="8980" max="9215" width="9.00390625" style="38" customWidth="1"/>
    <col min="9216" max="9216" width="1.8515625" style="38" customWidth="1"/>
    <col min="9217" max="9217" width="6.421875" style="38" customWidth="1"/>
    <col min="9218" max="9218" width="3.140625" style="38" customWidth="1"/>
    <col min="9219" max="9219" width="7.57421875" style="38" customWidth="1"/>
    <col min="9220" max="9220" width="3.421875" style="38" customWidth="1"/>
    <col min="9221" max="9221" width="9.8515625" style="38" customWidth="1"/>
    <col min="9222" max="9222" width="11.57421875" style="38" customWidth="1"/>
    <col min="9223" max="9223" width="14.28125" style="38" customWidth="1"/>
    <col min="9224" max="9224" width="11.421875" style="38" customWidth="1"/>
    <col min="9225" max="9225" width="5.00390625" style="38" customWidth="1"/>
    <col min="9226" max="9226" width="1.8515625" style="38" customWidth="1"/>
    <col min="9227" max="9227" width="7.57421875" style="38" customWidth="1"/>
    <col min="9228" max="9228" width="2.57421875" style="38" customWidth="1"/>
    <col min="9229" max="9229" width="8.7109375" style="38" customWidth="1"/>
    <col min="9230" max="9230" width="3.421875" style="38" customWidth="1"/>
    <col min="9231" max="9231" width="9.8515625" style="38" customWidth="1"/>
    <col min="9232" max="9232" width="11.421875" style="38" customWidth="1"/>
    <col min="9233" max="9233" width="12.8515625" style="38" customWidth="1"/>
    <col min="9234" max="9234" width="11.421875" style="38" customWidth="1"/>
    <col min="9235" max="9235" width="5.57421875" style="38" customWidth="1"/>
    <col min="9236" max="9471" width="9.00390625" style="38" customWidth="1"/>
    <col min="9472" max="9472" width="1.8515625" style="38" customWidth="1"/>
    <col min="9473" max="9473" width="6.421875" style="38" customWidth="1"/>
    <col min="9474" max="9474" width="3.140625" style="38" customWidth="1"/>
    <col min="9475" max="9475" width="7.57421875" style="38" customWidth="1"/>
    <col min="9476" max="9476" width="3.421875" style="38" customWidth="1"/>
    <col min="9477" max="9477" width="9.8515625" style="38" customWidth="1"/>
    <col min="9478" max="9478" width="11.57421875" style="38" customWidth="1"/>
    <col min="9479" max="9479" width="14.28125" style="38" customWidth="1"/>
    <col min="9480" max="9480" width="11.421875" style="38" customWidth="1"/>
    <col min="9481" max="9481" width="5.00390625" style="38" customWidth="1"/>
    <col min="9482" max="9482" width="1.8515625" style="38" customWidth="1"/>
    <col min="9483" max="9483" width="7.57421875" style="38" customWidth="1"/>
    <col min="9484" max="9484" width="2.57421875" style="38" customWidth="1"/>
    <col min="9485" max="9485" width="8.7109375" style="38" customWidth="1"/>
    <col min="9486" max="9486" width="3.421875" style="38" customWidth="1"/>
    <col min="9487" max="9487" width="9.8515625" style="38" customWidth="1"/>
    <col min="9488" max="9488" width="11.421875" style="38" customWidth="1"/>
    <col min="9489" max="9489" width="12.8515625" style="38" customWidth="1"/>
    <col min="9490" max="9490" width="11.421875" style="38" customWidth="1"/>
    <col min="9491" max="9491" width="5.57421875" style="38" customWidth="1"/>
    <col min="9492" max="9727" width="9.00390625" style="38" customWidth="1"/>
    <col min="9728" max="9728" width="1.8515625" style="38" customWidth="1"/>
    <col min="9729" max="9729" width="6.421875" style="38" customWidth="1"/>
    <col min="9730" max="9730" width="3.140625" style="38" customWidth="1"/>
    <col min="9731" max="9731" width="7.57421875" style="38" customWidth="1"/>
    <col min="9732" max="9732" width="3.421875" style="38" customWidth="1"/>
    <col min="9733" max="9733" width="9.8515625" style="38" customWidth="1"/>
    <col min="9734" max="9734" width="11.57421875" style="38" customWidth="1"/>
    <col min="9735" max="9735" width="14.28125" style="38" customWidth="1"/>
    <col min="9736" max="9736" width="11.421875" style="38" customWidth="1"/>
    <col min="9737" max="9737" width="5.00390625" style="38" customWidth="1"/>
    <col min="9738" max="9738" width="1.8515625" style="38" customWidth="1"/>
    <col min="9739" max="9739" width="7.57421875" style="38" customWidth="1"/>
    <col min="9740" max="9740" width="2.57421875" style="38" customWidth="1"/>
    <col min="9741" max="9741" width="8.7109375" style="38" customWidth="1"/>
    <col min="9742" max="9742" width="3.421875" style="38" customWidth="1"/>
    <col min="9743" max="9743" width="9.8515625" style="38" customWidth="1"/>
    <col min="9744" max="9744" width="11.421875" style="38" customWidth="1"/>
    <col min="9745" max="9745" width="12.8515625" style="38" customWidth="1"/>
    <col min="9746" max="9746" width="11.421875" style="38" customWidth="1"/>
    <col min="9747" max="9747" width="5.57421875" style="38" customWidth="1"/>
    <col min="9748" max="9983" width="9.00390625" style="38" customWidth="1"/>
    <col min="9984" max="9984" width="1.8515625" style="38" customWidth="1"/>
    <col min="9985" max="9985" width="6.421875" style="38" customWidth="1"/>
    <col min="9986" max="9986" width="3.140625" style="38" customWidth="1"/>
    <col min="9987" max="9987" width="7.57421875" style="38" customWidth="1"/>
    <col min="9988" max="9988" width="3.421875" style="38" customWidth="1"/>
    <col min="9989" max="9989" width="9.8515625" style="38" customWidth="1"/>
    <col min="9990" max="9990" width="11.57421875" style="38" customWidth="1"/>
    <col min="9991" max="9991" width="14.28125" style="38" customWidth="1"/>
    <col min="9992" max="9992" width="11.421875" style="38" customWidth="1"/>
    <col min="9993" max="9993" width="5.00390625" style="38" customWidth="1"/>
    <col min="9994" max="9994" width="1.8515625" style="38" customWidth="1"/>
    <col min="9995" max="9995" width="7.57421875" style="38" customWidth="1"/>
    <col min="9996" max="9996" width="2.57421875" style="38" customWidth="1"/>
    <col min="9997" max="9997" width="8.7109375" style="38" customWidth="1"/>
    <col min="9998" max="9998" width="3.421875" style="38" customWidth="1"/>
    <col min="9999" max="9999" width="9.8515625" style="38" customWidth="1"/>
    <col min="10000" max="10000" width="11.421875" style="38" customWidth="1"/>
    <col min="10001" max="10001" width="12.8515625" style="38" customWidth="1"/>
    <col min="10002" max="10002" width="11.421875" style="38" customWidth="1"/>
    <col min="10003" max="10003" width="5.57421875" style="38" customWidth="1"/>
    <col min="10004" max="10239" width="9.00390625" style="38" customWidth="1"/>
    <col min="10240" max="10240" width="1.8515625" style="38" customWidth="1"/>
    <col min="10241" max="10241" width="6.421875" style="38" customWidth="1"/>
    <col min="10242" max="10242" width="3.140625" style="38" customWidth="1"/>
    <col min="10243" max="10243" width="7.57421875" style="38" customWidth="1"/>
    <col min="10244" max="10244" width="3.421875" style="38" customWidth="1"/>
    <col min="10245" max="10245" width="9.8515625" style="38" customWidth="1"/>
    <col min="10246" max="10246" width="11.57421875" style="38" customWidth="1"/>
    <col min="10247" max="10247" width="14.28125" style="38" customWidth="1"/>
    <col min="10248" max="10248" width="11.421875" style="38" customWidth="1"/>
    <col min="10249" max="10249" width="5.00390625" style="38" customWidth="1"/>
    <col min="10250" max="10250" width="1.8515625" style="38" customWidth="1"/>
    <col min="10251" max="10251" width="7.57421875" style="38" customWidth="1"/>
    <col min="10252" max="10252" width="2.57421875" style="38" customWidth="1"/>
    <col min="10253" max="10253" width="8.7109375" style="38" customWidth="1"/>
    <col min="10254" max="10254" width="3.421875" style="38" customWidth="1"/>
    <col min="10255" max="10255" width="9.8515625" style="38" customWidth="1"/>
    <col min="10256" max="10256" width="11.421875" style="38" customWidth="1"/>
    <col min="10257" max="10257" width="12.8515625" style="38" customWidth="1"/>
    <col min="10258" max="10258" width="11.421875" style="38" customWidth="1"/>
    <col min="10259" max="10259" width="5.57421875" style="38" customWidth="1"/>
    <col min="10260" max="10495" width="9.00390625" style="38" customWidth="1"/>
    <col min="10496" max="10496" width="1.8515625" style="38" customWidth="1"/>
    <col min="10497" max="10497" width="6.421875" style="38" customWidth="1"/>
    <col min="10498" max="10498" width="3.140625" style="38" customWidth="1"/>
    <col min="10499" max="10499" width="7.57421875" style="38" customWidth="1"/>
    <col min="10500" max="10500" width="3.421875" style="38" customWidth="1"/>
    <col min="10501" max="10501" width="9.8515625" style="38" customWidth="1"/>
    <col min="10502" max="10502" width="11.57421875" style="38" customWidth="1"/>
    <col min="10503" max="10503" width="14.28125" style="38" customWidth="1"/>
    <col min="10504" max="10504" width="11.421875" style="38" customWidth="1"/>
    <col min="10505" max="10505" width="5.00390625" style="38" customWidth="1"/>
    <col min="10506" max="10506" width="1.8515625" style="38" customWidth="1"/>
    <col min="10507" max="10507" width="7.57421875" style="38" customWidth="1"/>
    <col min="10508" max="10508" width="2.57421875" style="38" customWidth="1"/>
    <col min="10509" max="10509" width="8.7109375" style="38" customWidth="1"/>
    <col min="10510" max="10510" width="3.421875" style="38" customWidth="1"/>
    <col min="10511" max="10511" width="9.8515625" style="38" customWidth="1"/>
    <col min="10512" max="10512" width="11.421875" style="38" customWidth="1"/>
    <col min="10513" max="10513" width="12.8515625" style="38" customWidth="1"/>
    <col min="10514" max="10514" width="11.421875" style="38" customWidth="1"/>
    <col min="10515" max="10515" width="5.57421875" style="38" customWidth="1"/>
    <col min="10516" max="10751" width="9.00390625" style="38" customWidth="1"/>
    <col min="10752" max="10752" width="1.8515625" style="38" customWidth="1"/>
    <col min="10753" max="10753" width="6.421875" style="38" customWidth="1"/>
    <col min="10754" max="10754" width="3.140625" style="38" customWidth="1"/>
    <col min="10755" max="10755" width="7.57421875" style="38" customWidth="1"/>
    <col min="10756" max="10756" width="3.421875" style="38" customWidth="1"/>
    <col min="10757" max="10757" width="9.8515625" style="38" customWidth="1"/>
    <col min="10758" max="10758" width="11.57421875" style="38" customWidth="1"/>
    <col min="10759" max="10759" width="14.28125" style="38" customWidth="1"/>
    <col min="10760" max="10760" width="11.421875" style="38" customWidth="1"/>
    <col min="10761" max="10761" width="5.00390625" style="38" customWidth="1"/>
    <col min="10762" max="10762" width="1.8515625" style="38" customWidth="1"/>
    <col min="10763" max="10763" width="7.57421875" style="38" customWidth="1"/>
    <col min="10764" max="10764" width="2.57421875" style="38" customWidth="1"/>
    <col min="10765" max="10765" width="8.7109375" style="38" customWidth="1"/>
    <col min="10766" max="10766" width="3.421875" style="38" customWidth="1"/>
    <col min="10767" max="10767" width="9.8515625" style="38" customWidth="1"/>
    <col min="10768" max="10768" width="11.421875" style="38" customWidth="1"/>
    <col min="10769" max="10769" width="12.8515625" style="38" customWidth="1"/>
    <col min="10770" max="10770" width="11.421875" style="38" customWidth="1"/>
    <col min="10771" max="10771" width="5.57421875" style="38" customWidth="1"/>
    <col min="10772" max="11007" width="9.00390625" style="38" customWidth="1"/>
    <col min="11008" max="11008" width="1.8515625" style="38" customWidth="1"/>
    <col min="11009" max="11009" width="6.421875" style="38" customWidth="1"/>
    <col min="11010" max="11010" width="3.140625" style="38" customWidth="1"/>
    <col min="11011" max="11011" width="7.57421875" style="38" customWidth="1"/>
    <col min="11012" max="11012" width="3.421875" style="38" customWidth="1"/>
    <col min="11013" max="11013" width="9.8515625" style="38" customWidth="1"/>
    <col min="11014" max="11014" width="11.57421875" style="38" customWidth="1"/>
    <col min="11015" max="11015" width="14.28125" style="38" customWidth="1"/>
    <col min="11016" max="11016" width="11.421875" style="38" customWidth="1"/>
    <col min="11017" max="11017" width="5.00390625" style="38" customWidth="1"/>
    <col min="11018" max="11018" width="1.8515625" style="38" customWidth="1"/>
    <col min="11019" max="11019" width="7.57421875" style="38" customWidth="1"/>
    <col min="11020" max="11020" width="2.57421875" style="38" customWidth="1"/>
    <col min="11021" max="11021" width="8.7109375" style="38" customWidth="1"/>
    <col min="11022" max="11022" width="3.421875" style="38" customWidth="1"/>
    <col min="11023" max="11023" width="9.8515625" style="38" customWidth="1"/>
    <col min="11024" max="11024" width="11.421875" style="38" customWidth="1"/>
    <col min="11025" max="11025" width="12.8515625" style="38" customWidth="1"/>
    <col min="11026" max="11026" width="11.421875" style="38" customWidth="1"/>
    <col min="11027" max="11027" width="5.57421875" style="38" customWidth="1"/>
    <col min="11028" max="11263" width="9.00390625" style="38" customWidth="1"/>
    <col min="11264" max="11264" width="1.8515625" style="38" customWidth="1"/>
    <col min="11265" max="11265" width="6.421875" style="38" customWidth="1"/>
    <col min="11266" max="11266" width="3.140625" style="38" customWidth="1"/>
    <col min="11267" max="11267" width="7.57421875" style="38" customWidth="1"/>
    <col min="11268" max="11268" width="3.421875" style="38" customWidth="1"/>
    <col min="11269" max="11269" width="9.8515625" style="38" customWidth="1"/>
    <col min="11270" max="11270" width="11.57421875" style="38" customWidth="1"/>
    <col min="11271" max="11271" width="14.28125" style="38" customWidth="1"/>
    <col min="11272" max="11272" width="11.421875" style="38" customWidth="1"/>
    <col min="11273" max="11273" width="5.00390625" style="38" customWidth="1"/>
    <col min="11274" max="11274" width="1.8515625" style="38" customWidth="1"/>
    <col min="11275" max="11275" width="7.57421875" style="38" customWidth="1"/>
    <col min="11276" max="11276" width="2.57421875" style="38" customWidth="1"/>
    <col min="11277" max="11277" width="8.7109375" style="38" customWidth="1"/>
    <col min="11278" max="11278" width="3.421875" style="38" customWidth="1"/>
    <col min="11279" max="11279" width="9.8515625" style="38" customWidth="1"/>
    <col min="11280" max="11280" width="11.421875" style="38" customWidth="1"/>
    <col min="11281" max="11281" width="12.8515625" style="38" customWidth="1"/>
    <col min="11282" max="11282" width="11.421875" style="38" customWidth="1"/>
    <col min="11283" max="11283" width="5.57421875" style="38" customWidth="1"/>
    <col min="11284" max="11519" width="9.00390625" style="38" customWidth="1"/>
    <col min="11520" max="11520" width="1.8515625" style="38" customWidth="1"/>
    <col min="11521" max="11521" width="6.421875" style="38" customWidth="1"/>
    <col min="11522" max="11522" width="3.140625" style="38" customWidth="1"/>
    <col min="11523" max="11523" width="7.57421875" style="38" customWidth="1"/>
    <col min="11524" max="11524" width="3.421875" style="38" customWidth="1"/>
    <col min="11525" max="11525" width="9.8515625" style="38" customWidth="1"/>
    <col min="11526" max="11526" width="11.57421875" style="38" customWidth="1"/>
    <col min="11527" max="11527" width="14.28125" style="38" customWidth="1"/>
    <col min="11528" max="11528" width="11.421875" style="38" customWidth="1"/>
    <col min="11529" max="11529" width="5.00390625" style="38" customWidth="1"/>
    <col min="11530" max="11530" width="1.8515625" style="38" customWidth="1"/>
    <col min="11531" max="11531" width="7.57421875" style="38" customWidth="1"/>
    <col min="11532" max="11532" width="2.57421875" style="38" customWidth="1"/>
    <col min="11533" max="11533" width="8.7109375" style="38" customWidth="1"/>
    <col min="11534" max="11534" width="3.421875" style="38" customWidth="1"/>
    <col min="11535" max="11535" width="9.8515625" style="38" customWidth="1"/>
    <col min="11536" max="11536" width="11.421875" style="38" customWidth="1"/>
    <col min="11537" max="11537" width="12.8515625" style="38" customWidth="1"/>
    <col min="11538" max="11538" width="11.421875" style="38" customWidth="1"/>
    <col min="11539" max="11539" width="5.57421875" style="38" customWidth="1"/>
    <col min="11540" max="11775" width="9.00390625" style="38" customWidth="1"/>
    <col min="11776" max="11776" width="1.8515625" style="38" customWidth="1"/>
    <col min="11777" max="11777" width="6.421875" style="38" customWidth="1"/>
    <col min="11778" max="11778" width="3.140625" style="38" customWidth="1"/>
    <col min="11779" max="11779" width="7.57421875" style="38" customWidth="1"/>
    <col min="11780" max="11780" width="3.421875" style="38" customWidth="1"/>
    <col min="11781" max="11781" width="9.8515625" style="38" customWidth="1"/>
    <col min="11782" max="11782" width="11.57421875" style="38" customWidth="1"/>
    <col min="11783" max="11783" width="14.28125" style="38" customWidth="1"/>
    <col min="11784" max="11784" width="11.421875" style="38" customWidth="1"/>
    <col min="11785" max="11785" width="5.00390625" style="38" customWidth="1"/>
    <col min="11786" max="11786" width="1.8515625" style="38" customWidth="1"/>
    <col min="11787" max="11787" width="7.57421875" style="38" customWidth="1"/>
    <col min="11788" max="11788" width="2.57421875" style="38" customWidth="1"/>
    <col min="11789" max="11789" width="8.7109375" style="38" customWidth="1"/>
    <col min="11790" max="11790" width="3.421875" style="38" customWidth="1"/>
    <col min="11791" max="11791" width="9.8515625" style="38" customWidth="1"/>
    <col min="11792" max="11792" width="11.421875" style="38" customWidth="1"/>
    <col min="11793" max="11793" width="12.8515625" style="38" customWidth="1"/>
    <col min="11794" max="11794" width="11.421875" style="38" customWidth="1"/>
    <col min="11795" max="11795" width="5.57421875" style="38" customWidth="1"/>
    <col min="11796" max="12031" width="9.00390625" style="38" customWidth="1"/>
    <col min="12032" max="12032" width="1.8515625" style="38" customWidth="1"/>
    <col min="12033" max="12033" width="6.421875" style="38" customWidth="1"/>
    <col min="12034" max="12034" width="3.140625" style="38" customWidth="1"/>
    <col min="12035" max="12035" width="7.57421875" style="38" customWidth="1"/>
    <col min="12036" max="12036" width="3.421875" style="38" customWidth="1"/>
    <col min="12037" max="12037" width="9.8515625" style="38" customWidth="1"/>
    <col min="12038" max="12038" width="11.57421875" style="38" customWidth="1"/>
    <col min="12039" max="12039" width="14.28125" style="38" customWidth="1"/>
    <col min="12040" max="12040" width="11.421875" style="38" customWidth="1"/>
    <col min="12041" max="12041" width="5.00390625" style="38" customWidth="1"/>
    <col min="12042" max="12042" width="1.8515625" style="38" customWidth="1"/>
    <col min="12043" max="12043" width="7.57421875" style="38" customWidth="1"/>
    <col min="12044" max="12044" width="2.57421875" style="38" customWidth="1"/>
    <col min="12045" max="12045" width="8.7109375" style="38" customWidth="1"/>
    <col min="12046" max="12046" width="3.421875" style="38" customWidth="1"/>
    <col min="12047" max="12047" width="9.8515625" style="38" customWidth="1"/>
    <col min="12048" max="12048" width="11.421875" style="38" customWidth="1"/>
    <col min="12049" max="12049" width="12.8515625" style="38" customWidth="1"/>
    <col min="12050" max="12050" width="11.421875" style="38" customWidth="1"/>
    <col min="12051" max="12051" width="5.57421875" style="38" customWidth="1"/>
    <col min="12052" max="12287" width="9.00390625" style="38" customWidth="1"/>
    <col min="12288" max="12288" width="1.8515625" style="38" customWidth="1"/>
    <col min="12289" max="12289" width="6.421875" style="38" customWidth="1"/>
    <col min="12290" max="12290" width="3.140625" style="38" customWidth="1"/>
    <col min="12291" max="12291" width="7.57421875" style="38" customWidth="1"/>
    <col min="12292" max="12292" width="3.421875" style="38" customWidth="1"/>
    <col min="12293" max="12293" width="9.8515625" style="38" customWidth="1"/>
    <col min="12294" max="12294" width="11.57421875" style="38" customWidth="1"/>
    <col min="12295" max="12295" width="14.28125" style="38" customWidth="1"/>
    <col min="12296" max="12296" width="11.421875" style="38" customWidth="1"/>
    <col min="12297" max="12297" width="5.00390625" style="38" customWidth="1"/>
    <col min="12298" max="12298" width="1.8515625" style="38" customWidth="1"/>
    <col min="12299" max="12299" width="7.57421875" style="38" customWidth="1"/>
    <col min="12300" max="12300" width="2.57421875" style="38" customWidth="1"/>
    <col min="12301" max="12301" width="8.7109375" style="38" customWidth="1"/>
    <col min="12302" max="12302" width="3.421875" style="38" customWidth="1"/>
    <col min="12303" max="12303" width="9.8515625" style="38" customWidth="1"/>
    <col min="12304" max="12304" width="11.421875" style="38" customWidth="1"/>
    <col min="12305" max="12305" width="12.8515625" style="38" customWidth="1"/>
    <col min="12306" max="12306" width="11.421875" style="38" customWidth="1"/>
    <col min="12307" max="12307" width="5.57421875" style="38" customWidth="1"/>
    <col min="12308" max="12543" width="9.00390625" style="38" customWidth="1"/>
    <col min="12544" max="12544" width="1.8515625" style="38" customWidth="1"/>
    <col min="12545" max="12545" width="6.421875" style="38" customWidth="1"/>
    <col min="12546" max="12546" width="3.140625" style="38" customWidth="1"/>
    <col min="12547" max="12547" width="7.57421875" style="38" customWidth="1"/>
    <col min="12548" max="12548" width="3.421875" style="38" customWidth="1"/>
    <col min="12549" max="12549" width="9.8515625" style="38" customWidth="1"/>
    <col min="12550" max="12550" width="11.57421875" style="38" customWidth="1"/>
    <col min="12551" max="12551" width="14.28125" style="38" customWidth="1"/>
    <col min="12552" max="12552" width="11.421875" style="38" customWidth="1"/>
    <col min="12553" max="12553" width="5.00390625" style="38" customWidth="1"/>
    <col min="12554" max="12554" width="1.8515625" style="38" customWidth="1"/>
    <col min="12555" max="12555" width="7.57421875" style="38" customWidth="1"/>
    <col min="12556" max="12556" width="2.57421875" style="38" customWidth="1"/>
    <col min="12557" max="12557" width="8.7109375" style="38" customWidth="1"/>
    <col min="12558" max="12558" width="3.421875" style="38" customWidth="1"/>
    <col min="12559" max="12559" width="9.8515625" style="38" customWidth="1"/>
    <col min="12560" max="12560" width="11.421875" style="38" customWidth="1"/>
    <col min="12561" max="12561" width="12.8515625" style="38" customWidth="1"/>
    <col min="12562" max="12562" width="11.421875" style="38" customWidth="1"/>
    <col min="12563" max="12563" width="5.57421875" style="38" customWidth="1"/>
    <col min="12564" max="12799" width="9.00390625" style="38" customWidth="1"/>
    <col min="12800" max="12800" width="1.8515625" style="38" customWidth="1"/>
    <col min="12801" max="12801" width="6.421875" style="38" customWidth="1"/>
    <col min="12802" max="12802" width="3.140625" style="38" customWidth="1"/>
    <col min="12803" max="12803" width="7.57421875" style="38" customWidth="1"/>
    <col min="12804" max="12804" width="3.421875" style="38" customWidth="1"/>
    <col min="12805" max="12805" width="9.8515625" style="38" customWidth="1"/>
    <col min="12806" max="12806" width="11.57421875" style="38" customWidth="1"/>
    <col min="12807" max="12807" width="14.28125" style="38" customWidth="1"/>
    <col min="12808" max="12808" width="11.421875" style="38" customWidth="1"/>
    <col min="12809" max="12809" width="5.00390625" style="38" customWidth="1"/>
    <col min="12810" max="12810" width="1.8515625" style="38" customWidth="1"/>
    <col min="12811" max="12811" width="7.57421875" style="38" customWidth="1"/>
    <col min="12812" max="12812" width="2.57421875" style="38" customWidth="1"/>
    <col min="12813" max="12813" width="8.7109375" style="38" customWidth="1"/>
    <col min="12814" max="12814" width="3.421875" style="38" customWidth="1"/>
    <col min="12815" max="12815" width="9.8515625" style="38" customWidth="1"/>
    <col min="12816" max="12816" width="11.421875" style="38" customWidth="1"/>
    <col min="12817" max="12817" width="12.8515625" style="38" customWidth="1"/>
    <col min="12818" max="12818" width="11.421875" style="38" customWidth="1"/>
    <col min="12819" max="12819" width="5.57421875" style="38" customWidth="1"/>
    <col min="12820" max="13055" width="9.00390625" style="38" customWidth="1"/>
    <col min="13056" max="13056" width="1.8515625" style="38" customWidth="1"/>
    <col min="13057" max="13057" width="6.421875" style="38" customWidth="1"/>
    <col min="13058" max="13058" width="3.140625" style="38" customWidth="1"/>
    <col min="13059" max="13059" width="7.57421875" style="38" customWidth="1"/>
    <col min="13060" max="13060" width="3.421875" style="38" customWidth="1"/>
    <col min="13061" max="13061" width="9.8515625" style="38" customWidth="1"/>
    <col min="13062" max="13062" width="11.57421875" style="38" customWidth="1"/>
    <col min="13063" max="13063" width="14.28125" style="38" customWidth="1"/>
    <col min="13064" max="13064" width="11.421875" style="38" customWidth="1"/>
    <col min="13065" max="13065" width="5.00390625" style="38" customWidth="1"/>
    <col min="13066" max="13066" width="1.8515625" style="38" customWidth="1"/>
    <col min="13067" max="13067" width="7.57421875" style="38" customWidth="1"/>
    <col min="13068" max="13068" width="2.57421875" style="38" customWidth="1"/>
    <col min="13069" max="13069" width="8.7109375" style="38" customWidth="1"/>
    <col min="13070" max="13070" width="3.421875" style="38" customWidth="1"/>
    <col min="13071" max="13071" width="9.8515625" style="38" customWidth="1"/>
    <col min="13072" max="13072" width="11.421875" style="38" customWidth="1"/>
    <col min="13073" max="13073" width="12.8515625" style="38" customWidth="1"/>
    <col min="13074" max="13074" width="11.421875" style="38" customWidth="1"/>
    <col min="13075" max="13075" width="5.57421875" style="38" customWidth="1"/>
    <col min="13076" max="13311" width="9.00390625" style="38" customWidth="1"/>
    <col min="13312" max="13312" width="1.8515625" style="38" customWidth="1"/>
    <col min="13313" max="13313" width="6.421875" style="38" customWidth="1"/>
    <col min="13314" max="13314" width="3.140625" style="38" customWidth="1"/>
    <col min="13315" max="13315" width="7.57421875" style="38" customWidth="1"/>
    <col min="13316" max="13316" width="3.421875" style="38" customWidth="1"/>
    <col min="13317" max="13317" width="9.8515625" style="38" customWidth="1"/>
    <col min="13318" max="13318" width="11.57421875" style="38" customWidth="1"/>
    <col min="13319" max="13319" width="14.28125" style="38" customWidth="1"/>
    <col min="13320" max="13320" width="11.421875" style="38" customWidth="1"/>
    <col min="13321" max="13321" width="5.00390625" style="38" customWidth="1"/>
    <col min="13322" max="13322" width="1.8515625" style="38" customWidth="1"/>
    <col min="13323" max="13323" width="7.57421875" style="38" customWidth="1"/>
    <col min="13324" max="13324" width="2.57421875" style="38" customWidth="1"/>
    <col min="13325" max="13325" width="8.7109375" style="38" customWidth="1"/>
    <col min="13326" max="13326" width="3.421875" style="38" customWidth="1"/>
    <col min="13327" max="13327" width="9.8515625" style="38" customWidth="1"/>
    <col min="13328" max="13328" width="11.421875" style="38" customWidth="1"/>
    <col min="13329" max="13329" width="12.8515625" style="38" customWidth="1"/>
    <col min="13330" max="13330" width="11.421875" style="38" customWidth="1"/>
    <col min="13331" max="13331" width="5.57421875" style="38" customWidth="1"/>
    <col min="13332" max="13567" width="9.00390625" style="38" customWidth="1"/>
    <col min="13568" max="13568" width="1.8515625" style="38" customWidth="1"/>
    <col min="13569" max="13569" width="6.421875" style="38" customWidth="1"/>
    <col min="13570" max="13570" width="3.140625" style="38" customWidth="1"/>
    <col min="13571" max="13571" width="7.57421875" style="38" customWidth="1"/>
    <col min="13572" max="13572" width="3.421875" style="38" customWidth="1"/>
    <col min="13573" max="13573" width="9.8515625" style="38" customWidth="1"/>
    <col min="13574" max="13574" width="11.57421875" style="38" customWidth="1"/>
    <col min="13575" max="13575" width="14.28125" style="38" customWidth="1"/>
    <col min="13576" max="13576" width="11.421875" style="38" customWidth="1"/>
    <col min="13577" max="13577" width="5.00390625" style="38" customWidth="1"/>
    <col min="13578" max="13578" width="1.8515625" style="38" customWidth="1"/>
    <col min="13579" max="13579" width="7.57421875" style="38" customWidth="1"/>
    <col min="13580" max="13580" width="2.57421875" style="38" customWidth="1"/>
    <col min="13581" max="13581" width="8.7109375" style="38" customWidth="1"/>
    <col min="13582" max="13582" width="3.421875" style="38" customWidth="1"/>
    <col min="13583" max="13583" width="9.8515625" style="38" customWidth="1"/>
    <col min="13584" max="13584" width="11.421875" style="38" customWidth="1"/>
    <col min="13585" max="13585" width="12.8515625" style="38" customWidth="1"/>
    <col min="13586" max="13586" width="11.421875" style="38" customWidth="1"/>
    <col min="13587" max="13587" width="5.57421875" style="38" customWidth="1"/>
    <col min="13588" max="13823" width="9.00390625" style="38" customWidth="1"/>
    <col min="13824" max="13824" width="1.8515625" style="38" customWidth="1"/>
    <col min="13825" max="13825" width="6.421875" style="38" customWidth="1"/>
    <col min="13826" max="13826" width="3.140625" style="38" customWidth="1"/>
    <col min="13827" max="13827" width="7.57421875" style="38" customWidth="1"/>
    <col min="13828" max="13828" width="3.421875" style="38" customWidth="1"/>
    <col min="13829" max="13829" width="9.8515625" style="38" customWidth="1"/>
    <col min="13830" max="13830" width="11.57421875" style="38" customWidth="1"/>
    <col min="13831" max="13831" width="14.28125" style="38" customWidth="1"/>
    <col min="13832" max="13832" width="11.421875" style="38" customWidth="1"/>
    <col min="13833" max="13833" width="5.00390625" style="38" customWidth="1"/>
    <col min="13834" max="13834" width="1.8515625" style="38" customWidth="1"/>
    <col min="13835" max="13835" width="7.57421875" style="38" customWidth="1"/>
    <col min="13836" max="13836" width="2.57421875" style="38" customWidth="1"/>
    <col min="13837" max="13837" width="8.7109375" style="38" customWidth="1"/>
    <col min="13838" max="13838" width="3.421875" style="38" customWidth="1"/>
    <col min="13839" max="13839" width="9.8515625" style="38" customWidth="1"/>
    <col min="13840" max="13840" width="11.421875" style="38" customWidth="1"/>
    <col min="13841" max="13841" width="12.8515625" style="38" customWidth="1"/>
    <col min="13842" max="13842" width="11.421875" style="38" customWidth="1"/>
    <col min="13843" max="13843" width="5.57421875" style="38" customWidth="1"/>
    <col min="13844" max="14079" width="9.00390625" style="38" customWidth="1"/>
    <col min="14080" max="14080" width="1.8515625" style="38" customWidth="1"/>
    <col min="14081" max="14081" width="6.421875" style="38" customWidth="1"/>
    <col min="14082" max="14082" width="3.140625" style="38" customWidth="1"/>
    <col min="14083" max="14083" width="7.57421875" style="38" customWidth="1"/>
    <col min="14084" max="14084" width="3.421875" style="38" customWidth="1"/>
    <col min="14085" max="14085" width="9.8515625" style="38" customWidth="1"/>
    <col min="14086" max="14086" width="11.57421875" style="38" customWidth="1"/>
    <col min="14087" max="14087" width="14.28125" style="38" customWidth="1"/>
    <col min="14088" max="14088" width="11.421875" style="38" customWidth="1"/>
    <col min="14089" max="14089" width="5.00390625" style="38" customWidth="1"/>
    <col min="14090" max="14090" width="1.8515625" style="38" customWidth="1"/>
    <col min="14091" max="14091" width="7.57421875" style="38" customWidth="1"/>
    <col min="14092" max="14092" width="2.57421875" style="38" customWidth="1"/>
    <col min="14093" max="14093" width="8.7109375" style="38" customWidth="1"/>
    <col min="14094" max="14094" width="3.421875" style="38" customWidth="1"/>
    <col min="14095" max="14095" width="9.8515625" style="38" customWidth="1"/>
    <col min="14096" max="14096" width="11.421875" style="38" customWidth="1"/>
    <col min="14097" max="14097" width="12.8515625" style="38" customWidth="1"/>
    <col min="14098" max="14098" width="11.421875" style="38" customWidth="1"/>
    <col min="14099" max="14099" width="5.57421875" style="38" customWidth="1"/>
    <col min="14100" max="14335" width="9.00390625" style="38" customWidth="1"/>
    <col min="14336" max="14336" width="1.8515625" style="38" customWidth="1"/>
    <col min="14337" max="14337" width="6.421875" style="38" customWidth="1"/>
    <col min="14338" max="14338" width="3.140625" style="38" customWidth="1"/>
    <col min="14339" max="14339" width="7.57421875" style="38" customWidth="1"/>
    <col min="14340" max="14340" width="3.421875" style="38" customWidth="1"/>
    <col min="14341" max="14341" width="9.8515625" style="38" customWidth="1"/>
    <col min="14342" max="14342" width="11.57421875" style="38" customWidth="1"/>
    <col min="14343" max="14343" width="14.28125" style="38" customWidth="1"/>
    <col min="14344" max="14344" width="11.421875" style="38" customWidth="1"/>
    <col min="14345" max="14345" width="5.00390625" style="38" customWidth="1"/>
    <col min="14346" max="14346" width="1.8515625" style="38" customWidth="1"/>
    <col min="14347" max="14347" width="7.57421875" style="38" customWidth="1"/>
    <col min="14348" max="14348" width="2.57421875" style="38" customWidth="1"/>
    <col min="14349" max="14349" width="8.7109375" style="38" customWidth="1"/>
    <col min="14350" max="14350" width="3.421875" style="38" customWidth="1"/>
    <col min="14351" max="14351" width="9.8515625" style="38" customWidth="1"/>
    <col min="14352" max="14352" width="11.421875" style="38" customWidth="1"/>
    <col min="14353" max="14353" width="12.8515625" style="38" customWidth="1"/>
    <col min="14354" max="14354" width="11.421875" style="38" customWidth="1"/>
    <col min="14355" max="14355" width="5.57421875" style="38" customWidth="1"/>
    <col min="14356" max="14591" width="9.00390625" style="38" customWidth="1"/>
    <col min="14592" max="14592" width="1.8515625" style="38" customWidth="1"/>
    <col min="14593" max="14593" width="6.421875" style="38" customWidth="1"/>
    <col min="14594" max="14594" width="3.140625" style="38" customWidth="1"/>
    <col min="14595" max="14595" width="7.57421875" style="38" customWidth="1"/>
    <col min="14596" max="14596" width="3.421875" style="38" customWidth="1"/>
    <col min="14597" max="14597" width="9.8515625" style="38" customWidth="1"/>
    <col min="14598" max="14598" width="11.57421875" style="38" customWidth="1"/>
    <col min="14599" max="14599" width="14.28125" style="38" customWidth="1"/>
    <col min="14600" max="14600" width="11.421875" style="38" customWidth="1"/>
    <col min="14601" max="14601" width="5.00390625" style="38" customWidth="1"/>
    <col min="14602" max="14602" width="1.8515625" style="38" customWidth="1"/>
    <col min="14603" max="14603" width="7.57421875" style="38" customWidth="1"/>
    <col min="14604" max="14604" width="2.57421875" style="38" customWidth="1"/>
    <col min="14605" max="14605" width="8.7109375" style="38" customWidth="1"/>
    <col min="14606" max="14606" width="3.421875" style="38" customWidth="1"/>
    <col min="14607" max="14607" width="9.8515625" style="38" customWidth="1"/>
    <col min="14608" max="14608" width="11.421875" style="38" customWidth="1"/>
    <col min="14609" max="14609" width="12.8515625" style="38" customWidth="1"/>
    <col min="14610" max="14610" width="11.421875" style="38" customWidth="1"/>
    <col min="14611" max="14611" width="5.57421875" style="38" customWidth="1"/>
    <col min="14612" max="14847" width="9.00390625" style="38" customWidth="1"/>
    <col min="14848" max="14848" width="1.8515625" style="38" customWidth="1"/>
    <col min="14849" max="14849" width="6.421875" style="38" customWidth="1"/>
    <col min="14850" max="14850" width="3.140625" style="38" customWidth="1"/>
    <col min="14851" max="14851" width="7.57421875" style="38" customWidth="1"/>
    <col min="14852" max="14852" width="3.421875" style="38" customWidth="1"/>
    <col min="14853" max="14853" width="9.8515625" style="38" customWidth="1"/>
    <col min="14854" max="14854" width="11.57421875" style="38" customWidth="1"/>
    <col min="14855" max="14855" width="14.28125" style="38" customWidth="1"/>
    <col min="14856" max="14856" width="11.421875" style="38" customWidth="1"/>
    <col min="14857" max="14857" width="5.00390625" style="38" customWidth="1"/>
    <col min="14858" max="14858" width="1.8515625" style="38" customWidth="1"/>
    <col min="14859" max="14859" width="7.57421875" style="38" customWidth="1"/>
    <col min="14860" max="14860" width="2.57421875" style="38" customWidth="1"/>
    <col min="14861" max="14861" width="8.7109375" style="38" customWidth="1"/>
    <col min="14862" max="14862" width="3.421875" style="38" customWidth="1"/>
    <col min="14863" max="14863" width="9.8515625" style="38" customWidth="1"/>
    <col min="14864" max="14864" width="11.421875" style="38" customWidth="1"/>
    <col min="14865" max="14865" width="12.8515625" style="38" customWidth="1"/>
    <col min="14866" max="14866" width="11.421875" style="38" customWidth="1"/>
    <col min="14867" max="14867" width="5.57421875" style="38" customWidth="1"/>
    <col min="14868" max="15103" width="9.00390625" style="38" customWidth="1"/>
    <col min="15104" max="15104" width="1.8515625" style="38" customWidth="1"/>
    <col min="15105" max="15105" width="6.421875" style="38" customWidth="1"/>
    <col min="15106" max="15106" width="3.140625" style="38" customWidth="1"/>
    <col min="15107" max="15107" width="7.57421875" style="38" customWidth="1"/>
    <col min="15108" max="15108" width="3.421875" style="38" customWidth="1"/>
    <col min="15109" max="15109" width="9.8515625" style="38" customWidth="1"/>
    <col min="15110" max="15110" width="11.57421875" style="38" customWidth="1"/>
    <col min="15111" max="15111" width="14.28125" style="38" customWidth="1"/>
    <col min="15112" max="15112" width="11.421875" style="38" customWidth="1"/>
    <col min="15113" max="15113" width="5.00390625" style="38" customWidth="1"/>
    <col min="15114" max="15114" width="1.8515625" style="38" customWidth="1"/>
    <col min="15115" max="15115" width="7.57421875" style="38" customWidth="1"/>
    <col min="15116" max="15116" width="2.57421875" style="38" customWidth="1"/>
    <col min="15117" max="15117" width="8.7109375" style="38" customWidth="1"/>
    <col min="15118" max="15118" width="3.421875" style="38" customWidth="1"/>
    <col min="15119" max="15119" width="9.8515625" style="38" customWidth="1"/>
    <col min="15120" max="15120" width="11.421875" style="38" customWidth="1"/>
    <col min="15121" max="15121" width="12.8515625" style="38" customWidth="1"/>
    <col min="15122" max="15122" width="11.421875" style="38" customWidth="1"/>
    <col min="15123" max="15123" width="5.57421875" style="38" customWidth="1"/>
    <col min="15124" max="15359" width="9.00390625" style="38" customWidth="1"/>
    <col min="15360" max="15360" width="1.8515625" style="38" customWidth="1"/>
    <col min="15361" max="15361" width="6.421875" style="38" customWidth="1"/>
    <col min="15362" max="15362" width="3.140625" style="38" customWidth="1"/>
    <col min="15363" max="15363" width="7.57421875" style="38" customWidth="1"/>
    <col min="15364" max="15364" width="3.421875" style="38" customWidth="1"/>
    <col min="15365" max="15365" width="9.8515625" style="38" customWidth="1"/>
    <col min="15366" max="15366" width="11.57421875" style="38" customWidth="1"/>
    <col min="15367" max="15367" width="14.28125" style="38" customWidth="1"/>
    <col min="15368" max="15368" width="11.421875" style="38" customWidth="1"/>
    <col min="15369" max="15369" width="5.00390625" style="38" customWidth="1"/>
    <col min="15370" max="15370" width="1.8515625" style="38" customWidth="1"/>
    <col min="15371" max="15371" width="7.57421875" style="38" customWidth="1"/>
    <col min="15372" max="15372" width="2.57421875" style="38" customWidth="1"/>
    <col min="15373" max="15373" width="8.7109375" style="38" customWidth="1"/>
    <col min="15374" max="15374" width="3.421875" style="38" customWidth="1"/>
    <col min="15375" max="15375" width="9.8515625" style="38" customWidth="1"/>
    <col min="15376" max="15376" width="11.421875" style="38" customWidth="1"/>
    <col min="15377" max="15377" width="12.8515625" style="38" customWidth="1"/>
    <col min="15378" max="15378" width="11.421875" style="38" customWidth="1"/>
    <col min="15379" max="15379" width="5.57421875" style="38" customWidth="1"/>
    <col min="15380" max="15615" width="9.00390625" style="38" customWidth="1"/>
    <col min="15616" max="15616" width="1.8515625" style="38" customWidth="1"/>
    <col min="15617" max="15617" width="6.421875" style="38" customWidth="1"/>
    <col min="15618" max="15618" width="3.140625" style="38" customWidth="1"/>
    <col min="15619" max="15619" width="7.57421875" style="38" customWidth="1"/>
    <col min="15620" max="15620" width="3.421875" style="38" customWidth="1"/>
    <col min="15621" max="15621" width="9.8515625" style="38" customWidth="1"/>
    <col min="15622" max="15622" width="11.57421875" style="38" customWidth="1"/>
    <col min="15623" max="15623" width="14.28125" style="38" customWidth="1"/>
    <col min="15624" max="15624" width="11.421875" style="38" customWidth="1"/>
    <col min="15625" max="15625" width="5.00390625" style="38" customWidth="1"/>
    <col min="15626" max="15626" width="1.8515625" style="38" customWidth="1"/>
    <col min="15627" max="15627" width="7.57421875" style="38" customWidth="1"/>
    <col min="15628" max="15628" width="2.57421875" style="38" customWidth="1"/>
    <col min="15629" max="15629" width="8.7109375" style="38" customWidth="1"/>
    <col min="15630" max="15630" width="3.421875" style="38" customWidth="1"/>
    <col min="15631" max="15631" width="9.8515625" style="38" customWidth="1"/>
    <col min="15632" max="15632" width="11.421875" style="38" customWidth="1"/>
    <col min="15633" max="15633" width="12.8515625" style="38" customWidth="1"/>
    <col min="15634" max="15634" width="11.421875" style="38" customWidth="1"/>
    <col min="15635" max="15635" width="5.57421875" style="38" customWidth="1"/>
    <col min="15636" max="15871" width="9.00390625" style="38" customWidth="1"/>
    <col min="15872" max="15872" width="1.8515625" style="38" customWidth="1"/>
    <col min="15873" max="15873" width="6.421875" style="38" customWidth="1"/>
    <col min="15874" max="15874" width="3.140625" style="38" customWidth="1"/>
    <col min="15875" max="15875" width="7.57421875" style="38" customWidth="1"/>
    <col min="15876" max="15876" width="3.421875" style="38" customWidth="1"/>
    <col min="15877" max="15877" width="9.8515625" style="38" customWidth="1"/>
    <col min="15878" max="15878" width="11.57421875" style="38" customWidth="1"/>
    <col min="15879" max="15879" width="14.28125" style="38" customWidth="1"/>
    <col min="15880" max="15880" width="11.421875" style="38" customWidth="1"/>
    <col min="15881" max="15881" width="5.00390625" style="38" customWidth="1"/>
    <col min="15882" max="15882" width="1.8515625" style="38" customWidth="1"/>
    <col min="15883" max="15883" width="7.57421875" style="38" customWidth="1"/>
    <col min="15884" max="15884" width="2.57421875" style="38" customWidth="1"/>
    <col min="15885" max="15885" width="8.7109375" style="38" customWidth="1"/>
    <col min="15886" max="15886" width="3.421875" style="38" customWidth="1"/>
    <col min="15887" max="15887" width="9.8515625" style="38" customWidth="1"/>
    <col min="15888" max="15888" width="11.421875" style="38" customWidth="1"/>
    <col min="15889" max="15889" width="12.8515625" style="38" customWidth="1"/>
    <col min="15890" max="15890" width="11.421875" style="38" customWidth="1"/>
    <col min="15891" max="15891" width="5.57421875" style="38" customWidth="1"/>
    <col min="15892" max="16127" width="9.00390625" style="38" customWidth="1"/>
    <col min="16128" max="16128" width="1.8515625" style="38" customWidth="1"/>
    <col min="16129" max="16129" width="6.421875" style="38" customWidth="1"/>
    <col min="16130" max="16130" width="3.140625" style="38" customWidth="1"/>
    <col min="16131" max="16131" width="7.57421875" style="38" customWidth="1"/>
    <col min="16132" max="16132" width="3.421875" style="38" customWidth="1"/>
    <col min="16133" max="16133" width="9.8515625" style="38" customWidth="1"/>
    <col min="16134" max="16134" width="11.57421875" style="38" customWidth="1"/>
    <col min="16135" max="16135" width="14.28125" style="38" customWidth="1"/>
    <col min="16136" max="16136" width="11.421875" style="38" customWidth="1"/>
    <col min="16137" max="16137" width="5.00390625" style="38" customWidth="1"/>
    <col min="16138" max="16138" width="1.8515625" style="38" customWidth="1"/>
    <col min="16139" max="16139" width="7.57421875" style="38" customWidth="1"/>
    <col min="16140" max="16140" width="2.57421875" style="38" customWidth="1"/>
    <col min="16141" max="16141" width="8.7109375" style="38" customWidth="1"/>
    <col min="16142" max="16142" width="3.421875" style="38" customWidth="1"/>
    <col min="16143" max="16143" width="9.8515625" style="38" customWidth="1"/>
    <col min="16144" max="16144" width="11.421875" style="38" customWidth="1"/>
    <col min="16145" max="16145" width="12.8515625" style="38" customWidth="1"/>
    <col min="16146" max="16146" width="11.421875" style="38" customWidth="1"/>
    <col min="16147" max="16147" width="5.57421875" style="38" customWidth="1"/>
    <col min="16148" max="16384" width="9.00390625" style="38" customWidth="1"/>
  </cols>
  <sheetData>
    <row r="1" spans="1:20" ht="24.95" customHeight="1" thickBot="1">
      <c r="A1" s="139" t="s">
        <v>163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0" ht="17.1" customHeight="1">
      <c r="A2" s="40" t="s">
        <v>85</v>
      </c>
      <c r="B2" s="41"/>
      <c r="C2" s="41"/>
      <c r="D2" s="41"/>
      <c r="E2" s="41"/>
      <c r="F2" s="41"/>
      <c r="G2" s="41"/>
      <c r="H2" s="41"/>
      <c r="I2" s="41"/>
      <c r="J2" s="42"/>
      <c r="K2" s="40" t="s">
        <v>86</v>
      </c>
      <c r="L2" s="41"/>
      <c r="M2" s="41"/>
      <c r="N2" s="41"/>
      <c r="O2" s="41"/>
      <c r="P2" s="41"/>
      <c r="Q2" s="41"/>
      <c r="R2" s="41"/>
      <c r="S2" s="41"/>
      <c r="T2" s="42"/>
    </row>
    <row r="3" spans="1:20" ht="17.1" customHeight="1">
      <c r="A3" s="43" t="s">
        <v>87</v>
      </c>
      <c r="B3" s="44"/>
      <c r="C3" s="44"/>
      <c r="D3" s="44"/>
      <c r="E3" s="44"/>
      <c r="F3" s="44"/>
      <c r="G3" s="45" t="s">
        <v>88</v>
      </c>
      <c r="H3" s="45" t="s">
        <v>89</v>
      </c>
      <c r="I3" s="46" t="s">
        <v>90</v>
      </c>
      <c r="J3" s="47"/>
      <c r="K3" s="43" t="s">
        <v>87</v>
      </c>
      <c r="L3" s="44"/>
      <c r="M3" s="44"/>
      <c r="N3" s="44"/>
      <c r="O3" s="44"/>
      <c r="P3" s="44"/>
      <c r="Q3" s="45" t="s">
        <v>88</v>
      </c>
      <c r="R3" s="45" t="s">
        <v>89</v>
      </c>
      <c r="S3" s="46" t="s">
        <v>90</v>
      </c>
      <c r="T3" s="47"/>
    </row>
    <row r="4" spans="1:20" ht="17.1" customHeight="1" thickBot="1">
      <c r="A4" s="48" t="s">
        <v>91</v>
      </c>
      <c r="B4" s="49"/>
      <c r="C4" s="49" t="s">
        <v>92</v>
      </c>
      <c r="D4" s="49"/>
      <c r="E4" s="49" t="s">
        <v>93</v>
      </c>
      <c r="F4" s="49"/>
      <c r="G4" s="50"/>
      <c r="H4" s="50"/>
      <c r="I4" s="51" t="s">
        <v>94</v>
      </c>
      <c r="J4" s="52" t="s">
        <v>95</v>
      </c>
      <c r="K4" s="48" t="s">
        <v>91</v>
      </c>
      <c r="L4" s="49"/>
      <c r="M4" s="49" t="s">
        <v>92</v>
      </c>
      <c r="N4" s="49"/>
      <c r="O4" s="49" t="s">
        <v>93</v>
      </c>
      <c r="P4" s="49"/>
      <c r="Q4" s="50"/>
      <c r="R4" s="50"/>
      <c r="S4" s="53" t="s">
        <v>94</v>
      </c>
      <c r="T4" s="52" t="s">
        <v>95</v>
      </c>
    </row>
    <row r="5" spans="1:20" ht="20.1" customHeight="1">
      <c r="A5" s="54" t="s">
        <v>96</v>
      </c>
      <c r="B5" s="55"/>
      <c r="C5" s="55"/>
      <c r="D5" s="55"/>
      <c r="E5" s="55"/>
      <c r="F5" s="55"/>
      <c r="G5" s="56">
        <f>G6+G16+G10+G23+H35+H37+G25+G27</f>
        <v>961562328</v>
      </c>
      <c r="H5" s="56">
        <f>H6+H16+H10+H23+G35+G37+H25+H27</f>
        <v>1175670075</v>
      </c>
      <c r="I5" s="57">
        <f>H5-G5</f>
        <v>214107747</v>
      </c>
      <c r="J5" s="58">
        <v>100</v>
      </c>
      <c r="K5" s="59" t="s">
        <v>97</v>
      </c>
      <c r="L5" s="60"/>
      <c r="M5" s="60"/>
      <c r="N5" s="60"/>
      <c r="O5" s="60"/>
      <c r="P5" s="61"/>
      <c r="Q5" s="56">
        <f>Q6+Q24+Q29+Q41+Q38+Q43+Q46+Q49</f>
        <v>961562327.781458</v>
      </c>
      <c r="R5" s="56">
        <f>ROUND(R6+R24+R29+R41+R43+R46+R49+R38,-1)+5</f>
        <v>1175670075</v>
      </c>
      <c r="S5" s="62">
        <f>R5-Q5</f>
        <v>214107747.21854198</v>
      </c>
      <c r="T5" s="58">
        <f>T6+T24+T29+T41+T38+T43+T46+T49</f>
        <v>100.00000000000003</v>
      </c>
    </row>
    <row r="6" spans="1:24" ht="20.1" customHeight="1">
      <c r="A6" s="63">
        <v>1</v>
      </c>
      <c r="B6" s="64" t="s">
        <v>98</v>
      </c>
      <c r="C6" s="65"/>
      <c r="D6" s="65"/>
      <c r="E6" s="66" t="s">
        <v>99</v>
      </c>
      <c r="F6" s="67"/>
      <c r="G6" s="68">
        <f>'[1]요양원세입'!G6</f>
        <v>229972720</v>
      </c>
      <c r="H6" s="69">
        <f>'[1]요양원세입'!H6</f>
        <v>234214920</v>
      </c>
      <c r="I6" s="64">
        <f>H6-G6</f>
        <v>4242200</v>
      </c>
      <c r="J6" s="70">
        <f>H6/$H$5*100</f>
        <v>19.921823731032706</v>
      </c>
      <c r="K6" s="71">
        <v>1</v>
      </c>
      <c r="L6" s="64" t="s">
        <v>100</v>
      </c>
      <c r="M6" s="66" t="s">
        <v>101</v>
      </c>
      <c r="N6" s="72"/>
      <c r="O6" s="72"/>
      <c r="P6" s="67"/>
      <c r="Q6" s="69">
        <f>Q7+Q15+Q18</f>
        <v>806064285.781458</v>
      </c>
      <c r="R6" s="69">
        <f>R7+R15+R18</f>
        <v>963368533.8022085</v>
      </c>
      <c r="S6" s="64">
        <f>R6-Q6</f>
        <v>157304248.02075052</v>
      </c>
      <c r="T6" s="70">
        <f>T7+T15+T18</f>
        <v>83.82860502045988</v>
      </c>
      <c r="U6" s="73"/>
      <c r="V6" s="73"/>
      <c r="W6" s="73"/>
      <c r="X6" s="73"/>
    </row>
    <row r="7" spans="1:24" ht="20.1" customHeight="1">
      <c r="A7" s="63"/>
      <c r="B7" s="64"/>
      <c r="C7" s="74">
        <v>401</v>
      </c>
      <c r="D7" s="75" t="s">
        <v>102</v>
      </c>
      <c r="E7" s="76"/>
      <c r="F7" s="75" t="s">
        <v>103</v>
      </c>
      <c r="G7" s="68">
        <f>SUM(G8:G9)</f>
        <v>229972720</v>
      </c>
      <c r="H7" s="69">
        <f>SUM(H8:H9)</f>
        <v>234214920</v>
      </c>
      <c r="I7" s="64">
        <f aca="true" t="shared" si="0" ref="I7:I28">H7-G7</f>
        <v>4242200</v>
      </c>
      <c r="J7" s="70">
        <f aca="true" t="shared" si="1" ref="J7:J28">H7/$H$5*100</f>
        <v>19.921823731032706</v>
      </c>
      <c r="K7" s="63"/>
      <c r="L7" s="77"/>
      <c r="M7" s="64">
        <v>11</v>
      </c>
      <c r="N7" s="64" t="s">
        <v>104</v>
      </c>
      <c r="O7" s="66" t="s">
        <v>105</v>
      </c>
      <c r="P7" s="67"/>
      <c r="Q7" s="64">
        <f>SUM(Q8:Q14)</f>
        <v>700567245.781458</v>
      </c>
      <c r="R7" s="64">
        <f>SUM(R8:R14)</f>
        <v>835071471.8422085</v>
      </c>
      <c r="S7" s="64">
        <f aca="true" t="shared" si="2" ref="S7:S51">R7-Q7</f>
        <v>134504226.06075048</v>
      </c>
      <c r="T7" s="70">
        <f>SUM(T8:T14)</f>
        <v>72.85718518089466</v>
      </c>
      <c r="U7" s="73"/>
      <c r="V7" s="73"/>
      <c r="W7" s="73"/>
      <c r="X7" s="73"/>
    </row>
    <row r="8" spans="1:24" ht="20.1" customHeight="1">
      <c r="A8" s="63"/>
      <c r="B8" s="64"/>
      <c r="C8" s="74"/>
      <c r="D8" s="76"/>
      <c r="E8" s="76"/>
      <c r="F8" s="75" t="s">
        <v>106</v>
      </c>
      <c r="G8" s="78">
        <f>'[1]요양원세입'!G8</f>
        <v>150716620</v>
      </c>
      <c r="H8" s="64">
        <f>'[1]요양원세입'!H8</f>
        <v>147814920</v>
      </c>
      <c r="I8" s="64">
        <f t="shared" si="0"/>
        <v>-2901700</v>
      </c>
      <c r="J8" s="70">
        <f t="shared" si="1"/>
        <v>12.5728232046733</v>
      </c>
      <c r="K8" s="63"/>
      <c r="L8" s="77"/>
      <c r="M8" s="77"/>
      <c r="N8" s="77"/>
      <c r="O8" s="64">
        <v>111</v>
      </c>
      <c r="P8" s="64" t="s">
        <v>107</v>
      </c>
      <c r="Q8" s="64">
        <f>'[1]요양원세출'!G8</f>
        <v>458184000</v>
      </c>
      <c r="R8" s="64">
        <f>'[1]요양원세출'!H8</f>
        <v>495128244</v>
      </c>
      <c r="S8" s="64">
        <f t="shared" si="2"/>
        <v>36944244</v>
      </c>
      <c r="T8" s="70">
        <f aca="true" t="shared" si="3" ref="T8:T14">Q8/$Q$5*100</f>
        <v>47.649953285621564</v>
      </c>
      <c r="U8" s="73"/>
      <c r="V8" s="73"/>
      <c r="W8" s="73"/>
      <c r="X8" s="73"/>
    </row>
    <row r="9" spans="1:24" ht="20.1" customHeight="1">
      <c r="A9" s="63"/>
      <c r="B9" s="64"/>
      <c r="C9" s="74"/>
      <c r="D9" s="76"/>
      <c r="E9" s="76"/>
      <c r="F9" s="75" t="s">
        <v>108</v>
      </c>
      <c r="G9" s="78">
        <f>'[1]요양원세입'!G14</f>
        <v>79256100</v>
      </c>
      <c r="H9" s="64">
        <f>'[1]요양원세입'!H14</f>
        <v>86400000</v>
      </c>
      <c r="I9" s="64">
        <f t="shared" si="0"/>
        <v>7143900</v>
      </c>
      <c r="J9" s="70">
        <f t="shared" si="1"/>
        <v>7.349000526359404</v>
      </c>
      <c r="K9" s="63"/>
      <c r="L9" s="77"/>
      <c r="M9" s="77"/>
      <c r="N9" s="77"/>
      <c r="O9" s="64">
        <v>112</v>
      </c>
      <c r="P9" s="64" t="s">
        <v>109</v>
      </c>
      <c r="Q9" s="64">
        <f>'[1]요양원세출'!G206</f>
        <v>35640000</v>
      </c>
      <c r="R9" s="64">
        <f>'[1]요양원세출'!H206</f>
        <v>51360000</v>
      </c>
      <c r="S9" s="64">
        <f t="shared" si="2"/>
        <v>15720000</v>
      </c>
      <c r="T9" s="70">
        <f t="shared" si="3"/>
        <v>3.706468002155362</v>
      </c>
      <c r="U9" s="73"/>
      <c r="V9" s="73"/>
      <c r="W9" s="73"/>
      <c r="X9" s="73"/>
    </row>
    <row r="10" spans="1:24" ht="20.1" customHeight="1">
      <c r="A10" s="71">
        <v>2</v>
      </c>
      <c r="B10" s="64" t="s">
        <v>110</v>
      </c>
      <c r="C10" s="66" t="s">
        <v>101</v>
      </c>
      <c r="D10" s="72"/>
      <c r="E10" s="72"/>
      <c r="F10" s="67"/>
      <c r="G10" s="69">
        <f>G11+G13</f>
        <v>620456640</v>
      </c>
      <c r="H10" s="69">
        <f>H11+H13</f>
        <v>859513600</v>
      </c>
      <c r="I10" s="64">
        <f t="shared" si="0"/>
        <v>239056960</v>
      </c>
      <c r="J10" s="70">
        <f t="shared" si="1"/>
        <v>73.10840160663271</v>
      </c>
      <c r="K10" s="63"/>
      <c r="L10" s="77"/>
      <c r="M10" s="77"/>
      <c r="N10" s="77"/>
      <c r="O10" s="64">
        <v>113</v>
      </c>
      <c r="P10" s="64" t="s">
        <v>111</v>
      </c>
      <c r="Q10" s="64">
        <f>'[1]요양원세출'!G67+'[1]요양원세출'!G107+'[1]요양원세출'!G147+'[1]요양원세출'!G259</f>
        <v>99276174</v>
      </c>
      <c r="R10" s="64">
        <f>'[1]요양원세출'!H67+'[1]요양원세출'!H107+'[1]요양원세출'!H157+'[1]요양원세출'!H184+'[1]요양원세출'!H259</f>
        <v>129505343.5</v>
      </c>
      <c r="S10" s="64">
        <f t="shared" si="2"/>
        <v>30229169.5</v>
      </c>
      <c r="T10" s="70">
        <f t="shared" si="3"/>
        <v>10.324465833541192</v>
      </c>
      <c r="U10" s="73"/>
      <c r="V10" s="73"/>
      <c r="W10" s="73"/>
      <c r="X10" s="73"/>
    </row>
    <row r="11" spans="1:24" ht="20.1" customHeight="1">
      <c r="A11" s="79"/>
      <c r="B11" s="65"/>
      <c r="C11" s="64">
        <v>40</v>
      </c>
      <c r="D11" s="64" t="s">
        <v>16</v>
      </c>
      <c r="E11" s="80" t="s">
        <v>105</v>
      </c>
      <c r="F11" s="80"/>
      <c r="G11" s="64">
        <f>'[1]요양원세입'!G26</f>
        <v>609736640</v>
      </c>
      <c r="H11" s="64">
        <f>'[1]요양원세입'!H26</f>
        <v>846633600</v>
      </c>
      <c r="I11" s="64">
        <f t="shared" si="0"/>
        <v>236896960</v>
      </c>
      <c r="J11" s="70">
        <f t="shared" si="1"/>
        <v>72.0128561577958</v>
      </c>
      <c r="K11" s="63"/>
      <c r="L11" s="77"/>
      <c r="M11" s="77"/>
      <c r="N11" s="77"/>
      <c r="O11" s="64">
        <v>114</v>
      </c>
      <c r="P11" s="64" t="s">
        <v>112</v>
      </c>
      <c r="Q11" s="64">
        <f>'[1]요양원세출'!G314+'[1]요양원세출'!G157</f>
        <v>600000</v>
      </c>
      <c r="R11" s="64">
        <f>'[1]요양원세출'!H314+'[1]요양원세출'!H147</f>
        <v>27300000</v>
      </c>
      <c r="S11" s="64">
        <f t="shared" si="2"/>
        <v>26700000</v>
      </c>
      <c r="T11" s="70">
        <f t="shared" si="3"/>
        <v>0.062398451214736736</v>
      </c>
      <c r="U11" s="73"/>
      <c r="V11" s="73"/>
      <c r="W11" s="73"/>
      <c r="X11" s="73"/>
    </row>
    <row r="12" spans="1:24" ht="20.1" customHeight="1">
      <c r="A12" s="63"/>
      <c r="B12" s="77"/>
      <c r="C12" s="65"/>
      <c r="D12" s="65"/>
      <c r="E12" s="64">
        <v>402</v>
      </c>
      <c r="F12" s="64" t="s">
        <v>113</v>
      </c>
      <c r="G12" s="78">
        <f>'[1]요양원세입'!G27</f>
        <v>609736640</v>
      </c>
      <c r="H12" s="64">
        <f>'[1]요양원세입'!H27</f>
        <v>846633600</v>
      </c>
      <c r="I12" s="64">
        <f t="shared" si="0"/>
        <v>236896960</v>
      </c>
      <c r="J12" s="70">
        <f t="shared" si="1"/>
        <v>72.0128561577958</v>
      </c>
      <c r="K12" s="63"/>
      <c r="L12" s="77"/>
      <c r="M12" s="77"/>
      <c r="N12" s="77"/>
      <c r="O12" s="64">
        <v>115</v>
      </c>
      <c r="P12" s="64" t="s">
        <v>114</v>
      </c>
      <c r="Q12" s="64">
        <f>'[1]요양원세출'!G55+'[1]요양원세출'!G246</f>
        <v>6400000</v>
      </c>
      <c r="R12" s="64">
        <f>'[1]요양원세출'!H55+'[1]요양원세출'!H246</f>
        <v>12140000</v>
      </c>
      <c r="S12" s="64">
        <f t="shared" si="2"/>
        <v>5740000</v>
      </c>
      <c r="T12" s="70">
        <f t="shared" si="3"/>
        <v>0.6655834796238584</v>
      </c>
      <c r="U12" s="73"/>
      <c r="V12" s="73"/>
      <c r="W12" s="73"/>
      <c r="X12" s="73"/>
    </row>
    <row r="13" spans="1:24" ht="20.1" customHeight="1">
      <c r="A13" s="63"/>
      <c r="B13" s="77"/>
      <c r="C13" s="64">
        <v>22</v>
      </c>
      <c r="D13" s="64" t="s">
        <v>115</v>
      </c>
      <c r="E13" s="66" t="s">
        <v>105</v>
      </c>
      <c r="F13" s="67"/>
      <c r="G13" s="64">
        <f>G14+G15</f>
        <v>10720000</v>
      </c>
      <c r="H13" s="64">
        <f>H14+H15</f>
        <v>12880000</v>
      </c>
      <c r="I13" s="64">
        <f t="shared" si="0"/>
        <v>2160000</v>
      </c>
      <c r="J13" s="70">
        <f t="shared" si="1"/>
        <v>1.0955454488369112</v>
      </c>
      <c r="K13" s="63"/>
      <c r="L13" s="77"/>
      <c r="M13" s="77"/>
      <c r="N13" s="77"/>
      <c r="O13" s="64">
        <v>112</v>
      </c>
      <c r="P13" s="64" t="s">
        <v>116</v>
      </c>
      <c r="Q13" s="64">
        <f>'[1]요양원세출'!G48</f>
        <v>49174478.666666664</v>
      </c>
      <c r="R13" s="64">
        <f>'[1]요양원세출'!H48</f>
        <v>58557798.958333336</v>
      </c>
      <c r="S13" s="64">
        <f t="shared" si="2"/>
        <v>9383320.291666672</v>
      </c>
      <c r="T13" s="70">
        <f t="shared" si="3"/>
        <v>5.114018846820187</v>
      </c>
      <c r="U13" s="73"/>
      <c r="V13" s="73"/>
      <c r="W13" s="73"/>
      <c r="X13" s="73"/>
    </row>
    <row r="14" spans="1:24" ht="20.1" customHeight="1">
      <c r="A14" s="63"/>
      <c r="B14" s="77"/>
      <c r="C14" s="77"/>
      <c r="D14" s="77"/>
      <c r="E14" s="64">
        <v>221</v>
      </c>
      <c r="F14" s="64" t="s">
        <v>117</v>
      </c>
      <c r="G14" s="78">
        <f>'[1]요양원세입'!G44</f>
        <v>1000000</v>
      </c>
      <c r="H14" s="64">
        <f>'[1]요양원세입'!H44</f>
        <v>1000000</v>
      </c>
      <c r="I14" s="64">
        <f t="shared" si="0"/>
        <v>0</v>
      </c>
      <c r="J14" s="70">
        <f t="shared" si="1"/>
        <v>0.0850578764624931</v>
      </c>
      <c r="K14" s="63"/>
      <c r="L14" s="77"/>
      <c r="M14" s="78"/>
      <c r="N14" s="78"/>
      <c r="O14" s="81">
        <v>117</v>
      </c>
      <c r="P14" s="64" t="s">
        <v>118</v>
      </c>
      <c r="Q14" s="64">
        <f>'[1]요양원세출'!G299</f>
        <v>51292593.1147914</v>
      </c>
      <c r="R14" s="64">
        <f>'[1]요양원세출'!H299</f>
        <v>61080085.383875154</v>
      </c>
      <c r="S14" s="64">
        <f t="shared" si="2"/>
        <v>9787492.269083753</v>
      </c>
      <c r="T14" s="70">
        <f t="shared" si="3"/>
        <v>5.334297281917754</v>
      </c>
      <c r="U14" s="73"/>
      <c r="V14" s="73"/>
      <c r="W14" s="73"/>
      <c r="X14" s="73"/>
    </row>
    <row r="15" spans="1:24" ht="20.1" customHeight="1">
      <c r="A15" s="82"/>
      <c r="B15" s="78"/>
      <c r="C15" s="78"/>
      <c r="D15" s="78"/>
      <c r="E15" s="64">
        <v>222</v>
      </c>
      <c r="F15" s="64" t="s">
        <v>119</v>
      </c>
      <c r="G15" s="78">
        <f>'[1]요양원세입'!G57</f>
        <v>9720000</v>
      </c>
      <c r="H15" s="64">
        <f>'[1]요양원세입'!H57</f>
        <v>11880000</v>
      </c>
      <c r="I15" s="64">
        <f t="shared" si="0"/>
        <v>2160000</v>
      </c>
      <c r="J15" s="70">
        <f t="shared" si="1"/>
        <v>1.010487572374418</v>
      </c>
      <c r="K15" s="63"/>
      <c r="L15" s="77"/>
      <c r="M15" s="64">
        <v>13</v>
      </c>
      <c r="N15" s="64" t="s">
        <v>120</v>
      </c>
      <c r="O15" s="66" t="s">
        <v>121</v>
      </c>
      <c r="P15" s="67"/>
      <c r="Q15" s="64">
        <f>SUM(Q16:Q17)</f>
        <v>13664000</v>
      </c>
      <c r="R15" s="64">
        <f>SUM(R16:R17)</f>
        <v>11264000</v>
      </c>
      <c r="S15" s="64">
        <f t="shared" si="2"/>
        <v>-2400000</v>
      </c>
      <c r="T15" s="70">
        <f>SUM(T16:T17)</f>
        <v>1.4210207289969379</v>
      </c>
      <c r="U15" s="73"/>
      <c r="V15" s="73"/>
      <c r="W15" s="73"/>
      <c r="X15" s="73"/>
    </row>
    <row r="16" spans="1:24" ht="20.1" customHeight="1">
      <c r="A16" s="71">
        <v>3</v>
      </c>
      <c r="B16" s="64" t="s">
        <v>122</v>
      </c>
      <c r="C16" s="80" t="s">
        <v>101</v>
      </c>
      <c r="D16" s="80"/>
      <c r="E16" s="80"/>
      <c r="F16" s="80"/>
      <c r="G16" s="69">
        <f>'[1]요양원세입'!G64</f>
        <v>101117968</v>
      </c>
      <c r="H16" s="69">
        <f>'[1]요양원세입'!H64</f>
        <v>81926555</v>
      </c>
      <c r="I16" s="64">
        <f t="shared" si="0"/>
        <v>-19191413</v>
      </c>
      <c r="J16" s="70">
        <f t="shared" si="1"/>
        <v>6.968498794187647</v>
      </c>
      <c r="K16" s="63"/>
      <c r="L16" s="77"/>
      <c r="M16" s="77"/>
      <c r="N16" s="77"/>
      <c r="O16" s="64">
        <v>131</v>
      </c>
      <c r="P16" s="64" t="s">
        <v>123</v>
      </c>
      <c r="Q16" s="64">
        <f>'[1]요양원세출'!G322</f>
        <v>2064000</v>
      </c>
      <c r="R16" s="64">
        <f>'[1]요양원세출'!H322</f>
        <v>2064000</v>
      </c>
      <c r="S16" s="64">
        <f t="shared" si="2"/>
        <v>0</v>
      </c>
      <c r="T16" s="70">
        <f>Q16/$Q$5*100</f>
        <v>0.21465067217869435</v>
      </c>
      <c r="U16" s="73"/>
      <c r="V16" s="73"/>
      <c r="W16" s="73"/>
      <c r="X16" s="73"/>
    </row>
    <row r="17" spans="1:24" ht="20.1" customHeight="1">
      <c r="A17" s="79" t="s">
        <v>124</v>
      </c>
      <c r="B17" s="65"/>
      <c r="C17" s="64">
        <v>11</v>
      </c>
      <c r="D17" s="64" t="s">
        <v>125</v>
      </c>
      <c r="E17" s="80" t="s">
        <v>105</v>
      </c>
      <c r="F17" s="80"/>
      <c r="G17" s="64">
        <f>SUM(G18:G19)</f>
        <v>37240000</v>
      </c>
      <c r="H17" s="64">
        <f>SUM(H18:H19)</f>
        <v>52985000</v>
      </c>
      <c r="I17" s="64">
        <f t="shared" si="0"/>
        <v>15745000</v>
      </c>
      <c r="J17" s="70">
        <f t="shared" si="1"/>
        <v>4.506791584365197</v>
      </c>
      <c r="K17" s="63"/>
      <c r="L17" s="77"/>
      <c r="M17" s="77"/>
      <c r="N17" s="77"/>
      <c r="O17" s="64">
        <v>132</v>
      </c>
      <c r="P17" s="64" t="s">
        <v>126</v>
      </c>
      <c r="Q17" s="64">
        <f>'[1]요양원세출'!G329+'[1]요양원세출'!G338</f>
        <v>11600000</v>
      </c>
      <c r="R17" s="64">
        <f>'[1]요양원세출'!H329+'[1]요양원세출'!H338</f>
        <v>9200000</v>
      </c>
      <c r="S17" s="64">
        <f t="shared" si="2"/>
        <v>-2400000</v>
      </c>
      <c r="T17" s="70">
        <f>Q17/$Q$5*100</f>
        <v>1.2063700568182436</v>
      </c>
      <c r="U17" s="73"/>
      <c r="V17" s="73"/>
      <c r="W17" s="73"/>
      <c r="X17" s="73"/>
    </row>
    <row r="18" spans="1:24" ht="20.1" customHeight="1">
      <c r="A18" s="63"/>
      <c r="B18" s="77"/>
      <c r="C18" s="65"/>
      <c r="D18" s="65"/>
      <c r="E18" s="64">
        <v>111</v>
      </c>
      <c r="F18" s="64" t="s">
        <v>127</v>
      </c>
      <c r="G18" s="78">
        <f>'[1]요양원세입'!G66</f>
        <v>35640000</v>
      </c>
      <c r="H18" s="64">
        <f>'[1]요양원세입'!H65</f>
        <v>51360000</v>
      </c>
      <c r="I18" s="64">
        <f t="shared" si="0"/>
        <v>15720000</v>
      </c>
      <c r="J18" s="70">
        <f t="shared" si="1"/>
        <v>4.368572535113645</v>
      </c>
      <c r="K18" s="63"/>
      <c r="L18" s="77"/>
      <c r="M18" s="64">
        <v>14</v>
      </c>
      <c r="N18" s="64" t="s">
        <v>128</v>
      </c>
      <c r="O18" s="66" t="s">
        <v>121</v>
      </c>
      <c r="P18" s="67"/>
      <c r="Q18" s="64">
        <f>SUM(Q19:Q23)</f>
        <v>91833040</v>
      </c>
      <c r="R18" s="64">
        <f>SUM(R19:R23)</f>
        <v>117033061.96000001</v>
      </c>
      <c r="S18" s="64">
        <f t="shared" si="2"/>
        <v>25200021.96000001</v>
      </c>
      <c r="T18" s="70">
        <f>SUM(T19:T23)</f>
        <v>9.550399110568279</v>
      </c>
      <c r="U18" s="73"/>
      <c r="V18" s="73"/>
      <c r="W18" s="73"/>
      <c r="X18" s="73"/>
    </row>
    <row r="19" spans="1:24" ht="20.1" customHeight="1">
      <c r="A19" s="63"/>
      <c r="B19" s="77"/>
      <c r="C19" s="77"/>
      <c r="D19" s="77"/>
      <c r="E19" s="64">
        <v>112</v>
      </c>
      <c r="F19" s="64" t="s">
        <v>19</v>
      </c>
      <c r="G19" s="78">
        <f>'[1]요양원세입'!G80</f>
        <v>1600000</v>
      </c>
      <c r="H19" s="64">
        <f>'[1]요양원세입'!H80</f>
        <v>1625000</v>
      </c>
      <c r="I19" s="64">
        <f t="shared" si="0"/>
        <v>25000</v>
      </c>
      <c r="J19" s="70">
        <f t="shared" si="1"/>
        <v>0.1382190492515513</v>
      </c>
      <c r="K19" s="63"/>
      <c r="L19" s="77"/>
      <c r="M19" s="77"/>
      <c r="N19" s="77"/>
      <c r="O19" s="83">
        <v>141</v>
      </c>
      <c r="P19" s="84" t="s">
        <v>129</v>
      </c>
      <c r="Q19" s="64">
        <f>'[1]요양원세출'!G426+'[1]요양원세출'!G346</f>
        <v>6500000</v>
      </c>
      <c r="R19" s="64">
        <f>'[1]요양원세출'!H426+'[1]요양원세출'!H346</f>
        <v>6500000</v>
      </c>
      <c r="S19" s="64">
        <f t="shared" si="2"/>
        <v>0</v>
      </c>
      <c r="T19" s="70">
        <f>Q19/$Q$5*100</f>
        <v>0.6759832214929813</v>
      </c>
      <c r="U19" s="73"/>
      <c r="V19" s="73"/>
      <c r="W19" s="73"/>
      <c r="X19" s="73"/>
    </row>
    <row r="20" spans="1:24" ht="20.1" customHeight="1">
      <c r="A20" s="71"/>
      <c r="B20" s="64"/>
      <c r="C20" s="85"/>
      <c r="D20" s="86"/>
      <c r="E20" s="86">
        <v>113</v>
      </c>
      <c r="F20" s="87" t="s">
        <v>24</v>
      </c>
      <c r="G20" s="64">
        <f>'[1]요양원세입'!G91</f>
        <v>50893468</v>
      </c>
      <c r="H20" s="64">
        <f>'[1]요양원세입'!H91</f>
        <v>18141555</v>
      </c>
      <c r="I20" s="64">
        <f t="shared" si="0"/>
        <v>-32751913</v>
      </c>
      <c r="J20" s="70">
        <f t="shared" si="1"/>
        <v>1.543082144027524</v>
      </c>
      <c r="K20" s="63"/>
      <c r="L20" s="77"/>
      <c r="M20" s="88"/>
      <c r="N20" s="77"/>
      <c r="O20" s="77">
        <v>142</v>
      </c>
      <c r="P20" s="77" t="s">
        <v>130</v>
      </c>
      <c r="Q20" s="64">
        <f>'[1]요양원세출'!G357</f>
        <v>12440000</v>
      </c>
      <c r="R20" s="64">
        <f>'[1]요양원세출'!H357</f>
        <v>12360000</v>
      </c>
      <c r="S20" s="64">
        <f t="shared" si="2"/>
        <v>-80000</v>
      </c>
      <c r="T20" s="70">
        <f>Q20/$Q$5*100</f>
        <v>1.2937278885188748</v>
      </c>
      <c r="U20" s="73"/>
      <c r="V20" s="73"/>
      <c r="W20" s="73"/>
      <c r="X20" s="73"/>
    </row>
    <row r="21" spans="1:24" ht="20.1" customHeight="1">
      <c r="A21" s="79"/>
      <c r="B21" s="65"/>
      <c r="C21" s="65">
        <v>31</v>
      </c>
      <c r="D21" s="65" t="s">
        <v>131</v>
      </c>
      <c r="E21" s="66" t="s">
        <v>105</v>
      </c>
      <c r="F21" s="67"/>
      <c r="G21" s="89">
        <f>G22</f>
        <v>12984500</v>
      </c>
      <c r="H21" s="89">
        <f>H22</f>
        <v>10800000</v>
      </c>
      <c r="I21" s="64">
        <f t="shared" si="0"/>
        <v>-2184500</v>
      </c>
      <c r="J21" s="70">
        <f t="shared" si="1"/>
        <v>0.9186250657949255</v>
      </c>
      <c r="K21" s="63"/>
      <c r="L21" s="77"/>
      <c r="M21" s="77"/>
      <c r="N21" s="88"/>
      <c r="O21" s="64">
        <v>143</v>
      </c>
      <c r="P21" s="64" t="s">
        <v>132</v>
      </c>
      <c r="Q21" s="64">
        <f>'[1]요양원세출'!G382</f>
        <v>51828730</v>
      </c>
      <c r="R21" s="64">
        <f>'[1]요양원세출'!H382</f>
        <v>69812751.96000001</v>
      </c>
      <c r="S21" s="64">
        <f t="shared" si="2"/>
        <v>17984021.96000001</v>
      </c>
      <c r="T21" s="70">
        <f>Q21/$Q$5*100</f>
        <v>5.390054134044604</v>
      </c>
      <c r="U21" s="73"/>
      <c r="V21" s="73"/>
      <c r="W21" s="73"/>
      <c r="X21" s="73"/>
    </row>
    <row r="22" spans="1:20" ht="20.1" customHeight="1">
      <c r="A22" s="82"/>
      <c r="B22" s="78"/>
      <c r="C22" s="64"/>
      <c r="D22" s="64"/>
      <c r="E22" s="64">
        <v>311</v>
      </c>
      <c r="F22" s="64" t="s">
        <v>133</v>
      </c>
      <c r="G22" s="64">
        <f>'[1]요양원세입'!G115</f>
        <v>12984500</v>
      </c>
      <c r="H22" s="64">
        <f>'[1]요양원세입'!H115</f>
        <v>10800000</v>
      </c>
      <c r="I22" s="64">
        <f t="shared" si="0"/>
        <v>-2184500</v>
      </c>
      <c r="J22" s="70">
        <f t="shared" si="1"/>
        <v>0.9186250657949255</v>
      </c>
      <c r="K22" s="63"/>
      <c r="L22" s="77"/>
      <c r="M22" s="77"/>
      <c r="N22" s="88"/>
      <c r="O22" s="81">
        <v>144</v>
      </c>
      <c r="P22" s="84" t="s">
        <v>134</v>
      </c>
      <c r="Q22" s="64">
        <f>'[1]요양원세출'!G402</f>
        <v>6664310</v>
      </c>
      <c r="R22" s="64">
        <f>'[1]요양원세출'!H402</f>
        <v>6760310</v>
      </c>
      <c r="S22" s="64">
        <f t="shared" si="2"/>
        <v>96000</v>
      </c>
      <c r="T22" s="70">
        <f>Q22/$Q$5*100</f>
        <v>0.6930710373581369</v>
      </c>
    </row>
    <row r="23" spans="1:20" ht="20.1" customHeight="1">
      <c r="A23" s="71">
        <v>4</v>
      </c>
      <c r="B23" s="64" t="s">
        <v>135</v>
      </c>
      <c r="C23" s="66" t="s">
        <v>101</v>
      </c>
      <c r="D23" s="72"/>
      <c r="E23" s="72"/>
      <c r="F23" s="67"/>
      <c r="G23" s="69">
        <f>G24</f>
        <v>0</v>
      </c>
      <c r="H23" s="69">
        <f>H24</f>
        <v>0</v>
      </c>
      <c r="I23" s="64">
        <f t="shared" si="0"/>
        <v>0</v>
      </c>
      <c r="J23" s="70">
        <f t="shared" si="1"/>
        <v>0</v>
      </c>
      <c r="K23" s="63"/>
      <c r="L23" s="77"/>
      <c r="M23" s="77"/>
      <c r="N23" s="88"/>
      <c r="O23" s="64">
        <v>145</v>
      </c>
      <c r="P23" s="64" t="s">
        <v>136</v>
      </c>
      <c r="Q23" s="64">
        <f>'[1]요양원세출'!G417</f>
        <v>14400000</v>
      </c>
      <c r="R23" s="64">
        <f>'[1]요양원세출'!H417</f>
        <v>21600000</v>
      </c>
      <c r="S23" s="64">
        <f t="shared" si="2"/>
        <v>7200000</v>
      </c>
      <c r="T23" s="70">
        <f>Q23/$Q$5*100</f>
        <v>1.4975628291536818</v>
      </c>
    </row>
    <row r="24" spans="1:20" ht="20.1" customHeight="1">
      <c r="A24" s="79"/>
      <c r="B24" s="65"/>
      <c r="C24" s="65">
        <v>41</v>
      </c>
      <c r="D24" s="65" t="s">
        <v>137</v>
      </c>
      <c r="E24" s="66" t="s">
        <v>105</v>
      </c>
      <c r="F24" s="67"/>
      <c r="G24" s="65">
        <f>'[1]요양원세입'!G126</f>
        <v>0</v>
      </c>
      <c r="H24" s="65">
        <f>'[1]요양원세입'!H126</f>
        <v>0</v>
      </c>
      <c r="I24" s="64">
        <f t="shared" si="0"/>
        <v>0</v>
      </c>
      <c r="J24" s="70">
        <f t="shared" si="1"/>
        <v>0</v>
      </c>
      <c r="K24" s="82">
        <v>2</v>
      </c>
      <c r="L24" s="90" t="s">
        <v>138</v>
      </c>
      <c r="M24" s="85"/>
      <c r="N24" s="86"/>
      <c r="O24" s="86" t="s">
        <v>139</v>
      </c>
      <c r="P24" s="87"/>
      <c r="Q24" s="91">
        <f>Q25</f>
        <v>24308890</v>
      </c>
      <c r="R24" s="91">
        <f>R25</f>
        <v>44408890</v>
      </c>
      <c r="S24" s="64">
        <f t="shared" si="2"/>
        <v>20100000</v>
      </c>
      <c r="T24" s="70">
        <f>T25</f>
        <v>2.5280618112490023</v>
      </c>
    </row>
    <row r="25" spans="1:20" ht="20.1" customHeight="1">
      <c r="A25" s="71">
        <v>5</v>
      </c>
      <c r="B25" s="64" t="s">
        <v>140</v>
      </c>
      <c r="C25" s="66" t="s">
        <v>141</v>
      </c>
      <c r="D25" s="72"/>
      <c r="E25" s="72"/>
      <c r="F25" s="67"/>
      <c r="G25" s="69">
        <f>'[1]요양원세입'!G129</f>
        <v>15000</v>
      </c>
      <c r="H25" s="69">
        <f>'[1]요양원세입'!H129</f>
        <v>15000</v>
      </c>
      <c r="I25" s="64">
        <f t="shared" si="0"/>
        <v>0</v>
      </c>
      <c r="J25" s="70">
        <f t="shared" si="1"/>
        <v>0.0012758681469373966</v>
      </c>
      <c r="K25" s="63"/>
      <c r="L25" s="88"/>
      <c r="M25" s="64">
        <v>21</v>
      </c>
      <c r="N25" s="75" t="s">
        <v>142</v>
      </c>
      <c r="O25" s="66" t="s">
        <v>121</v>
      </c>
      <c r="P25" s="67"/>
      <c r="Q25" s="64">
        <f>SUM(Q26:Q28)</f>
        <v>24308890</v>
      </c>
      <c r="R25" s="64">
        <f>SUM(R26:R28)</f>
        <v>44408890</v>
      </c>
      <c r="S25" s="64">
        <f t="shared" si="2"/>
        <v>20100000</v>
      </c>
      <c r="T25" s="70">
        <f>SUM(T26:T28)</f>
        <v>2.5280618112490023</v>
      </c>
    </row>
    <row r="26" spans="1:20" ht="20.1" customHeight="1">
      <c r="A26" s="63"/>
      <c r="B26" s="77"/>
      <c r="C26" s="64">
        <v>51</v>
      </c>
      <c r="D26" s="64" t="s">
        <v>140</v>
      </c>
      <c r="E26" s="66" t="s">
        <v>105</v>
      </c>
      <c r="F26" s="67"/>
      <c r="G26" s="64">
        <f>'[1]요양원세입'!G129</f>
        <v>15000</v>
      </c>
      <c r="H26" s="64">
        <f>'[1]요양원세입'!H129</f>
        <v>15000</v>
      </c>
      <c r="I26" s="64">
        <f t="shared" si="0"/>
        <v>0</v>
      </c>
      <c r="J26" s="70">
        <f t="shared" si="1"/>
        <v>0.0012758681469373966</v>
      </c>
      <c r="K26" s="63"/>
      <c r="L26" s="88"/>
      <c r="M26" s="65"/>
      <c r="N26" s="92"/>
      <c r="O26" s="65">
        <v>211</v>
      </c>
      <c r="P26" s="65" t="s">
        <v>142</v>
      </c>
      <c r="Q26" s="65">
        <f>'[1]요양원세출'!G435</f>
        <v>4000000</v>
      </c>
      <c r="R26" s="65">
        <f>'[1]요양원세출'!H435</f>
        <v>22000000</v>
      </c>
      <c r="S26" s="64">
        <f t="shared" si="2"/>
        <v>18000000</v>
      </c>
      <c r="T26" s="70">
        <f>Q26/$Q$5*100</f>
        <v>0.4159896747649116</v>
      </c>
    </row>
    <row r="27" spans="1:20" ht="20.1" customHeight="1">
      <c r="A27" s="71">
        <v>6</v>
      </c>
      <c r="B27" s="64" t="s">
        <v>143</v>
      </c>
      <c r="C27" s="66" t="s">
        <v>141</v>
      </c>
      <c r="D27" s="72"/>
      <c r="E27" s="72"/>
      <c r="F27" s="67"/>
      <c r="G27" s="69">
        <f>G28</f>
        <v>10000000</v>
      </c>
      <c r="H27" s="69">
        <f>H28</f>
        <v>0</v>
      </c>
      <c r="I27" s="64">
        <f t="shared" si="0"/>
        <v>-10000000</v>
      </c>
      <c r="J27" s="70">
        <f t="shared" si="1"/>
        <v>0</v>
      </c>
      <c r="K27" s="63"/>
      <c r="L27" s="88"/>
      <c r="M27" s="77"/>
      <c r="N27" s="88"/>
      <c r="O27" s="65">
        <v>212</v>
      </c>
      <c r="P27" s="65" t="s">
        <v>144</v>
      </c>
      <c r="Q27" s="65">
        <f>'[1]요양원세출'!G444</f>
        <v>5000000</v>
      </c>
      <c r="R27" s="65">
        <f>'[1]요양원세출'!H444</f>
        <v>7300000</v>
      </c>
      <c r="S27" s="64">
        <f t="shared" si="2"/>
        <v>2300000</v>
      </c>
      <c r="T27" s="70">
        <f>Q27/$Q$5*100</f>
        <v>0.5199870934561394</v>
      </c>
    </row>
    <row r="28" spans="1:20" ht="20.1" customHeight="1" thickBot="1">
      <c r="A28" s="93"/>
      <c r="B28" s="94"/>
      <c r="C28" s="94">
        <v>61</v>
      </c>
      <c r="D28" s="94" t="s">
        <v>143</v>
      </c>
      <c r="E28" s="95" t="s">
        <v>105</v>
      </c>
      <c r="F28" s="96"/>
      <c r="G28" s="94">
        <f>'[1]요양원세입'!G142</f>
        <v>10000000</v>
      </c>
      <c r="H28" s="94">
        <f>'[1]요양원세입'!H142</f>
        <v>0</v>
      </c>
      <c r="I28" s="94">
        <f t="shared" si="0"/>
        <v>-10000000</v>
      </c>
      <c r="J28" s="97">
        <f t="shared" si="1"/>
        <v>0</v>
      </c>
      <c r="K28" s="98"/>
      <c r="L28" s="99"/>
      <c r="M28" s="99"/>
      <c r="N28" s="100"/>
      <c r="O28" s="94">
        <v>213</v>
      </c>
      <c r="P28" s="94" t="s">
        <v>145</v>
      </c>
      <c r="Q28" s="94">
        <f>'[1]요양원세출'!G451</f>
        <v>15308890</v>
      </c>
      <c r="R28" s="94">
        <f>'[1]요양원세출'!H451</f>
        <v>15108890</v>
      </c>
      <c r="S28" s="94">
        <f t="shared" si="2"/>
        <v>-200000</v>
      </c>
      <c r="T28" s="97">
        <f>Q28/$Q$5*100</f>
        <v>1.5920850430279516</v>
      </c>
    </row>
    <row r="29" spans="1:20" ht="20.1" customHeight="1">
      <c r="A29" s="101" t="s">
        <v>146</v>
      </c>
      <c r="B29" s="102"/>
      <c r="C29" s="102"/>
      <c r="D29" s="102"/>
      <c r="E29" s="103"/>
      <c r="F29" s="103"/>
      <c r="G29" s="103"/>
      <c r="H29" s="103"/>
      <c r="I29" s="104"/>
      <c r="J29" s="105"/>
      <c r="K29" s="106">
        <v>3</v>
      </c>
      <c r="L29" s="62" t="s">
        <v>147</v>
      </c>
      <c r="M29" s="107" t="s">
        <v>141</v>
      </c>
      <c r="N29" s="108"/>
      <c r="O29" s="108"/>
      <c r="P29" s="109"/>
      <c r="Q29" s="56">
        <f>Q30</f>
        <v>92132500</v>
      </c>
      <c r="R29" s="56">
        <f>R30</f>
        <v>125212541.92</v>
      </c>
      <c r="S29" s="62">
        <f t="shared" si="2"/>
        <v>33080041.92</v>
      </c>
      <c r="T29" s="58">
        <f>T30</f>
        <v>9.581542177569553</v>
      </c>
    </row>
    <row r="30" spans="1:20" ht="20.1" customHeight="1">
      <c r="A30" s="110"/>
      <c r="B30" s="111"/>
      <c r="C30" s="111"/>
      <c r="D30" s="111"/>
      <c r="E30" s="111"/>
      <c r="F30" s="111"/>
      <c r="G30" s="111"/>
      <c r="H30" s="111"/>
      <c r="I30" s="112"/>
      <c r="J30" s="113"/>
      <c r="K30" s="63"/>
      <c r="L30" s="77"/>
      <c r="M30" s="114">
        <v>31</v>
      </c>
      <c r="N30" s="115" t="s">
        <v>128</v>
      </c>
      <c r="O30" s="66" t="s">
        <v>121</v>
      </c>
      <c r="P30" s="67"/>
      <c r="Q30" s="64">
        <f>SUM(Q31:Q37)</f>
        <v>92132500</v>
      </c>
      <c r="R30" s="64">
        <f>SUM(R31:R37)</f>
        <v>125212541.92</v>
      </c>
      <c r="S30" s="64">
        <f t="shared" si="2"/>
        <v>33080041.92</v>
      </c>
      <c r="T30" s="70">
        <f>SUM(T31:T37)</f>
        <v>9.581542177569553</v>
      </c>
    </row>
    <row r="31" spans="1:20" s="73" customFormat="1" ht="20.1" customHeight="1">
      <c r="A31" s="110"/>
      <c r="B31" s="111"/>
      <c r="C31" s="111"/>
      <c r="D31" s="111"/>
      <c r="E31" s="116"/>
      <c r="F31" s="116"/>
      <c r="G31" s="111"/>
      <c r="H31" s="111"/>
      <c r="I31" s="112"/>
      <c r="J31" s="113"/>
      <c r="K31" s="63"/>
      <c r="L31" s="77"/>
      <c r="M31" s="117"/>
      <c r="N31" s="117"/>
      <c r="O31" s="118">
        <v>311</v>
      </c>
      <c r="P31" s="119" t="s">
        <v>148</v>
      </c>
      <c r="Q31" s="78">
        <f>'[1]요양원세출'!G476</f>
        <v>62092500</v>
      </c>
      <c r="R31" s="78">
        <f>'[1]요양원세출'!H476</f>
        <v>91080000</v>
      </c>
      <c r="S31" s="64">
        <f t="shared" si="2"/>
        <v>28987500</v>
      </c>
      <c r="T31" s="70">
        <f aca="true" t="shared" si="4" ref="T31:T37">Q31/$Q$5*100</f>
        <v>6.457459720085068</v>
      </c>
    </row>
    <row r="32" spans="1:24" s="37" customFormat="1" ht="20.1" customHeight="1">
      <c r="A32" s="110"/>
      <c r="B32" s="111"/>
      <c r="C32" s="111"/>
      <c r="D32" s="111"/>
      <c r="E32" s="111"/>
      <c r="F32" s="111"/>
      <c r="G32" s="111"/>
      <c r="H32" s="111"/>
      <c r="I32" s="112"/>
      <c r="J32" s="113"/>
      <c r="K32" s="63"/>
      <c r="L32" s="77"/>
      <c r="M32" s="77"/>
      <c r="N32" s="88"/>
      <c r="O32" s="120">
        <v>312</v>
      </c>
      <c r="P32" s="90" t="s">
        <v>149</v>
      </c>
      <c r="Q32" s="64">
        <f>'[1]요양원세출'!G485</f>
        <v>11280000</v>
      </c>
      <c r="R32" s="64">
        <f>'[1]요양원세출'!H485</f>
        <v>14410000</v>
      </c>
      <c r="S32" s="64">
        <f t="shared" si="2"/>
        <v>3130000</v>
      </c>
      <c r="T32" s="70">
        <f t="shared" si="4"/>
        <v>1.1730908828370505</v>
      </c>
      <c r="U32" s="38"/>
      <c r="V32" s="38"/>
      <c r="W32" s="38"/>
      <c r="X32" s="38"/>
    </row>
    <row r="33" spans="1:24" s="37" customFormat="1" ht="20.1" customHeight="1">
      <c r="A33" s="110"/>
      <c r="B33" s="111"/>
      <c r="C33" s="116"/>
      <c r="D33" s="116"/>
      <c r="E33" s="116"/>
      <c r="F33" s="116"/>
      <c r="G33" s="111"/>
      <c r="H33" s="111"/>
      <c r="I33" s="112"/>
      <c r="J33" s="113"/>
      <c r="K33" s="63"/>
      <c r="L33" s="88"/>
      <c r="M33" s="77"/>
      <c r="N33" s="111"/>
      <c r="O33" s="83">
        <v>313</v>
      </c>
      <c r="P33" s="84" t="s">
        <v>150</v>
      </c>
      <c r="Q33" s="64">
        <f>'[1]요양원세출'!G512</f>
        <v>6360000</v>
      </c>
      <c r="R33" s="64">
        <f>'[1]요양원세출'!H512</f>
        <v>6597541.92</v>
      </c>
      <c r="S33" s="64">
        <f t="shared" si="2"/>
        <v>237541.91999999993</v>
      </c>
      <c r="T33" s="70">
        <f t="shared" si="4"/>
        <v>0.6614235828762094</v>
      </c>
      <c r="U33" s="38"/>
      <c r="V33" s="38"/>
      <c r="W33" s="38"/>
      <c r="X33" s="38"/>
    </row>
    <row r="34" spans="1:24" s="37" customFormat="1" ht="20.1" customHeight="1">
      <c r="A34" s="110"/>
      <c r="B34" s="111"/>
      <c r="C34" s="111"/>
      <c r="D34" s="111"/>
      <c r="E34" s="116"/>
      <c r="F34" s="116"/>
      <c r="G34" s="111"/>
      <c r="H34" s="111"/>
      <c r="I34" s="112"/>
      <c r="J34" s="113"/>
      <c r="K34" s="63"/>
      <c r="L34" s="88"/>
      <c r="M34" s="77"/>
      <c r="N34" s="88"/>
      <c r="O34" s="120">
        <v>314</v>
      </c>
      <c r="P34" s="90" t="s">
        <v>151</v>
      </c>
      <c r="Q34" s="78">
        <f>'[1]요양원세출'!G496</f>
        <v>1000000</v>
      </c>
      <c r="R34" s="78">
        <f>'[1]요양원세출'!H496</f>
        <v>1500000</v>
      </c>
      <c r="S34" s="64">
        <f t="shared" si="2"/>
        <v>500000</v>
      </c>
      <c r="T34" s="70">
        <f t="shared" si="4"/>
        <v>0.1039974186912279</v>
      </c>
      <c r="U34" s="38"/>
      <c r="V34" s="38"/>
      <c r="W34" s="38"/>
      <c r="X34" s="38"/>
    </row>
    <row r="35" spans="1:24" s="37" customFormat="1" ht="20.1" customHeight="1">
      <c r="A35" s="110"/>
      <c r="B35" s="111"/>
      <c r="C35" s="111"/>
      <c r="D35" s="111"/>
      <c r="E35" s="111"/>
      <c r="F35" s="111"/>
      <c r="G35" s="111"/>
      <c r="H35" s="111"/>
      <c r="I35" s="112"/>
      <c r="J35" s="113"/>
      <c r="K35" s="63"/>
      <c r="L35" s="88"/>
      <c r="M35" s="77"/>
      <c r="N35" s="77"/>
      <c r="O35" s="120">
        <v>315</v>
      </c>
      <c r="P35" s="90" t="s">
        <v>152</v>
      </c>
      <c r="Q35" s="64">
        <f>'[1]요양원세출'!G503</f>
        <v>5000000</v>
      </c>
      <c r="R35" s="64">
        <f>'[1]요양원세출'!H503</f>
        <v>5200000</v>
      </c>
      <c r="S35" s="64">
        <f t="shared" si="2"/>
        <v>200000</v>
      </c>
      <c r="T35" s="70">
        <f t="shared" si="4"/>
        <v>0.5199870934561394</v>
      </c>
      <c r="U35" s="38"/>
      <c r="V35" s="38"/>
      <c r="W35" s="38"/>
      <c r="X35" s="38"/>
    </row>
    <row r="36" spans="1:24" s="37" customFormat="1" ht="20.1" customHeight="1">
      <c r="A36" s="110"/>
      <c r="B36" s="111"/>
      <c r="C36" s="116"/>
      <c r="D36" s="116"/>
      <c r="E36" s="116"/>
      <c r="F36" s="116"/>
      <c r="G36" s="111"/>
      <c r="H36" s="111"/>
      <c r="I36" s="112"/>
      <c r="J36" s="113"/>
      <c r="K36" s="63"/>
      <c r="L36" s="88"/>
      <c r="M36" s="77"/>
      <c r="N36" s="77"/>
      <c r="O36" s="120">
        <v>316</v>
      </c>
      <c r="P36" s="90" t="s">
        <v>153</v>
      </c>
      <c r="Q36" s="65">
        <f>'[1]요양원세출'!G526</f>
        <v>2900000</v>
      </c>
      <c r="R36" s="65">
        <f>'[1]요양원세출'!H526</f>
        <v>2625000</v>
      </c>
      <c r="S36" s="64">
        <f t="shared" si="2"/>
        <v>-275000</v>
      </c>
      <c r="T36" s="70">
        <f t="shared" si="4"/>
        <v>0.3015925142045609</v>
      </c>
      <c r="U36" s="38"/>
      <c r="V36" s="38"/>
      <c r="W36" s="38"/>
      <c r="X36" s="38"/>
    </row>
    <row r="37" spans="1:24" s="37" customFormat="1" ht="20.1" customHeight="1">
      <c r="A37" s="110"/>
      <c r="B37" s="111"/>
      <c r="C37" s="111"/>
      <c r="D37" s="111"/>
      <c r="E37" s="116"/>
      <c r="F37" s="116"/>
      <c r="G37" s="111"/>
      <c r="H37" s="111"/>
      <c r="I37" s="112"/>
      <c r="J37" s="113"/>
      <c r="K37" s="82"/>
      <c r="L37" s="121"/>
      <c r="M37" s="78"/>
      <c r="N37" s="78"/>
      <c r="O37" s="120">
        <v>317</v>
      </c>
      <c r="P37" s="90" t="s">
        <v>154</v>
      </c>
      <c r="Q37" s="64">
        <f>'[1]요양원세출'!G545</f>
        <v>3500000</v>
      </c>
      <c r="R37" s="64">
        <f>'[1]요양원세출'!H545</f>
        <v>3800000</v>
      </c>
      <c r="S37" s="64">
        <f t="shared" si="2"/>
        <v>300000</v>
      </c>
      <c r="T37" s="70">
        <f t="shared" si="4"/>
        <v>0.3639909654192976</v>
      </c>
      <c r="U37" s="38"/>
      <c r="V37" s="38"/>
      <c r="W37" s="38"/>
      <c r="X37" s="38"/>
    </row>
    <row r="38" spans="1:24" s="37" customFormat="1" ht="20.1" customHeight="1">
      <c r="A38" s="110"/>
      <c r="B38" s="111"/>
      <c r="C38" s="111"/>
      <c r="D38" s="111"/>
      <c r="E38" s="39"/>
      <c r="F38" s="39"/>
      <c r="G38" s="111"/>
      <c r="H38" s="111"/>
      <c r="I38" s="112"/>
      <c r="J38" s="113"/>
      <c r="K38" s="82">
        <v>4</v>
      </c>
      <c r="L38" s="121" t="s">
        <v>155</v>
      </c>
      <c r="M38" s="122"/>
      <c r="N38" s="123"/>
      <c r="O38" s="124"/>
      <c r="P38" s="90"/>
      <c r="Q38" s="69">
        <f>Q39</f>
        <v>4000000</v>
      </c>
      <c r="R38" s="69">
        <f>R39</f>
        <v>4000000</v>
      </c>
      <c r="S38" s="64">
        <f t="shared" si="2"/>
        <v>0</v>
      </c>
      <c r="T38" s="70">
        <f>T39</f>
        <v>0.4159896747649116</v>
      </c>
      <c r="U38" s="38"/>
      <c r="V38" s="38"/>
      <c r="W38" s="38"/>
      <c r="X38" s="38"/>
    </row>
    <row r="39" spans="1:24" s="37" customFormat="1" ht="20.1" customHeight="1">
      <c r="A39" s="110"/>
      <c r="B39" s="111"/>
      <c r="C39" s="111"/>
      <c r="D39" s="111"/>
      <c r="E39" s="39"/>
      <c r="F39" s="39"/>
      <c r="G39" s="111"/>
      <c r="H39" s="111"/>
      <c r="I39" s="112"/>
      <c r="J39" s="113"/>
      <c r="K39" s="63"/>
      <c r="L39" s="88"/>
      <c r="M39" s="64">
        <v>41</v>
      </c>
      <c r="N39" s="123" t="s">
        <v>155</v>
      </c>
      <c r="O39" s="124"/>
      <c r="P39" s="90"/>
      <c r="Q39" s="64">
        <f>Q40</f>
        <v>4000000</v>
      </c>
      <c r="R39" s="64">
        <f>R40</f>
        <v>4000000</v>
      </c>
      <c r="S39" s="64">
        <f t="shared" si="2"/>
        <v>0</v>
      </c>
      <c r="T39" s="70">
        <f>T40</f>
        <v>0.4159896747649116</v>
      </c>
      <c r="U39" s="38"/>
      <c r="V39" s="38"/>
      <c r="W39" s="38"/>
      <c r="X39" s="38"/>
    </row>
    <row r="40" spans="1:24" s="37" customFormat="1" ht="20.1" customHeight="1">
      <c r="A40" s="110"/>
      <c r="B40" s="111"/>
      <c r="C40" s="111"/>
      <c r="D40" s="111"/>
      <c r="E40" s="39"/>
      <c r="F40" s="39"/>
      <c r="G40" s="111"/>
      <c r="H40" s="111"/>
      <c r="I40" s="112"/>
      <c r="J40" s="113"/>
      <c r="K40" s="63"/>
      <c r="L40" s="88"/>
      <c r="M40" s="78"/>
      <c r="N40" s="75"/>
      <c r="O40" s="120">
        <v>411</v>
      </c>
      <c r="P40" s="90" t="s">
        <v>155</v>
      </c>
      <c r="Q40" s="64">
        <f>'[1]요양원세출'!G560</f>
        <v>4000000</v>
      </c>
      <c r="R40" s="64">
        <f>'[1]요양원세출'!H560</f>
        <v>4000000</v>
      </c>
      <c r="S40" s="64">
        <f t="shared" si="2"/>
        <v>0</v>
      </c>
      <c r="T40" s="70">
        <f>Q40/$Q$5*100</f>
        <v>0.4159896747649116</v>
      </c>
      <c r="U40" s="38"/>
      <c r="V40" s="38"/>
      <c r="W40" s="38"/>
      <c r="X40" s="38"/>
    </row>
    <row r="41" spans="1:24" s="37" customFormat="1" ht="20.1" customHeight="1">
      <c r="A41" s="110"/>
      <c r="B41" s="111"/>
      <c r="C41" s="111"/>
      <c r="D41" s="111"/>
      <c r="E41" s="39"/>
      <c r="F41" s="39"/>
      <c r="G41" s="111"/>
      <c r="H41" s="111"/>
      <c r="I41" s="112"/>
      <c r="J41" s="113"/>
      <c r="K41" s="82">
        <v>5</v>
      </c>
      <c r="L41" s="121" t="s">
        <v>156</v>
      </c>
      <c r="M41" s="122"/>
      <c r="N41" s="123"/>
      <c r="O41" s="124"/>
      <c r="P41" s="90"/>
      <c r="Q41" s="69">
        <f>Q42</f>
        <v>0</v>
      </c>
      <c r="R41" s="69">
        <f>R42</f>
        <v>1200000</v>
      </c>
      <c r="S41" s="64">
        <f t="shared" si="2"/>
        <v>1200000</v>
      </c>
      <c r="T41" s="70">
        <f>Q41/$Q$5*100</f>
        <v>0</v>
      </c>
      <c r="U41" s="38"/>
      <c r="V41" s="38"/>
      <c r="W41" s="38"/>
      <c r="X41" s="38"/>
    </row>
    <row r="42" spans="1:24" s="37" customFormat="1" ht="20.1" customHeight="1">
      <c r="A42" s="110"/>
      <c r="B42" s="111"/>
      <c r="C42" s="111"/>
      <c r="D42" s="111"/>
      <c r="E42" s="39"/>
      <c r="F42" s="39"/>
      <c r="G42" s="111"/>
      <c r="H42" s="111"/>
      <c r="I42" s="112"/>
      <c r="J42" s="113"/>
      <c r="K42" s="82"/>
      <c r="L42" s="121"/>
      <c r="M42" s="78"/>
      <c r="N42" s="75"/>
      <c r="O42" s="120">
        <v>411</v>
      </c>
      <c r="P42" s="90" t="s">
        <v>156</v>
      </c>
      <c r="Q42" s="64">
        <f>'[1]요양원세출'!G566</f>
        <v>0</v>
      </c>
      <c r="R42" s="64">
        <f>'[1]요양원세출'!H566</f>
        <v>1200000</v>
      </c>
      <c r="S42" s="64">
        <f t="shared" si="2"/>
        <v>1200000</v>
      </c>
      <c r="T42" s="70">
        <f>Q42/$Q$5*100</f>
        <v>0</v>
      </c>
      <c r="U42" s="38"/>
      <c r="V42" s="38"/>
      <c r="W42" s="38"/>
      <c r="X42" s="38"/>
    </row>
    <row r="43" spans="1:24" s="37" customFormat="1" ht="20.1" customHeight="1">
      <c r="A43" s="110"/>
      <c r="B43" s="111"/>
      <c r="C43" s="111"/>
      <c r="D43" s="111"/>
      <c r="E43" s="111"/>
      <c r="F43" s="111"/>
      <c r="G43" s="111"/>
      <c r="H43" s="111"/>
      <c r="I43" s="112"/>
      <c r="J43" s="113"/>
      <c r="K43" s="71">
        <v>6</v>
      </c>
      <c r="L43" s="64" t="s">
        <v>157</v>
      </c>
      <c r="M43" s="66" t="s">
        <v>141</v>
      </c>
      <c r="N43" s="72"/>
      <c r="O43" s="72"/>
      <c r="P43" s="67"/>
      <c r="Q43" s="69">
        <f>Q44</f>
        <v>11236652</v>
      </c>
      <c r="R43" s="69">
        <f>R44</f>
        <v>13660109</v>
      </c>
      <c r="S43" s="64">
        <f t="shared" si="2"/>
        <v>2423457</v>
      </c>
      <c r="T43" s="70">
        <f>T44</f>
        <v>1.1685828027316234</v>
      </c>
      <c r="U43" s="38"/>
      <c r="V43" s="38"/>
      <c r="W43" s="38"/>
      <c r="X43" s="38"/>
    </row>
    <row r="44" spans="1:24" s="37" customFormat="1" ht="20.1" customHeight="1">
      <c r="A44" s="125"/>
      <c r="B44" s="36"/>
      <c r="C44" s="36"/>
      <c r="D44" s="36"/>
      <c r="E44" s="36"/>
      <c r="F44" s="36"/>
      <c r="G44" s="36"/>
      <c r="H44" s="36"/>
      <c r="I44" s="36"/>
      <c r="J44" s="126"/>
      <c r="K44" s="63"/>
      <c r="L44" s="77"/>
      <c r="M44" s="114">
        <v>41</v>
      </c>
      <c r="N44" s="114" t="s">
        <v>157</v>
      </c>
      <c r="O44" s="66" t="s">
        <v>121</v>
      </c>
      <c r="P44" s="67"/>
      <c r="Q44" s="64">
        <f>Q45</f>
        <v>11236652</v>
      </c>
      <c r="R44" s="64">
        <f>R45</f>
        <v>13660109</v>
      </c>
      <c r="S44" s="64">
        <f t="shared" si="2"/>
        <v>2423457</v>
      </c>
      <c r="T44" s="70">
        <f>T45</f>
        <v>1.1685828027316234</v>
      </c>
      <c r="U44" s="38"/>
      <c r="V44" s="38"/>
      <c r="W44" s="38"/>
      <c r="X44" s="38"/>
    </row>
    <row r="45" spans="1:24" s="37" customFormat="1" ht="20.1" customHeight="1">
      <c r="A45" s="127"/>
      <c r="B45" s="128"/>
      <c r="C45" s="128"/>
      <c r="D45" s="128"/>
      <c r="E45" s="128"/>
      <c r="F45" s="128"/>
      <c r="G45" s="128"/>
      <c r="H45" s="128"/>
      <c r="I45" s="128"/>
      <c r="J45" s="129"/>
      <c r="K45" s="63"/>
      <c r="L45" s="77"/>
      <c r="M45" s="117"/>
      <c r="N45" s="117"/>
      <c r="O45" s="130">
        <v>411</v>
      </c>
      <c r="P45" s="131" t="s">
        <v>157</v>
      </c>
      <c r="Q45" s="64">
        <f>'[1]요양원세출'!G572</f>
        <v>11236652</v>
      </c>
      <c r="R45" s="64">
        <f>'[1]요양원세출'!H572</f>
        <v>13660109</v>
      </c>
      <c r="S45" s="64">
        <f t="shared" si="2"/>
        <v>2423457</v>
      </c>
      <c r="T45" s="70">
        <f>Q45/$Q$5*100</f>
        <v>1.1685828027316234</v>
      </c>
      <c r="U45" s="38"/>
      <c r="V45" s="38"/>
      <c r="W45" s="38"/>
      <c r="X45" s="38"/>
    </row>
    <row r="46" spans="1:24" s="37" customFormat="1" ht="20.1" customHeight="1">
      <c r="A46" s="127"/>
      <c r="B46" s="128"/>
      <c r="C46" s="128"/>
      <c r="D46" s="128"/>
      <c r="E46" s="128"/>
      <c r="F46" s="128"/>
      <c r="G46" s="128"/>
      <c r="H46" s="128"/>
      <c r="I46" s="128"/>
      <c r="J46" s="129"/>
      <c r="K46" s="71">
        <v>7</v>
      </c>
      <c r="L46" s="64" t="s">
        <v>158</v>
      </c>
      <c r="M46" s="66" t="s">
        <v>141</v>
      </c>
      <c r="N46" s="72"/>
      <c r="O46" s="72"/>
      <c r="P46" s="67"/>
      <c r="Q46" s="69">
        <f>Q47</f>
        <v>0</v>
      </c>
      <c r="R46" s="69">
        <f>R47</f>
        <v>0</v>
      </c>
      <c r="S46" s="64">
        <f t="shared" si="2"/>
        <v>0</v>
      </c>
      <c r="T46" s="70">
        <f>T47</f>
        <v>0</v>
      </c>
      <c r="U46" s="38"/>
      <c r="V46" s="38"/>
      <c r="W46" s="38"/>
      <c r="X46" s="38"/>
    </row>
    <row r="47" spans="1:24" s="37" customFormat="1" ht="20.1" customHeight="1">
      <c r="A47" s="127"/>
      <c r="B47" s="128"/>
      <c r="C47" s="128"/>
      <c r="D47" s="128"/>
      <c r="E47" s="128"/>
      <c r="F47" s="128"/>
      <c r="G47" s="128"/>
      <c r="H47" s="128"/>
      <c r="I47" s="128"/>
      <c r="J47" s="129"/>
      <c r="K47" s="63"/>
      <c r="L47" s="77"/>
      <c r="M47" s="114">
        <v>51</v>
      </c>
      <c r="N47" s="86" t="s">
        <v>158</v>
      </c>
      <c r="O47" s="72" t="s">
        <v>105</v>
      </c>
      <c r="P47" s="67"/>
      <c r="Q47" s="64">
        <f>Q48</f>
        <v>0</v>
      </c>
      <c r="R47" s="64">
        <f>R48</f>
        <v>0</v>
      </c>
      <c r="S47" s="64">
        <f t="shared" si="2"/>
        <v>0</v>
      </c>
      <c r="T47" s="70">
        <f>T48</f>
        <v>0</v>
      </c>
      <c r="U47" s="38"/>
      <c r="V47" s="38"/>
      <c r="W47" s="38"/>
      <c r="X47" s="38"/>
    </row>
    <row r="48" spans="1:24" s="37" customFormat="1" ht="20.1" customHeight="1">
      <c r="A48" s="125"/>
      <c r="B48" s="36"/>
      <c r="C48" s="36"/>
      <c r="D48" s="36"/>
      <c r="E48" s="36"/>
      <c r="F48" s="36"/>
      <c r="G48" s="36"/>
      <c r="H48" s="36"/>
      <c r="I48" s="36"/>
      <c r="J48" s="126"/>
      <c r="K48" s="63"/>
      <c r="L48" s="77"/>
      <c r="M48" s="132"/>
      <c r="N48" s="39"/>
      <c r="O48" s="133">
        <v>511</v>
      </c>
      <c r="P48" s="134" t="s">
        <v>158</v>
      </c>
      <c r="Q48" s="64">
        <f>'[1]요양원세출'!G579</f>
        <v>0</v>
      </c>
      <c r="R48" s="64">
        <f>'[1]요양원세출'!H579</f>
        <v>0</v>
      </c>
      <c r="S48" s="64">
        <f t="shared" si="2"/>
        <v>0</v>
      </c>
      <c r="T48" s="70">
        <f>Q48/$Q$5*100</f>
        <v>0</v>
      </c>
      <c r="U48" s="38"/>
      <c r="V48" s="38"/>
      <c r="W48" s="38"/>
      <c r="X48" s="38"/>
    </row>
    <row r="49" spans="1:24" s="37" customFormat="1" ht="20.1" customHeight="1">
      <c r="A49" s="125"/>
      <c r="B49" s="36"/>
      <c r="C49" s="36"/>
      <c r="D49" s="36"/>
      <c r="E49" s="36"/>
      <c r="F49" s="36"/>
      <c r="G49" s="36"/>
      <c r="H49" s="36"/>
      <c r="I49" s="36"/>
      <c r="J49" s="126"/>
      <c r="K49" s="71">
        <v>8</v>
      </c>
      <c r="L49" s="64" t="s">
        <v>159</v>
      </c>
      <c r="M49" s="66" t="s">
        <v>141</v>
      </c>
      <c r="N49" s="72"/>
      <c r="O49" s="72"/>
      <c r="P49" s="67"/>
      <c r="Q49" s="69">
        <f>Q50</f>
        <v>23820000</v>
      </c>
      <c r="R49" s="69">
        <f>R50</f>
        <v>23820000</v>
      </c>
      <c r="S49" s="64">
        <f t="shared" si="2"/>
        <v>0</v>
      </c>
      <c r="T49" s="70">
        <f>T50</f>
        <v>2.4772185132250484</v>
      </c>
      <c r="U49" s="38"/>
      <c r="V49" s="38"/>
      <c r="W49" s="38"/>
      <c r="X49" s="38"/>
    </row>
    <row r="50" spans="1:24" s="37" customFormat="1" ht="20.1" customHeight="1">
      <c r="A50" s="125"/>
      <c r="B50" s="36"/>
      <c r="C50" s="36"/>
      <c r="D50" s="36"/>
      <c r="E50" s="36"/>
      <c r="F50" s="36"/>
      <c r="G50" s="36"/>
      <c r="H50" s="36"/>
      <c r="I50" s="36"/>
      <c r="J50" s="126"/>
      <c r="K50" s="79"/>
      <c r="L50" s="77"/>
      <c r="M50" s="114">
        <v>61</v>
      </c>
      <c r="N50" s="114" t="s">
        <v>160</v>
      </c>
      <c r="O50" s="66"/>
      <c r="P50" s="67"/>
      <c r="Q50" s="78">
        <f>Q51</f>
        <v>23820000</v>
      </c>
      <c r="R50" s="78">
        <f>R51</f>
        <v>23820000</v>
      </c>
      <c r="S50" s="64">
        <f t="shared" si="2"/>
        <v>0</v>
      </c>
      <c r="T50" s="70">
        <f>T51</f>
        <v>2.4772185132250484</v>
      </c>
      <c r="U50" s="38"/>
      <c r="V50" s="38"/>
      <c r="W50" s="38"/>
      <c r="X50" s="38"/>
    </row>
    <row r="51" spans="1:24" s="37" customFormat="1" ht="20.1" customHeight="1" thickBot="1">
      <c r="A51" s="135"/>
      <c r="B51" s="136"/>
      <c r="C51" s="136"/>
      <c r="D51" s="136"/>
      <c r="E51" s="136"/>
      <c r="F51" s="136"/>
      <c r="G51" s="136"/>
      <c r="H51" s="136"/>
      <c r="I51" s="136"/>
      <c r="J51" s="137"/>
      <c r="K51" s="98"/>
      <c r="L51" s="99"/>
      <c r="M51" s="138"/>
      <c r="N51" s="138"/>
      <c r="O51" s="138">
        <v>611</v>
      </c>
      <c r="P51" s="138" t="s">
        <v>161</v>
      </c>
      <c r="Q51" s="94">
        <f>'[1]요양원세출'!G583</f>
        <v>23820000</v>
      </c>
      <c r="R51" s="94">
        <f>'[1]요양원세출'!H583</f>
        <v>23820000</v>
      </c>
      <c r="S51" s="94">
        <f t="shared" si="2"/>
        <v>0</v>
      </c>
      <c r="T51" s="97">
        <f>Q51/$Q$5*100</f>
        <v>2.4772185132250484</v>
      </c>
      <c r="U51" s="38"/>
      <c r="V51" s="38"/>
      <c r="W51" s="38"/>
      <c r="X51" s="38"/>
    </row>
    <row r="52" spans="1:24" s="37" customFormat="1" ht="20.1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103"/>
      <c r="Q52" s="103"/>
      <c r="R52" s="103"/>
      <c r="S52" s="103"/>
      <c r="T52" s="111"/>
      <c r="U52" s="38"/>
      <c r="V52" s="38"/>
      <c r="W52" s="38"/>
      <c r="X52" s="38"/>
    </row>
    <row r="53" spans="21:24" s="37" customFormat="1" ht="16.5" customHeight="1">
      <c r="U53" s="38"/>
      <c r="V53" s="38"/>
      <c r="W53" s="38"/>
      <c r="X53" s="38"/>
    </row>
    <row r="54" spans="21:24" s="37" customFormat="1" ht="16.5" customHeight="1">
      <c r="U54" s="38"/>
      <c r="V54" s="38"/>
      <c r="W54" s="38"/>
      <c r="X54" s="38"/>
    </row>
  </sheetData>
  <mergeCells count="46">
    <mergeCell ref="A1:T1"/>
    <mergeCell ref="O44:P44"/>
    <mergeCell ref="M46:P46"/>
    <mergeCell ref="O47:P47"/>
    <mergeCell ref="M49:P49"/>
    <mergeCell ref="O50:P50"/>
    <mergeCell ref="C27:F27"/>
    <mergeCell ref="E28:F28"/>
    <mergeCell ref="A29:D29"/>
    <mergeCell ref="M29:P29"/>
    <mergeCell ref="O30:P30"/>
    <mergeCell ref="M43:P43"/>
    <mergeCell ref="E21:F21"/>
    <mergeCell ref="C23:F23"/>
    <mergeCell ref="E24:F24"/>
    <mergeCell ref="C25:F25"/>
    <mergeCell ref="O25:P25"/>
    <mergeCell ref="E26:F26"/>
    <mergeCell ref="E11:F11"/>
    <mergeCell ref="E13:F13"/>
    <mergeCell ref="O15:P15"/>
    <mergeCell ref="C16:F16"/>
    <mergeCell ref="E17:F17"/>
    <mergeCell ref="O18:P18"/>
    <mergeCell ref="A5:F5"/>
    <mergeCell ref="K5:P5"/>
    <mergeCell ref="E6:F6"/>
    <mergeCell ref="M6:P6"/>
    <mergeCell ref="O7:P7"/>
    <mergeCell ref="C10:F10"/>
    <mergeCell ref="Q3:Q4"/>
    <mergeCell ref="R3:R4"/>
    <mergeCell ref="S3:T3"/>
    <mergeCell ref="A4:B4"/>
    <mergeCell ref="C4:D4"/>
    <mergeCell ref="E4:F4"/>
    <mergeCell ref="K4:L4"/>
    <mergeCell ref="M4:N4"/>
    <mergeCell ref="O4:P4"/>
    <mergeCell ref="A2:J2"/>
    <mergeCell ref="K2:T2"/>
    <mergeCell ref="A3:F3"/>
    <mergeCell ref="G3:G4"/>
    <mergeCell ref="H3:H4"/>
    <mergeCell ref="I3:J3"/>
    <mergeCell ref="K3:P3"/>
  </mergeCells>
  <printOptions horizontalCentered="1"/>
  <pageMargins left="0" right="0" top="0.7874015748031497" bottom="0.7874015748031497" header="0.11811023622047245" footer="0.07874015748031496"/>
  <pageSetup horizontalDpi="600" verticalDpi="600" orientation="landscape" paperSize="9" scale="8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갈릴리마을</dc:creator>
  <cp:keywords/>
  <dc:description/>
  <cp:lastModifiedBy>갈릴리마을</cp:lastModifiedBy>
  <cp:lastPrinted>2014-03-25T08:12:30Z</cp:lastPrinted>
  <dcterms:created xsi:type="dcterms:W3CDTF">2014-02-11T03:37:25Z</dcterms:created>
  <dcterms:modified xsi:type="dcterms:W3CDTF">2014-03-25T08:12:40Z</dcterms:modified>
  <cp:category/>
  <cp:version/>
  <cp:contentType/>
  <cp:contentStatus/>
</cp:coreProperties>
</file>