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75" windowWidth="19335" windowHeight="10470" tabRatio="598" firstSheet="9" activeTab="14"/>
  </bookViews>
  <sheets>
    <sheet name="1.결산총괄표" sheetId="18" r:id="rId1"/>
    <sheet name="세입결산서" sheetId="1" r:id="rId2"/>
    <sheet name="세출결산서" sheetId="2" r:id="rId3"/>
    <sheet name="과목전용조서" sheetId="3" r:id="rId4"/>
    <sheet name="예비비사용조서" sheetId="4" r:id="rId5"/>
    <sheet name="기본재산수입명세서" sheetId="5" r:id="rId6"/>
    <sheet name="입소자부담금수입명세서" sheetId="6" r:id="rId7"/>
    <sheet name="사업수입명세서" sheetId="7" r:id="rId8"/>
    <sheet name="정부보조금명세서" sheetId="9" r:id="rId9"/>
    <sheet name="후원금 수입 및 사용결과보고서" sheetId="12" r:id="rId10"/>
    <sheet name="후원금전용계좌의 입출금내역" sheetId="13" r:id="rId11"/>
    <sheet name="인건비명세서" sheetId="14" r:id="rId12"/>
    <sheet name="사업비명세서" sheetId="15" r:id="rId13"/>
    <sheet name="부채상환금명세서" sheetId="17" r:id="rId14"/>
    <sheet name="기타비용명세서" sheetId="16" r:id="rId15"/>
  </sheets>
  <definedNames>
    <definedName name="_xlnm.Print_Titles" localSheetId="1">'세입결산서'!$3:$4</definedName>
    <definedName name="_xlnm.Print_Titles" localSheetId="2">'세출결산서'!$3:$4</definedName>
    <definedName name="_xlnm.Print_Titles" localSheetId="10">'후원금전용계좌의 입출금내역'!$3:$3</definedName>
  </definedNames>
  <calcPr calcId="124519"/>
</workbook>
</file>

<file path=xl/sharedStrings.xml><?xml version="1.0" encoding="utf-8"?>
<sst xmlns="http://schemas.openxmlformats.org/spreadsheetml/2006/main" count="2005" uniqueCount="574">
  <si>
    <t>과목</t>
  </si>
  <si>
    <t>구분</t>
  </si>
  <si>
    <t>후원금</t>
  </si>
  <si>
    <t>계</t>
  </si>
  <si>
    <t>관</t>
  </si>
  <si>
    <t>항</t>
  </si>
  <si>
    <t>목</t>
  </si>
  <si>
    <t>입소비용수입</t>
  </si>
  <si>
    <t>예산</t>
  </si>
  <si>
    <t>결산</t>
  </si>
  <si>
    <t>증감</t>
  </si>
  <si>
    <t>경상보조금수입</t>
  </si>
  <si>
    <t>보조금수입</t>
  </si>
  <si>
    <t>기타차입금</t>
  </si>
  <si>
    <t>차입금</t>
  </si>
  <si>
    <t>법인전입금</t>
  </si>
  <si>
    <t>전입금</t>
  </si>
  <si>
    <t>전년도이월금</t>
  </si>
  <si>
    <t>이월금</t>
  </si>
  <si>
    <t>기타잡수입</t>
  </si>
  <si>
    <t>잡수입</t>
  </si>
  <si>
    <t>지정후원금</t>
  </si>
  <si>
    <t>비지정후원금</t>
  </si>
  <si>
    <t>후원금수입</t>
  </si>
  <si>
    <t>총합계</t>
  </si>
  <si>
    <t>정부보조금</t>
  </si>
  <si>
    <t>시설부담금</t>
  </si>
  <si>
    <t>합   계</t>
  </si>
  <si>
    <t>합    계</t>
  </si>
  <si>
    <t>합   계</t>
  </si>
  <si>
    <t>합    계</t>
  </si>
  <si>
    <t>입소자
부담금
수입</t>
  </si>
  <si>
    <t>입소
비용
수입</t>
  </si>
  <si>
    <t>전년도이월금
(후원금)</t>
  </si>
  <si>
    <t>기타예금이자
수입</t>
  </si>
  <si>
    <t>세  입  결  산  서</t>
  </si>
  <si>
    <t>보조금</t>
  </si>
  <si>
    <t>시설부담</t>
  </si>
  <si>
    <t>급여</t>
  </si>
  <si>
    <t>제수당</t>
  </si>
  <si>
    <t>퇴직금 및 퇴직적립</t>
  </si>
  <si>
    <t>사회보험부담비용</t>
  </si>
  <si>
    <t>기타후생경비</t>
  </si>
  <si>
    <t>기관운영비</t>
  </si>
  <si>
    <t>회의비</t>
  </si>
  <si>
    <t>여비</t>
  </si>
  <si>
    <t>수용비및 수수료</t>
  </si>
  <si>
    <t>공공요금</t>
  </si>
  <si>
    <t>제세공과금</t>
  </si>
  <si>
    <t>차량비</t>
  </si>
  <si>
    <t>자산취득비</t>
  </si>
  <si>
    <t>시설장비유지비</t>
  </si>
  <si>
    <t>생계비</t>
  </si>
  <si>
    <t>수용기관경비</t>
  </si>
  <si>
    <t>피복비</t>
  </si>
  <si>
    <t>의료비</t>
  </si>
  <si>
    <t>직업재활비</t>
  </si>
  <si>
    <t>특별급식비</t>
  </si>
  <si>
    <t>연료비</t>
  </si>
  <si>
    <t>직원교육프로그램</t>
  </si>
  <si>
    <t>체험홈프로그램</t>
  </si>
  <si>
    <t>기획및지원프로그램</t>
  </si>
  <si>
    <t>여가활동프로그램</t>
  </si>
  <si>
    <t>원금상환금</t>
  </si>
  <si>
    <t>보조금반환</t>
  </si>
  <si>
    <t>세  출  결  산  서</t>
  </si>
  <si>
    <t>과 목 전 용 조 서</t>
  </si>
  <si>
    <t>전용</t>
  </si>
  <si>
    <t>예산액</t>
  </si>
  <si>
    <t>전용액</t>
  </si>
  <si>
    <t>지출액</t>
  </si>
  <si>
    <t>불용액</t>
  </si>
  <si>
    <t>연월일</t>
  </si>
  <si>
    <t>현액</t>
  </si>
  <si>
    <t>사유</t>
  </si>
  <si>
    <t>해</t>
  </si>
  <si>
    <t>당</t>
  </si>
  <si>
    <t>사</t>
  </si>
  <si>
    <t>항</t>
  </si>
  <si>
    <t>없</t>
  </si>
  <si>
    <t>음</t>
  </si>
  <si>
    <t>예 비 비 사 용 조 서</t>
  </si>
  <si>
    <t>사용일자</t>
  </si>
  <si>
    <t>금액</t>
  </si>
  <si>
    <t>사유</t>
  </si>
  <si>
    <t>사용내역</t>
  </si>
  <si>
    <t>비고</t>
  </si>
  <si>
    <t>해 당 사 항 없 음</t>
  </si>
  <si>
    <t>기 본 재 산 수 입 명 세 서</t>
  </si>
  <si>
    <t>재산종류</t>
  </si>
  <si>
    <t>수량</t>
  </si>
  <si>
    <t>평가액</t>
  </si>
  <si>
    <t>수입액</t>
  </si>
  <si>
    <t>산출기초</t>
  </si>
  <si>
    <t>운영방법</t>
  </si>
  <si>
    <t>입 소 자 부 담 금 수 입 명 세 서</t>
  </si>
  <si>
    <t>사업종류</t>
  </si>
  <si>
    <t>내역</t>
  </si>
  <si>
    <t>산출내역</t>
  </si>
  <si>
    <t>입소자
부담금</t>
  </si>
  <si>
    <t>이용료</t>
  </si>
  <si>
    <t>원</t>
  </si>
  <si>
    <t>원</t>
  </si>
  <si>
    <t>Ｘ</t>
  </si>
  <si>
    <t>명</t>
  </si>
  <si>
    <t>개월</t>
  </si>
  <si>
    <t>=</t>
  </si>
  <si>
    <t>합계</t>
  </si>
  <si>
    <t>사 업 수 입 명 세 서</t>
  </si>
  <si>
    <t>순번</t>
  </si>
  <si>
    <t>4분기 보조금수입</t>
  </si>
  <si>
    <t>Y</t>
  </si>
  <si>
    <t>4분기 종사자수당(보조금)</t>
  </si>
  <si>
    <t>3분기 보조금(보조금)</t>
  </si>
  <si>
    <t>3분기 종사자수당(보조금)</t>
  </si>
  <si>
    <t>2분기 보조금(보조금)</t>
  </si>
  <si>
    <t>2/4분기 종사자수당(보조금)</t>
  </si>
  <si>
    <t>1분기 보조금(보조금)</t>
  </si>
  <si>
    <t>1분기 종사자수당(보조금)</t>
  </si>
  <si>
    <t>보조구분</t>
  </si>
  <si>
    <t>보조금수입</t>
  </si>
  <si>
    <t>자본보조금수입</t>
  </si>
  <si>
    <t>경상보조금수입</t>
  </si>
  <si>
    <t>시군구청</t>
  </si>
  <si>
    <t>시도청</t>
  </si>
  <si>
    <t>보조기관</t>
  </si>
  <si>
    <t>금   액</t>
  </si>
  <si>
    <t>합        계</t>
  </si>
  <si>
    <t>수령일</t>
  </si>
  <si>
    <t>보조내역</t>
  </si>
  <si>
    <t>정 부 보 조 금 명 세 서</t>
  </si>
  <si>
    <t>경상북도사회복지공동모금회 소규모복지기관 지원사업</t>
  </si>
  <si>
    <t>외식활동프로그램</t>
  </si>
  <si>
    <t>지리산 트레킹 안전장비구입</t>
  </si>
  <si>
    <t>직원워크샵 장소대여료</t>
  </si>
  <si>
    <t>예금이자 이관</t>
  </si>
  <si>
    <t>발생일자</t>
  </si>
  <si>
    <t>지역사회
후원금품</t>
  </si>
  <si>
    <t>개인</t>
  </si>
  <si>
    <t>N</t>
  </si>
  <si>
    <t>이창형</t>
  </si>
  <si>
    <t>포항해양경찰</t>
  </si>
  <si>
    <t>이혜영</t>
  </si>
  <si>
    <t>박종근</t>
  </si>
  <si>
    <t>이태환</t>
  </si>
  <si>
    <t>엄혜련</t>
  </si>
  <si>
    <t>장의경</t>
  </si>
  <si>
    <t>이찬</t>
  </si>
  <si>
    <t>이지희</t>
  </si>
  <si>
    <t>김보람</t>
  </si>
  <si>
    <t>전영매</t>
  </si>
  <si>
    <t>김혜자</t>
  </si>
  <si>
    <t>김원숙</t>
  </si>
  <si>
    <t>이영희</t>
  </si>
  <si>
    <t>박주헌</t>
  </si>
  <si>
    <t>익명</t>
  </si>
  <si>
    <t>지홍석</t>
  </si>
  <si>
    <t>최중헌</t>
  </si>
  <si>
    <t>정소영</t>
  </si>
  <si>
    <t>장현대</t>
  </si>
  <si>
    <t>이순옥</t>
  </si>
  <si>
    <t>서병현</t>
  </si>
  <si>
    <t>안성준</t>
  </si>
  <si>
    <t>최영복</t>
  </si>
  <si>
    <t>비영리법인</t>
  </si>
  <si>
    <t>경상북도
사회복지
공동모금회</t>
  </si>
  <si>
    <t>최정근</t>
  </si>
  <si>
    <t>김순복</t>
  </si>
  <si>
    <t>예금이자</t>
  </si>
  <si>
    <t>유명한칼국수</t>
  </si>
  <si>
    <t>민간단체</t>
  </si>
  <si>
    <t>사랑봉사단</t>
  </si>
  <si>
    <t>기간: 2013년 1월 1일 ~2013년 12월 31일</t>
  </si>
  <si>
    <t>지역사회 후원금품</t>
  </si>
  <si>
    <t>온누리상품권</t>
  </si>
  <si>
    <t>5/개</t>
  </si>
  <si>
    <t>쇠고기</t>
  </si>
  <si>
    <t>1/세트</t>
  </si>
  <si>
    <t>백미</t>
  </si>
  <si>
    <t>12/kg</t>
  </si>
  <si>
    <t>유제품</t>
  </si>
  <si>
    <t>3/kg</t>
  </si>
  <si>
    <t>CGV영화무료관람권</t>
  </si>
  <si>
    <t>딸기</t>
  </si>
  <si>
    <t>우의</t>
  </si>
  <si>
    <t>4/개</t>
  </si>
  <si>
    <t>토마토, 수박</t>
  </si>
  <si>
    <t>등산배낭</t>
  </si>
  <si>
    <t>1/개</t>
  </si>
  <si>
    <t>포도</t>
  </si>
  <si>
    <t>2/box</t>
  </si>
  <si>
    <t>미역</t>
  </si>
  <si>
    <t>다시마</t>
  </si>
  <si>
    <t>3/개</t>
  </si>
  <si>
    <t>멸치</t>
  </si>
  <si>
    <t>1/box</t>
  </si>
  <si>
    <t>페브리즈</t>
  </si>
  <si>
    <t>4/세트</t>
  </si>
  <si>
    <t>수세미</t>
  </si>
  <si>
    <t>5/세트</t>
  </si>
  <si>
    <t>백미(쌀)</t>
  </si>
  <si>
    <t>40/kg</t>
  </si>
  <si>
    <t>귤</t>
  </si>
  <si>
    <t>뱡향제</t>
  </si>
  <si>
    <t>농협상품권</t>
  </si>
  <si>
    <t xml:space="preserve"> 후원금수입 및 사용 결과보고서</t>
  </si>
  <si>
    <r>
      <t>1. 후원금(금전) 수입명세서</t>
    </r>
  </si>
  <si>
    <t>순번</t>
  </si>
  <si>
    <t>후원금
종류</t>
  </si>
  <si>
    <t>후원자
구분</t>
  </si>
  <si>
    <t>후원자</t>
  </si>
  <si>
    <t>비영리
법인구분</t>
  </si>
  <si>
    <t>기타내용</t>
  </si>
  <si>
    <t>모금자
기관여부</t>
  </si>
  <si>
    <t>기부금
단체여부</t>
  </si>
  <si>
    <t>-</t>
  </si>
  <si>
    <r>
      <t>2. 후원금품 수입명세서</t>
    </r>
  </si>
  <si>
    <t>품명</t>
  </si>
  <si>
    <t>수량
/
단위</t>
  </si>
  <si>
    <t>상당
금액</t>
  </si>
  <si>
    <t>비영리
법인
구분</t>
  </si>
  <si>
    <t>기타
내용</t>
  </si>
  <si>
    <t>모금자
기관
여부</t>
  </si>
  <si>
    <t>기부금
단체
여부</t>
  </si>
  <si>
    <t>국가
기관</t>
  </si>
  <si>
    <t>3. 후원금 사용명세서</t>
  </si>
  <si>
    <t>긍액</t>
  </si>
  <si>
    <t>결연후원금품
 여부</t>
  </si>
  <si>
    <t>산출기준</t>
  </si>
  <si>
    <t>생일잔치물품구입</t>
  </si>
  <si>
    <t>기획 및 지원 P/G</t>
  </si>
  <si>
    <t>수용비및수수료</t>
  </si>
  <si>
    <t>여가활동 P/G</t>
  </si>
  <si>
    <t>4. 후원품 사용명세서</t>
  </si>
  <si>
    <t>사용처</t>
  </si>
  <si>
    <t>수량/
단위</t>
  </si>
  <si>
    <t>비지정후원물품</t>
  </si>
  <si>
    <t>백미</t>
  </si>
  <si>
    <t>5. 후원금 전용계좌</t>
  </si>
  <si>
    <t>금융기관등의 명칭</t>
  </si>
  <si>
    <t>계좌번호</t>
  </si>
  <si>
    <t>계좌명의</t>
  </si>
  <si>
    <t>농협중앙회</t>
  </si>
  <si>
    <t>포항시</t>
  </si>
  <si>
    <t>이숙경</t>
  </si>
  <si>
    <t>박대욱</t>
  </si>
  <si>
    <t>CGV북포항점</t>
  </si>
  <si>
    <t>오순운</t>
  </si>
  <si>
    <t>김영란</t>
  </si>
  <si>
    <t>포항해양경찰</t>
  </si>
  <si>
    <t>비지정
후원금</t>
  </si>
  <si>
    <t>5/개</t>
  </si>
  <si>
    <t>1/세트</t>
  </si>
  <si>
    <t>80/kg</t>
  </si>
  <si>
    <t>12/kg</t>
  </si>
  <si>
    <t>3/kg</t>
  </si>
  <si>
    <t>10/개</t>
  </si>
  <si>
    <t>4/개</t>
  </si>
  <si>
    <t>1/개</t>
  </si>
  <si>
    <t>2/box</t>
  </si>
  <si>
    <t>3/개</t>
  </si>
  <si>
    <t>1/box</t>
  </si>
  <si>
    <t>4/세트</t>
  </si>
  <si>
    <t>5/세트</t>
  </si>
  <si>
    <t>3/세트</t>
  </si>
  <si>
    <t>40/kg</t>
  </si>
  <si>
    <t>6/개</t>
  </si>
  <si>
    <t>밀감, 
바나나</t>
  </si>
  <si>
    <t>온누리
상품권</t>
  </si>
  <si>
    <t>생일잔치물품구입</t>
  </si>
  <si>
    <t>평창스페셜올림픽 참관-간식구입</t>
  </si>
  <si>
    <t>평창스페셜올림픽 참관-조식</t>
  </si>
  <si>
    <t>평창스페셜올림픽 참관-중식</t>
  </si>
  <si>
    <t>평창스페셜올림픽 참관-입장권 구입</t>
  </si>
  <si>
    <t>평창스페셜올림픽 참관-통행료</t>
  </si>
  <si>
    <t>평창스페셜올림픽 참관-숙박료</t>
  </si>
  <si>
    <t>평창스페셜올림픽 참관-석식</t>
  </si>
  <si>
    <t>경상북도사회복지공동모금회 지원사업</t>
  </si>
  <si>
    <t>외식활동</t>
  </si>
  <si>
    <t>지리산 트레킹 안전장비구입</t>
  </si>
  <si>
    <t>지리산 트레킹 현수막 및 깃발 제작</t>
  </si>
  <si>
    <t>지리산 트레킹 진행비</t>
  </si>
  <si>
    <t>지리산 트레킹 진행물품구입</t>
  </si>
  <si>
    <t>지리산 트레킹 진행비(점심)</t>
  </si>
  <si>
    <t>지리산 트레킹 진행비(식대)</t>
  </si>
  <si>
    <t>지리산 트레킹 진행비(아침)</t>
  </si>
  <si>
    <t>지리산 트레킹 진행비(저녁)</t>
  </si>
  <si>
    <t>지리산 트레킹 진행비(통행비)</t>
  </si>
  <si>
    <t>직원워크샵 장소대여료</t>
  </si>
  <si>
    <t>예금이자이관(후원금)</t>
  </si>
  <si>
    <t>예금이자 이관</t>
  </si>
  <si>
    <t>여가활동 P/G</t>
  </si>
  <si>
    <t>기획 및 지원 P/G</t>
  </si>
  <si>
    <t>직원교육</t>
  </si>
  <si>
    <t>기타</t>
  </si>
  <si>
    <t xml:space="preserve">25,000 × 1회 </t>
  </si>
  <si>
    <t xml:space="preserve">4,400 × 1회 </t>
  </si>
  <si>
    <t xml:space="preserve">22,500 × 1회 </t>
  </si>
  <si>
    <t xml:space="preserve">8,000 × 1회 </t>
  </si>
  <si>
    <t xml:space="preserve">39,500 × 1회 </t>
  </si>
  <si>
    <t xml:space="preserve">50,000 × 1회 </t>
  </si>
  <si>
    <t xml:space="preserve">3,600 × 1회 </t>
  </si>
  <si>
    <t xml:space="preserve">250,000 × 1회 </t>
  </si>
  <si>
    <t xml:space="preserve">51,000 × 1회 </t>
  </si>
  <si>
    <t xml:space="preserve">48,000 × 1회 </t>
  </si>
  <si>
    <t xml:space="preserve">3,370,000 × 1회 </t>
  </si>
  <si>
    <t xml:space="preserve">1,470,000 × 1회 </t>
  </si>
  <si>
    <t xml:space="preserve">100,000 × 1회 </t>
  </si>
  <si>
    <t xml:space="preserve">46,200 × 1회 </t>
  </si>
  <si>
    <t xml:space="preserve">21,200 × 1회 </t>
  </si>
  <si>
    <t xml:space="preserve">23,100 × 1회 </t>
  </si>
  <si>
    <t xml:space="preserve">169,200 × 1회 </t>
  </si>
  <si>
    <t xml:space="preserve">60,000 × 1회 </t>
  </si>
  <si>
    <t xml:space="preserve">42,000 × 1회 </t>
  </si>
  <si>
    <t xml:space="preserve">123,000 × 1회 </t>
  </si>
  <si>
    <t xml:space="preserve">42,400 × 1회 </t>
  </si>
  <si>
    <t xml:space="preserve">128,400 × 1회 </t>
  </si>
  <si>
    <t xml:space="preserve">288,000 × 1회 </t>
  </si>
  <si>
    <t xml:space="preserve">270,000 × 1회 </t>
  </si>
  <si>
    <t xml:space="preserve">12,400 × 1회 </t>
  </si>
  <si>
    <t xml:space="preserve">172 × 1회 </t>
  </si>
  <si>
    <t xml:space="preserve">1,166 × 1회 </t>
  </si>
  <si>
    <t>공동모금회</t>
  </si>
  <si>
    <t>301-0095-3135-21</t>
  </si>
  <si>
    <t>포항장애인공동생활가정</t>
  </si>
  <si>
    <t>20/kg</t>
  </si>
  <si>
    <t>2/개</t>
  </si>
  <si>
    <t>공동생활가정</t>
  </si>
  <si>
    <t>고기</t>
  </si>
  <si>
    <t>과일</t>
  </si>
  <si>
    <t>유제품</t>
  </si>
  <si>
    <t>영화무료관람권</t>
  </si>
  <si>
    <t>트레킹장비구입</t>
  </si>
  <si>
    <t>상품권</t>
  </si>
  <si>
    <t>온누리상품권</t>
  </si>
  <si>
    <t>장애인직업재활생산품</t>
  </si>
  <si>
    <t>청소용품</t>
  </si>
  <si>
    <t>방향제</t>
  </si>
  <si>
    <t>전표번호</t>
  </si>
  <si>
    <t>20130101-2</t>
  </si>
  <si>
    <t>20130102-2</t>
  </si>
  <si>
    <t>20130102-3</t>
  </si>
  <si>
    <t>20130107-3</t>
  </si>
  <si>
    <t>20130111-2</t>
  </si>
  <si>
    <t>20130114-3</t>
  </si>
  <si>
    <t>20130129-6</t>
  </si>
  <si>
    <t>20130130-1</t>
  </si>
  <si>
    <t>20130130-3</t>
  </si>
  <si>
    <t>20130131-3</t>
  </si>
  <si>
    <t>20130208-2</t>
  </si>
  <si>
    <t>20130305-3</t>
  </si>
  <si>
    <t>20130510-3</t>
  </si>
  <si>
    <t>20130516-1</t>
  </si>
  <si>
    <t>20130523-2</t>
  </si>
  <si>
    <t>20130524-5</t>
  </si>
  <si>
    <t>20130524-6</t>
  </si>
  <si>
    <t>20130527-4</t>
  </si>
  <si>
    <t>20130623-3</t>
  </si>
  <si>
    <t>20130627-1</t>
  </si>
  <si>
    <t>20130826-7</t>
  </si>
  <si>
    <t>20130829-3</t>
  </si>
  <si>
    <t>20130830-5</t>
  </si>
  <si>
    <t>20130830-6</t>
  </si>
  <si>
    <t>20130831-2</t>
  </si>
  <si>
    <t>20130902-2</t>
  </si>
  <si>
    <t>20130904-2</t>
  </si>
  <si>
    <t>20130905-1</t>
  </si>
  <si>
    <t>20130908-2</t>
  </si>
  <si>
    <t>20130910-3</t>
  </si>
  <si>
    <t>20130912-3</t>
  </si>
  <si>
    <t>20130915-1</t>
  </si>
  <si>
    <t>20130916-4</t>
  </si>
  <si>
    <t>20130917-3</t>
  </si>
  <si>
    <t>20131028-5</t>
  </si>
  <si>
    <t>20131212-1</t>
  </si>
  <si>
    <t>20131219-3</t>
  </si>
  <si>
    <t>20131231-5</t>
  </si>
  <si>
    <t>20131231-6</t>
  </si>
  <si>
    <t>예금이자 여입(공동모금회)</t>
  </si>
  <si>
    <t>계좌</t>
  </si>
  <si>
    <t>계좌</t>
  </si>
  <si>
    <t>310</t>
  </si>
  <si>
    <t>95</t>
  </si>
  <si>
    <t>3128</t>
  </si>
  <si>
    <t>91</t>
  </si>
  <si>
    <t>비지정후원금</t>
  </si>
  <si>
    <t>지정후원금</t>
  </si>
  <si>
    <t>입  금</t>
  </si>
  <si>
    <t>출  금</t>
  </si>
  <si>
    <t>잔  액</t>
  </si>
  <si>
    <t>박종근 후원금</t>
  </si>
  <si>
    <t>이태환 후원금</t>
  </si>
  <si>
    <t>엄혜련 후원금</t>
  </si>
  <si>
    <t>장의경 후원금</t>
  </si>
  <si>
    <t>이찬 후원금</t>
  </si>
  <si>
    <t>이지희 후원금</t>
  </si>
  <si>
    <t>김보람 후원금</t>
  </si>
  <si>
    <t>전영매 후원금</t>
  </si>
  <si>
    <t>이혜영 후원금</t>
  </si>
  <si>
    <t>김혜자 후원금</t>
  </si>
  <si>
    <t>김원숙 후원금</t>
  </si>
  <si>
    <t>이영희 후원금</t>
  </si>
  <si>
    <t>박주헌 후원금</t>
  </si>
  <si>
    <t>익명</t>
  </si>
  <si>
    <t>지홍석 후원금</t>
  </si>
  <si>
    <t>최중헌 후원금</t>
  </si>
  <si>
    <t>정소영 후원금</t>
  </si>
  <si>
    <t>장현대 후원금</t>
  </si>
  <si>
    <t>이창형 후원금</t>
  </si>
  <si>
    <t xml:space="preserve">포항해양경찰후원금 </t>
  </si>
  <si>
    <t>이순옥 후원금</t>
  </si>
  <si>
    <t>안성준 후원금</t>
  </si>
  <si>
    <t>김용식 생일파티 물품구입</t>
  </si>
  <si>
    <t>평창스페셜올림픽 참관</t>
  </si>
  <si>
    <t>경상북도사회복지공동모금회 소규모복지기관 지원사업</t>
  </si>
  <si>
    <t>후원금</t>
  </si>
  <si>
    <t>후원금전용계좌의 입출금내역</t>
  </si>
  <si>
    <t>계  정</t>
  </si>
  <si>
    <t>적    요</t>
  </si>
  <si>
    <t xml:space="preserve">24,580 × 1회 </t>
  </si>
  <si>
    <t>누    계</t>
  </si>
  <si>
    <t>지리산트레킹 
현수막 및 깃발 제작</t>
  </si>
  <si>
    <t>익명 후원금</t>
  </si>
  <si>
    <t>안성준 후원금+</t>
  </si>
  <si>
    <t>최영복 후원금</t>
  </si>
  <si>
    <t>경상북도사회복지공동모금회후원금</t>
  </si>
  <si>
    <t>최정근 후원금</t>
  </si>
  <si>
    <t>김순복 후원금</t>
  </si>
  <si>
    <t xml:space="preserve">예금이자 </t>
  </si>
  <si>
    <t>유명한칼국수 후원금</t>
  </si>
  <si>
    <t>사랑봉사단 후원금</t>
  </si>
  <si>
    <t>인 건 비 명 세 서</t>
  </si>
  <si>
    <t>구분</t>
  </si>
  <si>
    <t>급여</t>
  </si>
  <si>
    <t>제수당</t>
  </si>
  <si>
    <t xml:space="preserve"> – 효도휴가비</t>
  </si>
  <si>
    <t xml:space="preserve">   • 4급 11호</t>
  </si>
  <si>
    <t>%</t>
  </si>
  <si>
    <t xml:space="preserve"> – 종사자수당</t>
  </si>
  <si>
    <t>퇴직적립금</t>
  </si>
  <si>
    <t xml:space="preserve"> – 퇴직적립금</t>
  </si>
  <si>
    <t>사회보험</t>
  </si>
  <si>
    <t xml:space="preserve"> – 건강보험/장기요양보험</t>
  </si>
  <si>
    <t>부담금</t>
  </si>
  <si>
    <t xml:space="preserve"> – 국민연금</t>
  </si>
  <si>
    <t xml:space="preserve"> – 고용보험</t>
  </si>
  <si>
    <t xml:space="preserve"> – 산재보험</t>
  </si>
  <si>
    <t>기타후생</t>
  </si>
  <si>
    <t xml:space="preserve"> – 명절선물비</t>
  </si>
  <si>
    <t>회</t>
  </si>
  <si>
    <t>경비</t>
  </si>
  <si>
    <t xml:space="preserve"> – 하계휴가비</t>
  </si>
  <si>
    <t>사 업 비 명 세 서</t>
  </si>
  <si>
    <t>구분</t>
  </si>
  <si>
    <t>내역</t>
  </si>
  <si>
    <t>금액</t>
  </si>
  <si>
    <t>산출내역</t>
  </si>
  <si>
    <t>비고</t>
  </si>
  <si>
    <t>운영비</t>
  </si>
  <si>
    <t>생계비</t>
  </si>
  <si>
    <t>원</t>
  </si>
  <si>
    <t xml:space="preserve"> – 부식구입</t>
  </si>
  <si>
    <t>수용기관경비</t>
  </si>
  <si>
    <t xml:space="preserve"> – 일상생활용품구입</t>
  </si>
  <si>
    <t>특별급식비</t>
  </si>
  <si>
    <t xml:space="preserve"> – 간식구입</t>
  </si>
  <si>
    <t>연료비</t>
  </si>
  <si>
    <t xml:space="preserve"> – 난방연료비</t>
  </si>
  <si>
    <t>사업비</t>
  </si>
  <si>
    <t>기획및지원P/G</t>
  </si>
  <si>
    <t xml:space="preserve"> – 생일잔치</t>
  </si>
  <si>
    <t xml:space="preserve"> – 송년회</t>
  </si>
  <si>
    <t>여가활동P/G</t>
  </si>
  <si>
    <t xml:space="preserve"> – 여가활동</t>
  </si>
  <si>
    <t xml:space="preserve"> – 제주도여행</t>
  </si>
  <si>
    <t>직원교육</t>
  </si>
  <si>
    <t>합계</t>
  </si>
  <si>
    <t>기 타 명 세 서</t>
  </si>
  <si>
    <t>수용비 및 수수료</t>
  </si>
  <si>
    <t xml:space="preserve"> – 사무용품구입</t>
  </si>
  <si>
    <t xml:space="preserve"> – 각종 수수료 및 수리비</t>
  </si>
  <si>
    <t xml:space="preserve"> – 차구입</t>
  </si>
  <si>
    <t>공공요금</t>
  </si>
  <si>
    <t xml:space="preserve"> – 전기요금</t>
  </si>
  <si>
    <t xml:space="preserve"> – 상하수도요금</t>
  </si>
  <si>
    <t xml:space="preserve"> – 우편요금요금</t>
  </si>
  <si>
    <t>제세공과금</t>
  </si>
  <si>
    <t xml:space="preserve"> – 4급 5호</t>
  </si>
  <si>
    <t xml:space="preserve"> – 4급10호</t>
  </si>
  <si>
    <t xml:space="preserve"> – 4급 11호</t>
  </si>
  <si>
    <t>개월</t>
  </si>
  <si>
    <t xml:space="preserve"> – 가족수당</t>
  </si>
  <si>
    <t>직업재활비</t>
  </si>
  <si>
    <t xml:space="preserve"> – 이용인 점심식대 및 교통비</t>
  </si>
  <si>
    <t xml:space="preserve"> – 도서구입</t>
  </si>
  <si>
    <t xml:space="preserve"> – 기타(교육시 식대)</t>
  </si>
  <si>
    <t xml:space="preserve"> – 진정함제작</t>
  </si>
  <si>
    <t xml:space="preserve"> – 환경미화물품구입</t>
  </si>
  <si>
    <t xml:space="preserve"> – 기타(화장지외 소모품구입)</t>
  </si>
  <si>
    <t xml:space="preserve"> - 전화요금</t>
  </si>
  <si>
    <t xml:space="preserve"> – 정화조 청소</t>
  </si>
  <si>
    <t xml:space="preserve"> – 자동차세</t>
  </si>
  <si>
    <t xml:space="preserve"> - 차량보험료</t>
  </si>
  <si>
    <t xml:space="preserve"> – 일반화재보험</t>
  </si>
  <si>
    <t xml:space="preserve"> – 환경개선부담금</t>
  </si>
  <si>
    <t xml:space="preserve"> – 영업배상책임보험</t>
  </si>
  <si>
    <t xml:space="preserve"> – 협회비</t>
  </si>
  <si>
    <t>차량비</t>
  </si>
  <si>
    <t xml:space="preserve"> – 차량유류비</t>
  </si>
  <si>
    <t xml:space="preserve"> - 차량수리(엔진오일교체외)</t>
  </si>
  <si>
    <t xml:space="preserve"> – 차량검사비</t>
  </si>
  <si>
    <t>시설비</t>
  </si>
  <si>
    <t xml:space="preserve"> - 편의시설 설계용역비</t>
  </si>
  <si>
    <t xml:space="preserve"> - 소방시설 설계용역비</t>
  </si>
  <si>
    <t xml:space="preserve"> - 소방시설 감리용역비</t>
  </si>
  <si>
    <t>자본보조금수입
(종사자수당)</t>
  </si>
  <si>
    <t>이월금</t>
  </si>
  <si>
    <t>사무비</t>
  </si>
  <si>
    <t>재산조성비</t>
  </si>
  <si>
    <t>인건비</t>
  </si>
  <si>
    <t>업무추진비</t>
  </si>
  <si>
    <t>합  계</t>
  </si>
  <si>
    <t>운영비</t>
  </si>
  <si>
    <t>합  계</t>
  </si>
  <si>
    <t>합    계</t>
  </si>
  <si>
    <t>사업비</t>
  </si>
  <si>
    <t>부채상환금</t>
  </si>
  <si>
    <t>전년도 이월금</t>
  </si>
  <si>
    <t>전년도
이월금</t>
  </si>
  <si>
    <t>원금상환금</t>
  </si>
  <si>
    <t xml:space="preserve"> - 원금상환금</t>
  </si>
  <si>
    <t>20130623-4</t>
  </si>
  <si>
    <t>20131231-7</t>
  </si>
  <si>
    <t>예금이자 이관(후원금)</t>
  </si>
  <si>
    <t>지정후원금</t>
  </si>
  <si>
    <t>공문제출번호:</t>
  </si>
  <si>
    <t>C78422014000012</t>
  </si>
  <si>
    <t>(단위:원)</t>
  </si>
  <si>
    <t>세입</t>
  </si>
  <si>
    <t>세출</t>
  </si>
  <si>
    <t>결산액</t>
  </si>
  <si>
    <t>증감액</t>
  </si>
  <si>
    <t>1</t>
  </si>
  <si>
    <t>반환금</t>
  </si>
  <si>
    <t>보조금반환금</t>
  </si>
  <si>
    <t>2</t>
  </si>
  <si>
    <t>사무비</t>
  </si>
  <si>
    <t>부차생환비</t>
  </si>
  <si>
    <t>3</t>
  </si>
  <si>
    <t>입소자부담금수입</t>
  </si>
  <si>
    <t>업무추진비</t>
  </si>
  <si>
    <t>4</t>
  </si>
  <si>
    <t>운영비</t>
  </si>
  <si>
    <t>5</t>
  </si>
  <si>
    <t>인건비</t>
  </si>
  <si>
    <t>6</t>
  </si>
  <si>
    <t>후원금 수입</t>
  </si>
  <si>
    <t>사업비</t>
  </si>
  <si>
    <t>7</t>
  </si>
  <si>
    <t>운영비</t>
  </si>
  <si>
    <t>8</t>
  </si>
  <si>
    <t>재산조성비</t>
  </si>
  <si>
    <t>시설비</t>
  </si>
  <si>
    <t>9</t>
  </si>
  <si>
    <t>후원금사용</t>
  </si>
  <si>
    <t>지정후원금</t>
  </si>
  <si>
    <t>10</t>
  </si>
  <si>
    <t>후원금사용</t>
  </si>
  <si>
    <t>비지정후원금</t>
  </si>
  <si>
    <t>세입 합계</t>
  </si>
  <si>
    <t>세출합계</t>
  </si>
  <si>
    <t>1/1</t>
  </si>
  <si>
    <t>기 타 비 용 명 세 서</t>
  </si>
  <si>
    <t>결 산 총 괄 표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</si>
</sst>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_);[Red]\(#,##0\)"/>
    <numFmt numFmtId="178" formatCode="#,##0;[Red]#,##0"/>
    <numFmt numFmtId="179" formatCode="#,##0.000"/>
    <numFmt numFmtId="180" formatCode="mm&quot;월&quot;\ dd&quot;일&quot;"/>
    <numFmt numFmtId="181" formatCode="#,##0;\▲#,##0"/>
    <numFmt numFmtId="182" formatCode="#,##0;\△#,##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sz val="9"/>
      <name val="굴림체"/>
      <family val="3"/>
    </font>
    <font>
      <b/>
      <sz val="16"/>
      <color theme="1"/>
      <name val="Calibri"/>
      <family val="3"/>
      <scheme val="minor"/>
    </font>
    <font>
      <b/>
      <sz val="9"/>
      <color theme="1"/>
      <name val="굴림"/>
      <family val="3"/>
    </font>
    <font>
      <sz val="9"/>
      <color rgb="FF000000"/>
      <name val="굴림"/>
      <family val="3"/>
    </font>
    <font>
      <b/>
      <sz val="9"/>
      <color rgb="FF286892"/>
      <name val="굴림"/>
      <family val="3"/>
    </font>
    <font>
      <b/>
      <sz val="9"/>
      <name val="굴림"/>
      <family val="3"/>
    </font>
    <font>
      <b/>
      <sz val="16"/>
      <color rgb="FF000000"/>
      <name val="맑은 고딕"/>
      <family val="3"/>
    </font>
    <font>
      <b/>
      <sz val="12"/>
      <color rgb="FF000000"/>
      <name val="굴림"/>
      <family val="3"/>
    </font>
    <font>
      <sz val="10"/>
      <color theme="1"/>
      <name val="Calibri"/>
      <family val="2"/>
      <scheme val="minor"/>
    </font>
    <font>
      <sz val="11"/>
      <name val="돋움"/>
      <family val="3"/>
    </font>
    <font>
      <sz val="9"/>
      <name val="돋움"/>
      <family val="3"/>
    </font>
    <font>
      <sz val="9"/>
      <color theme="1"/>
      <name val="Calibri"/>
      <family val="3"/>
      <scheme val="minor"/>
    </font>
    <font>
      <sz val="10"/>
      <color indexed="8"/>
      <name val="굴림"/>
      <family val="3"/>
    </font>
    <font>
      <sz val="11"/>
      <name val="Calibri"/>
      <family val="2"/>
      <scheme val="minor"/>
    </font>
    <font>
      <b/>
      <sz val="12"/>
      <color rgb="FF000000"/>
      <name val="맑은 고딕"/>
      <family val="3"/>
    </font>
    <font>
      <b/>
      <sz val="8"/>
      <color rgb="FF286892"/>
      <name val="굴림"/>
      <family val="3"/>
    </font>
    <font>
      <sz val="9"/>
      <color theme="1"/>
      <name val="굴림"/>
      <family val="3"/>
    </font>
    <font>
      <b/>
      <sz val="7"/>
      <color rgb="FF286892"/>
      <name val="굴림"/>
      <family val="3"/>
    </font>
    <font>
      <sz val="8"/>
      <color rgb="FF000000"/>
      <name val="굴림체"/>
      <family val="3"/>
    </font>
    <font>
      <b/>
      <sz val="16"/>
      <name val="Calibri"/>
      <family val="3"/>
      <scheme val="minor"/>
    </font>
    <font>
      <sz val="8"/>
      <name val="돋움"/>
      <family val="3"/>
    </font>
    <font>
      <b/>
      <sz val="9"/>
      <name val="돋움"/>
      <family val="3"/>
    </font>
    <font>
      <sz val="9"/>
      <color theme="1"/>
      <name val="돋움"/>
      <family val="3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</fonts>
  <fills count="8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 vertical="center"/>
      <protection/>
    </xf>
    <xf numFmtId="0" fontId="16" fillId="0" borderId="0">
      <alignment/>
      <protection/>
    </xf>
  </cellStyleXfs>
  <cellXfs count="40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horizontal="left" vertical="center"/>
    </xf>
    <xf numFmtId="178" fontId="14" fillId="0" borderId="0" xfId="20" applyNumberFormat="1" applyFont="1" applyBorder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14" fillId="0" borderId="0" xfId="20" applyNumberFormat="1" applyFont="1" applyBorder="1" applyAlignment="1">
      <alignment horizontal="center" vertical="center"/>
      <protection/>
    </xf>
    <xf numFmtId="177" fontId="14" fillId="0" borderId="0" xfId="20" applyNumberFormat="1" applyFont="1" applyBorder="1" applyAlignment="1">
      <alignment horizontal="right" vertical="center"/>
      <protection/>
    </xf>
    <xf numFmtId="3" fontId="14" fillId="0" borderId="11" xfId="20" applyNumberFormat="1" applyFont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12" fillId="0" borderId="6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8" fillId="5" borderId="13" xfId="0" applyNumberFormat="1" applyFont="1" applyFill="1" applyBorder="1" applyAlignment="1">
      <alignment vertical="center" wrapText="1"/>
    </xf>
    <xf numFmtId="176" fontId="8" fillId="5" borderId="14" xfId="0" applyNumberFormat="1" applyFont="1" applyFill="1" applyBorder="1" applyAlignment="1">
      <alignment horizontal="left" vertical="center" wrapText="1"/>
    </xf>
    <xf numFmtId="176" fontId="8" fillId="5" borderId="1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8" fontId="14" fillId="0" borderId="17" xfId="20" applyNumberFormat="1" applyFont="1" applyBorder="1" applyAlignment="1">
      <alignment horizontal="right" vertical="center"/>
      <protection/>
    </xf>
    <xf numFmtId="177" fontId="14" fillId="0" borderId="17" xfId="20" applyNumberFormat="1" applyFont="1" applyBorder="1" applyAlignment="1">
      <alignment horizontal="left" vertical="center"/>
      <protection/>
    </xf>
    <xf numFmtId="0" fontId="14" fillId="0" borderId="17" xfId="20" applyFont="1" applyBorder="1" applyAlignment="1">
      <alignment vertical="center"/>
      <protection/>
    </xf>
    <xf numFmtId="0" fontId="14" fillId="0" borderId="17" xfId="20" applyNumberFormat="1" applyFont="1" applyBorder="1" applyAlignment="1">
      <alignment horizontal="center" vertical="center"/>
      <protection/>
    </xf>
    <xf numFmtId="177" fontId="14" fillId="0" borderId="17" xfId="20" applyNumberFormat="1" applyFont="1" applyBorder="1" applyAlignment="1">
      <alignment horizontal="right" vertical="center"/>
      <protection/>
    </xf>
    <xf numFmtId="3" fontId="14" fillId="0" borderId="16" xfId="20" applyNumberFormat="1" applyFont="1" applyBorder="1" applyAlignment="1">
      <alignment horizontal="left" vertical="center"/>
      <protection/>
    </xf>
    <xf numFmtId="177" fontId="12" fillId="0" borderId="15" xfId="0" applyNumberFormat="1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3" fontId="3" fillId="6" borderId="18" xfId="0" applyNumberFormat="1" applyFont="1" applyFill="1" applyBorder="1" applyAlignment="1">
      <alignment horizontal="right"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3" fontId="3" fillId="6" borderId="20" xfId="0" applyNumberFormat="1" applyFont="1" applyFill="1" applyBorder="1" applyAlignment="1">
      <alignment horizontal="right" vertical="center" wrapText="1"/>
    </xf>
    <xf numFmtId="3" fontId="3" fillId="6" borderId="21" xfId="0" applyNumberFormat="1" applyFont="1" applyFill="1" applyBorder="1" applyAlignment="1">
      <alignment horizontal="center" vertical="center" wrapText="1"/>
    </xf>
    <xf numFmtId="176" fontId="9" fillId="7" borderId="18" xfId="0" applyNumberFormat="1" applyFont="1" applyFill="1" applyBorder="1" applyAlignment="1">
      <alignment horizontal="right" vertical="center" wrapText="1"/>
    </xf>
    <xf numFmtId="176" fontId="9" fillId="7" borderId="19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76" fontId="20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176" fontId="20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6" fontId="20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49" fontId="21" fillId="5" borderId="22" xfId="0" applyNumberFormat="1" applyFont="1" applyFill="1" applyBorder="1" applyAlignment="1">
      <alignment horizontal="center" vertical="center" wrapText="1"/>
    </xf>
    <xf numFmtId="49" fontId="21" fillId="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49" fontId="19" fillId="5" borderId="13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left" vertical="center" wrapText="1"/>
    </xf>
    <xf numFmtId="49" fontId="19" fillId="5" borderId="24" xfId="0" applyNumberFormat="1" applyFont="1" applyFill="1" applyBorder="1" applyAlignment="1">
      <alignment horizontal="center" vertical="center" wrapText="1"/>
    </xf>
    <xf numFmtId="49" fontId="19" fillId="5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14" fontId="3" fillId="6" borderId="8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76" fontId="3" fillId="6" borderId="13" xfId="0" applyNumberFormat="1" applyFont="1" applyFill="1" applyBorder="1" applyAlignment="1">
      <alignment horizontal="right" vertical="center" wrapText="1"/>
    </xf>
    <xf numFmtId="176" fontId="3" fillId="6" borderId="9" xfId="0" applyNumberFormat="1" applyFont="1" applyFill="1" applyBorder="1" applyAlignment="1">
      <alignment horizontal="right" vertical="center" wrapText="1"/>
    </xf>
    <xf numFmtId="49" fontId="21" fillId="5" borderId="2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49" fontId="4" fillId="7" borderId="1" xfId="0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right" vertical="center" wrapText="1"/>
    </xf>
    <xf numFmtId="3" fontId="4" fillId="7" borderId="21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177" fontId="12" fillId="0" borderId="31" xfId="0" applyNumberFormat="1" applyFont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177" fontId="14" fillId="0" borderId="31" xfId="0" applyNumberFormat="1" applyFont="1" applyFill="1" applyBorder="1" applyAlignment="1">
      <alignment vertical="center"/>
    </xf>
    <xf numFmtId="0" fontId="14" fillId="0" borderId="31" xfId="20" applyFont="1" applyFill="1" applyBorder="1" applyAlignment="1">
      <alignment vertical="center"/>
      <protection/>
    </xf>
    <xf numFmtId="0" fontId="14" fillId="0" borderId="31" xfId="20" applyFont="1" applyFill="1" applyBorder="1" applyAlignment="1">
      <alignment horizontal="right" vertical="center"/>
      <protection/>
    </xf>
    <xf numFmtId="3" fontId="14" fillId="0" borderId="31" xfId="0" applyNumberFormat="1" applyFont="1" applyBorder="1" applyAlignment="1">
      <alignment horizontal="right" vertical="center"/>
    </xf>
    <xf numFmtId="0" fontId="14" fillId="0" borderId="31" xfId="20" applyNumberFormat="1" applyFont="1" applyFill="1" applyBorder="1" applyAlignment="1">
      <alignment horizontal="center" vertical="center"/>
      <protection/>
    </xf>
    <xf numFmtId="177" fontId="14" fillId="0" borderId="31" xfId="20" applyNumberFormat="1" applyFont="1" applyFill="1" applyBorder="1" applyAlignment="1">
      <alignment horizontal="right" vertical="center"/>
      <protection/>
    </xf>
    <xf numFmtId="3" fontId="14" fillId="0" borderId="10" xfId="20" applyNumberFormat="1" applyFont="1" applyFill="1" applyBorder="1" applyAlignment="1">
      <alignment horizontal="left" vertical="center"/>
      <protection/>
    </xf>
    <xf numFmtId="177" fontId="12" fillId="0" borderId="0" xfId="0" applyNumberFormat="1" applyFont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177" fontId="14" fillId="0" borderId="17" xfId="0" applyNumberFormat="1" applyFont="1" applyFill="1" applyBorder="1" applyAlignment="1">
      <alignment vertical="center"/>
    </xf>
    <xf numFmtId="0" fontId="14" fillId="0" borderId="17" xfId="20" applyFont="1" applyFill="1" applyBorder="1" applyAlignment="1">
      <alignment vertical="center"/>
      <protection/>
    </xf>
    <xf numFmtId="0" fontId="14" fillId="0" borderId="17" xfId="20" applyFont="1" applyFill="1" applyBorder="1" applyAlignment="1">
      <alignment horizontal="right" vertical="center"/>
      <protection/>
    </xf>
    <xf numFmtId="3" fontId="14" fillId="0" borderId="17" xfId="0" applyNumberFormat="1" applyFont="1" applyBorder="1" applyAlignment="1">
      <alignment horizontal="right" vertical="center"/>
    </xf>
    <xf numFmtId="0" fontId="14" fillId="0" borderId="17" xfId="20" applyNumberFormat="1" applyFont="1" applyFill="1" applyBorder="1" applyAlignment="1">
      <alignment horizontal="center" vertical="center"/>
      <protection/>
    </xf>
    <xf numFmtId="177" fontId="14" fillId="0" borderId="17" xfId="20" applyNumberFormat="1" applyFont="1" applyFill="1" applyBorder="1" applyAlignment="1">
      <alignment horizontal="right" vertical="center"/>
      <protection/>
    </xf>
    <xf numFmtId="3" fontId="14" fillId="0" borderId="16" xfId="20" applyNumberFormat="1" applyFont="1" applyFill="1" applyBorder="1" applyAlignment="1">
      <alignment horizontal="left" vertical="center"/>
      <protection/>
    </xf>
    <xf numFmtId="0" fontId="12" fillId="0" borderId="6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12" xfId="20" applyFont="1" applyBorder="1" applyAlignment="1">
      <alignment vertical="center"/>
      <protection/>
    </xf>
    <xf numFmtId="0" fontId="14" fillId="0" borderId="0" xfId="20" applyFont="1" applyBorder="1" applyAlignment="1">
      <alignment horizontal="right" vertical="center"/>
      <protection/>
    </xf>
    <xf numFmtId="0" fontId="14" fillId="0" borderId="0" xfId="20" applyFont="1" applyBorder="1" applyAlignment="1">
      <alignment horizontal="left" vertical="center"/>
      <protection/>
    </xf>
    <xf numFmtId="0" fontId="14" fillId="0" borderId="11" xfId="20" applyFont="1" applyBorder="1" applyAlignment="1">
      <alignment vertical="center"/>
      <protection/>
    </xf>
    <xf numFmtId="177" fontId="0" fillId="0" borderId="0" xfId="0" applyNumberFormat="1" applyAlignment="1">
      <alignment vertical="center"/>
    </xf>
    <xf numFmtId="177" fontId="12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4" fillId="0" borderId="12" xfId="20" applyFont="1" applyFill="1" applyBorder="1" applyAlignment="1">
      <alignment vertical="center"/>
      <protection/>
    </xf>
    <xf numFmtId="177" fontId="14" fillId="0" borderId="0" xfId="0" applyNumberFormat="1" applyFont="1" applyFill="1" applyBorder="1" applyAlignment="1">
      <alignment horizontal="right" vertical="center"/>
    </xf>
    <xf numFmtId="0" fontId="14" fillId="0" borderId="0" xfId="20" applyFont="1" applyFill="1" applyBorder="1" applyAlignment="1">
      <alignment vertical="center"/>
      <protection/>
    </xf>
    <xf numFmtId="0" fontId="14" fillId="0" borderId="0" xfId="20" applyFont="1" applyFill="1" applyBorder="1" applyAlignment="1">
      <alignment horizontal="right" vertical="center"/>
      <protection/>
    </xf>
    <xf numFmtId="177" fontId="14" fillId="0" borderId="0" xfId="20" applyNumberFormat="1" applyFont="1" applyFill="1" applyBorder="1" applyAlignment="1">
      <alignment horizontal="right" vertical="center"/>
      <protection/>
    </xf>
    <xf numFmtId="3" fontId="14" fillId="0" borderId="0" xfId="20" applyNumberFormat="1" applyFont="1" applyBorder="1" applyAlignment="1">
      <alignment horizontal="right" vertical="center"/>
      <protection/>
    </xf>
    <xf numFmtId="0" fontId="12" fillId="0" borderId="8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13" xfId="20" applyFont="1" applyBorder="1" applyAlignment="1">
      <alignment vertical="center"/>
      <protection/>
    </xf>
    <xf numFmtId="177" fontId="14" fillId="0" borderId="32" xfId="20" applyNumberFormat="1" applyFont="1" applyBorder="1" applyAlignment="1">
      <alignment horizontal="right" vertical="center"/>
      <protection/>
    </xf>
    <xf numFmtId="0" fontId="14" fillId="0" borderId="32" xfId="20" applyFont="1" applyBorder="1" applyAlignment="1">
      <alignment horizontal="left" vertical="center"/>
      <protection/>
    </xf>
    <xf numFmtId="0" fontId="14" fillId="0" borderId="32" xfId="20" applyFont="1" applyFill="1" applyBorder="1" applyAlignment="1">
      <alignment horizontal="right" vertical="center"/>
      <protection/>
    </xf>
    <xf numFmtId="13" fontId="24" fillId="0" borderId="32" xfId="20" applyNumberFormat="1" applyFont="1" applyBorder="1" applyAlignment="1">
      <alignment horizontal="right" vertical="center"/>
      <protection/>
    </xf>
    <xf numFmtId="0" fontId="14" fillId="0" borderId="32" xfId="20" applyFont="1" applyFill="1" applyBorder="1" applyAlignment="1">
      <alignment horizontal="left" vertical="center"/>
      <protection/>
    </xf>
    <xf numFmtId="0" fontId="25" fillId="0" borderId="32" xfId="20" applyFont="1" applyBorder="1" applyAlignment="1">
      <alignment horizontal="right" vertical="center"/>
      <protection/>
    </xf>
    <xf numFmtId="0" fontId="14" fillId="0" borderId="32" xfId="20" applyFont="1" applyBorder="1" applyAlignment="1">
      <alignment horizontal="right" vertical="center"/>
      <protection/>
    </xf>
    <xf numFmtId="0" fontId="14" fillId="0" borderId="32" xfId="20" applyFont="1" applyBorder="1" applyAlignment="1">
      <alignment vertical="center"/>
      <protection/>
    </xf>
    <xf numFmtId="0" fontId="14" fillId="0" borderId="14" xfId="20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14" fillId="0" borderId="9" xfId="20" applyFont="1" applyBorder="1" applyAlignment="1">
      <alignment horizontal="left" vertical="center"/>
      <protection/>
    </xf>
    <xf numFmtId="177" fontId="14" fillId="0" borderId="31" xfId="20" applyNumberFormat="1" applyFont="1" applyBorder="1" applyAlignment="1">
      <alignment horizontal="right" vertical="center"/>
      <protection/>
    </xf>
    <xf numFmtId="0" fontId="14" fillId="0" borderId="31" xfId="20" applyFont="1" applyBorder="1" applyAlignment="1">
      <alignment horizontal="left" vertical="center"/>
      <protection/>
    </xf>
    <xf numFmtId="179" fontId="24" fillId="0" borderId="31" xfId="20" applyNumberFormat="1" applyFont="1" applyBorder="1" applyAlignment="1">
      <alignment horizontal="right" vertical="center"/>
      <protection/>
    </xf>
    <xf numFmtId="0" fontId="14" fillId="0" borderId="31" xfId="20" applyFont="1" applyFill="1" applyBorder="1" applyAlignment="1">
      <alignment horizontal="left" vertical="center"/>
      <protection/>
    </xf>
    <xf numFmtId="0" fontId="14" fillId="0" borderId="31" xfId="20" applyFont="1" applyBorder="1" applyAlignment="1">
      <alignment horizontal="right" vertical="center"/>
      <protection/>
    </xf>
    <xf numFmtId="180" fontId="14" fillId="0" borderId="31" xfId="20" applyNumberFormat="1" applyFont="1" applyBorder="1" applyAlignment="1">
      <alignment vertical="center"/>
      <protection/>
    </xf>
    <xf numFmtId="0" fontId="14" fillId="0" borderId="31" xfId="20" applyFont="1" applyBorder="1" applyAlignment="1">
      <alignment vertical="center"/>
      <protection/>
    </xf>
    <xf numFmtId="177" fontId="14" fillId="0" borderId="31" xfId="0" applyNumberFormat="1" applyFont="1" applyBorder="1" applyAlignment="1">
      <alignment horizontal="right" vertical="center"/>
    </xf>
    <xf numFmtId="0" fontId="14" fillId="0" borderId="10" xfId="20" applyFont="1" applyBorder="1" applyAlignment="1">
      <alignment vertical="center"/>
      <protection/>
    </xf>
    <xf numFmtId="0" fontId="12" fillId="0" borderId="6" xfId="0" applyFont="1" applyBorder="1" applyAlignment="1">
      <alignment horizontal="center" vertical="center" wrapText="1"/>
    </xf>
    <xf numFmtId="0" fontId="14" fillId="0" borderId="12" xfId="20" applyFont="1" applyBorder="1" applyAlignment="1">
      <alignment horizontal="left" vertical="center"/>
      <protection/>
    </xf>
    <xf numFmtId="179" fontId="24" fillId="0" borderId="0" xfId="20" applyNumberFormat="1" applyFont="1" applyBorder="1" applyAlignment="1">
      <alignment horizontal="right" vertical="center"/>
      <protection/>
    </xf>
    <xf numFmtId="0" fontId="14" fillId="0" borderId="0" xfId="20" applyFont="1" applyFill="1" applyBorder="1" applyAlignment="1">
      <alignment horizontal="left" vertical="center"/>
      <protection/>
    </xf>
    <xf numFmtId="177" fontId="14" fillId="0" borderId="0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15" xfId="20" applyFont="1" applyBorder="1" applyAlignment="1">
      <alignment horizontal="left" vertical="center"/>
      <protection/>
    </xf>
    <xf numFmtId="0" fontId="14" fillId="0" borderId="17" xfId="20" applyFont="1" applyBorder="1" applyAlignment="1">
      <alignment horizontal="left" vertical="center"/>
      <protection/>
    </xf>
    <xf numFmtId="179" fontId="24" fillId="0" borderId="17" xfId="20" applyNumberFormat="1" applyFont="1" applyBorder="1" applyAlignment="1">
      <alignment horizontal="right" vertical="center"/>
      <protection/>
    </xf>
    <xf numFmtId="0" fontId="14" fillId="0" borderId="17" xfId="20" applyFont="1" applyFill="1" applyBorder="1" applyAlignment="1">
      <alignment horizontal="left" vertical="center"/>
      <protection/>
    </xf>
    <xf numFmtId="0" fontId="14" fillId="0" borderId="17" xfId="20" applyFont="1" applyBorder="1" applyAlignment="1">
      <alignment horizontal="right" vertical="center"/>
      <protection/>
    </xf>
    <xf numFmtId="177" fontId="14" fillId="0" borderId="17" xfId="0" applyNumberFormat="1" applyFont="1" applyBorder="1" applyAlignment="1">
      <alignment horizontal="right" vertical="center"/>
    </xf>
    <xf numFmtId="0" fontId="14" fillId="0" borderId="16" xfId="20" applyFont="1" applyBorder="1" applyAlignment="1">
      <alignment vertical="center"/>
      <protection/>
    </xf>
    <xf numFmtId="0" fontId="14" fillId="0" borderId="12" xfId="20" applyFont="1" applyFill="1" applyBorder="1" applyAlignment="1">
      <alignment horizontal="left" vertical="center"/>
      <protection/>
    </xf>
    <xf numFmtId="0" fontId="14" fillId="0" borderId="11" xfId="20" applyFont="1" applyFill="1" applyBorder="1" applyAlignment="1">
      <alignment vertical="center"/>
      <protection/>
    </xf>
    <xf numFmtId="49" fontId="8" fillId="5" borderId="13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20" applyFont="1" applyFill="1" applyBorder="1" applyAlignment="1">
      <alignment vertical="center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5" xfId="20" applyFont="1" applyFill="1" applyBorder="1" applyAlignment="1">
      <alignment vertical="center"/>
      <protection/>
    </xf>
    <xf numFmtId="0" fontId="12" fillId="0" borderId="13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vertical="center"/>
    </xf>
    <xf numFmtId="177" fontId="12" fillId="0" borderId="32" xfId="0" applyNumberFormat="1" applyFont="1" applyBorder="1" applyAlignment="1">
      <alignment horizontal="left" vertical="center"/>
    </xf>
    <xf numFmtId="0" fontId="14" fillId="0" borderId="13" xfId="20" applyFont="1" applyFill="1" applyBorder="1" applyAlignment="1">
      <alignment vertical="center"/>
      <protection/>
    </xf>
    <xf numFmtId="0" fontId="14" fillId="0" borderId="32" xfId="20" applyNumberFormat="1" applyFont="1" applyFill="1" applyBorder="1" applyAlignment="1">
      <alignment horizontal="center" vertical="center"/>
      <protection/>
    </xf>
    <xf numFmtId="177" fontId="14" fillId="0" borderId="32" xfId="20" applyNumberFormat="1" applyFont="1" applyFill="1" applyBorder="1" applyAlignment="1">
      <alignment horizontal="right" vertical="center"/>
      <protection/>
    </xf>
    <xf numFmtId="3" fontId="14" fillId="0" borderId="14" xfId="20" applyNumberFormat="1" applyFont="1" applyFill="1" applyBorder="1" applyAlignment="1">
      <alignment horizontal="left" vertical="center"/>
      <protection/>
    </xf>
    <xf numFmtId="0" fontId="12" fillId="0" borderId="7" xfId="0" applyFont="1" applyBorder="1" applyAlignment="1">
      <alignment horizontal="center" wrapText="1"/>
    </xf>
    <xf numFmtId="0" fontId="14" fillId="0" borderId="0" xfId="20" applyNumberFormat="1" applyFont="1" applyFill="1" applyBorder="1" applyAlignment="1">
      <alignment horizontal="center" vertical="center"/>
      <protection/>
    </xf>
    <xf numFmtId="3" fontId="14" fillId="0" borderId="11" xfId="20" applyNumberFormat="1" applyFont="1" applyFill="1" applyBorder="1" applyAlignment="1">
      <alignment horizontal="left" vertical="center"/>
      <protection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4" fillId="0" borderId="9" xfId="20" applyFont="1" applyFill="1" applyBorder="1" applyAlignment="1">
      <alignment horizontal="left" vertical="center"/>
      <protection/>
    </xf>
    <xf numFmtId="0" fontId="14" fillId="0" borderId="10" xfId="20" applyFont="1" applyFill="1" applyBorder="1" applyAlignment="1">
      <alignment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3" fontId="8" fillId="5" borderId="15" xfId="0" applyNumberFormat="1" applyFont="1" applyFill="1" applyBorder="1" applyAlignment="1">
      <alignment vertical="center" wrapText="1"/>
    </xf>
    <xf numFmtId="176" fontId="8" fillId="5" borderId="16" xfId="0" applyNumberFormat="1" applyFont="1" applyFill="1" applyBorder="1" applyAlignment="1">
      <alignment horizontal="left" vertical="center" wrapText="1"/>
    </xf>
    <xf numFmtId="176" fontId="8" fillId="5" borderId="2" xfId="0" applyNumberFormat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176" fontId="26" fillId="0" borderId="17" xfId="0" applyNumberFormat="1" applyFont="1" applyFill="1" applyBorder="1" applyAlignment="1">
      <alignment horizontal="right" vertical="center" wrapText="1"/>
    </xf>
    <xf numFmtId="0" fontId="14" fillId="0" borderId="16" xfId="20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13" xfId="20" applyFont="1" applyFill="1" applyBorder="1" applyAlignment="1">
      <alignment vertical="center" shrinkToFit="1"/>
      <protection/>
    </xf>
    <xf numFmtId="0" fontId="14" fillId="0" borderId="15" xfId="20" applyFont="1" applyFill="1" applyBorder="1" applyAlignment="1">
      <alignment vertical="center" shrinkToFit="1"/>
      <protection/>
    </xf>
    <xf numFmtId="49" fontId="4" fillId="0" borderId="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15" fillId="0" borderId="0" xfId="0" applyNumberFormat="1" applyFont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0" xfId="20" applyAlignment="1">
      <alignment vertical="center"/>
      <protection/>
    </xf>
    <xf numFmtId="0" fontId="13" fillId="0" borderId="0" xfId="20" applyAlignment="1">
      <alignment horizontal="right" vertical="center"/>
      <protection/>
    </xf>
    <xf numFmtId="49" fontId="28" fillId="0" borderId="33" xfId="20" applyNumberFormat="1" applyFont="1" applyBorder="1" applyAlignment="1">
      <alignment horizontal="center" vertical="center" wrapText="1"/>
      <protection/>
    </xf>
    <xf numFmtId="49" fontId="30" fillId="0" borderId="34" xfId="20" applyNumberFormat="1" applyFont="1" applyBorder="1" applyAlignment="1">
      <alignment horizontal="center" vertical="center" wrapText="1"/>
      <protection/>
    </xf>
    <xf numFmtId="176" fontId="30" fillId="0" borderId="33" xfId="20" applyNumberFormat="1" applyFont="1" applyBorder="1" applyAlignment="1">
      <alignment horizontal="right" vertical="center" wrapText="1"/>
      <protection/>
    </xf>
    <xf numFmtId="49" fontId="30" fillId="0" borderId="33" xfId="20" applyNumberFormat="1" applyFont="1" applyBorder="1" applyAlignment="1">
      <alignment horizontal="left" vertical="center" wrapText="1"/>
      <protection/>
    </xf>
    <xf numFmtId="49" fontId="28" fillId="0" borderId="0" xfId="20" applyNumberFormat="1" applyFont="1" applyBorder="1" applyAlignment="1">
      <alignment horizontal="center" vertical="center" wrapText="1"/>
      <protection/>
    </xf>
    <xf numFmtId="49" fontId="27" fillId="0" borderId="0" xfId="20" applyNumberFormat="1" applyFont="1" applyBorder="1" applyAlignment="1">
      <alignment horizontal="center" vertical="center" wrapText="1"/>
      <protection/>
    </xf>
    <xf numFmtId="0" fontId="13" fillId="0" borderId="0" xfId="20" applyAlignment="1">
      <alignment vertical="center"/>
      <protection/>
    </xf>
    <xf numFmtId="49" fontId="28" fillId="0" borderId="35" xfId="20" applyNumberFormat="1" applyFont="1" applyBorder="1" applyAlignment="1">
      <alignment horizontal="center" vertical="center" shrinkToFit="1"/>
      <protection/>
    </xf>
    <xf numFmtId="49" fontId="29" fillId="0" borderId="0" xfId="20" applyNumberFormat="1" applyFont="1" applyBorder="1" applyAlignment="1">
      <alignment horizontal="left" vertical="center" wrapText="1"/>
      <protection/>
    </xf>
    <xf numFmtId="49" fontId="28" fillId="0" borderId="36" xfId="20" applyNumberFormat="1" applyFont="1" applyBorder="1" applyAlignment="1">
      <alignment horizontal="center" vertical="center" wrapText="1"/>
      <protection/>
    </xf>
    <xf numFmtId="0" fontId="13" fillId="0" borderId="37" xfId="20" applyFont="1" applyBorder="1" applyAlignment="1">
      <alignment vertical="center"/>
      <protection/>
    </xf>
    <xf numFmtId="49" fontId="28" fillId="0" borderId="38" xfId="20" applyNumberFormat="1" applyFont="1" applyBorder="1" applyAlignment="1">
      <alignment horizontal="center" vertical="center" wrapText="1"/>
      <protection/>
    </xf>
    <xf numFmtId="0" fontId="13" fillId="0" borderId="39" xfId="20" applyFont="1" applyBorder="1" applyAlignment="1">
      <alignment vertical="center"/>
      <protection/>
    </xf>
    <xf numFmtId="0" fontId="13" fillId="0" borderId="33" xfId="20" applyFont="1" applyBorder="1" applyAlignment="1">
      <alignment vertical="center"/>
      <protection/>
    </xf>
    <xf numFmtId="49" fontId="28" fillId="0" borderId="39" xfId="20" applyNumberFormat="1" applyFont="1" applyBorder="1" applyAlignment="1">
      <alignment horizontal="center" vertical="center" wrapText="1"/>
      <protection/>
    </xf>
    <xf numFmtId="49" fontId="30" fillId="0" borderId="38" xfId="20" applyNumberFormat="1" applyFont="1" applyBorder="1" applyAlignment="1">
      <alignment horizontal="left" vertical="center" wrapText="1"/>
      <protection/>
    </xf>
    <xf numFmtId="49" fontId="30" fillId="0" borderId="33" xfId="20" applyNumberFormat="1" applyFont="1" applyBorder="1" applyAlignment="1">
      <alignment horizontal="left" vertical="center" wrapText="1"/>
      <protection/>
    </xf>
    <xf numFmtId="176" fontId="30" fillId="0" borderId="38" xfId="20" applyNumberFormat="1" applyFont="1" applyBorder="1" applyAlignment="1">
      <alignment horizontal="right" vertical="center" wrapText="1"/>
      <protection/>
    </xf>
    <xf numFmtId="176" fontId="30" fillId="0" borderId="33" xfId="20" applyNumberFormat="1" applyFont="1" applyBorder="1" applyAlignment="1">
      <alignment horizontal="right" vertical="center" wrapText="1"/>
      <protection/>
    </xf>
    <xf numFmtId="181" fontId="30" fillId="0" borderId="38" xfId="20" applyNumberFormat="1" applyFont="1" applyBorder="1" applyAlignment="1">
      <alignment horizontal="right" vertical="center" wrapText="1"/>
      <protection/>
    </xf>
    <xf numFmtId="181" fontId="30" fillId="0" borderId="33" xfId="20" applyNumberFormat="1" applyFont="1" applyBorder="1" applyAlignment="1">
      <alignment horizontal="right" vertical="center" wrapText="1"/>
      <protection/>
    </xf>
    <xf numFmtId="0" fontId="13" fillId="0" borderId="38" xfId="20" applyFont="1" applyBorder="1" applyAlignment="1">
      <alignment vertical="center"/>
      <protection/>
    </xf>
    <xf numFmtId="49" fontId="28" fillId="0" borderId="0" xfId="20" applyNumberFormat="1" applyFont="1" applyBorder="1" applyAlignment="1">
      <alignment horizontal="center" vertical="top" wrapText="1"/>
      <protection/>
    </xf>
    <xf numFmtId="49" fontId="28" fillId="0" borderId="33" xfId="20" applyNumberFormat="1" applyFont="1" applyBorder="1" applyAlignment="1">
      <alignment horizontal="center" vertical="center" wrapText="1"/>
      <protection/>
    </xf>
    <xf numFmtId="182" fontId="30" fillId="0" borderId="38" xfId="20" applyNumberFormat="1" applyFont="1" applyBorder="1" applyAlignment="1">
      <alignment horizontal="right" vertical="center" wrapText="1"/>
      <protection/>
    </xf>
    <xf numFmtId="182" fontId="30" fillId="0" borderId="33" xfId="20" applyNumberFormat="1" applyFont="1" applyBorder="1" applyAlignment="1">
      <alignment horizontal="right" vertical="center" wrapText="1"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9" fontId="8" fillId="5" borderId="13" xfId="0" applyNumberFormat="1" applyFont="1" applyFill="1" applyBorder="1" applyAlignment="1">
      <alignment horizontal="center" vertical="center" wrapText="1"/>
    </xf>
    <xf numFmtId="49" fontId="8" fillId="5" borderId="14" xfId="0" applyNumberFormat="1" applyFont="1" applyFill="1" applyBorder="1" applyAlignment="1">
      <alignment horizontal="center" vertical="center" wrapText="1"/>
    </xf>
    <xf numFmtId="49" fontId="8" fillId="5" borderId="32" xfId="0" applyNumberFormat="1" applyFont="1" applyFill="1" applyBorder="1" applyAlignment="1">
      <alignment horizontal="center" vertical="center" wrapText="1"/>
    </xf>
    <xf numFmtId="176" fontId="8" fillId="5" borderId="47" xfId="0" applyNumberFormat="1" applyFont="1" applyFill="1" applyBorder="1" applyAlignment="1">
      <alignment horizontal="center" vertical="center" wrapText="1"/>
    </xf>
    <xf numFmtId="176" fontId="8" fillId="5" borderId="48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19" fillId="5" borderId="49" xfId="0" applyNumberFormat="1" applyFont="1" applyFill="1" applyBorder="1" applyAlignment="1">
      <alignment horizontal="center" vertical="center" wrapText="1"/>
    </xf>
    <xf numFmtId="49" fontId="19" fillId="5" borderId="50" xfId="0" applyNumberFormat="1" applyFont="1" applyFill="1" applyBorder="1" applyAlignment="1">
      <alignment horizontal="center" vertical="center" wrapText="1"/>
    </xf>
    <xf numFmtId="49" fontId="19" fillId="5" borderId="51" xfId="0" applyNumberFormat="1" applyFont="1" applyFill="1" applyBorder="1" applyAlignment="1">
      <alignment horizontal="center" vertical="center" wrapText="1"/>
    </xf>
    <xf numFmtId="49" fontId="19" fillId="5" borderId="30" xfId="0" applyNumberFormat="1" applyFont="1" applyFill="1" applyBorder="1" applyAlignment="1">
      <alignment horizontal="center" vertical="center" wrapText="1"/>
    </xf>
    <xf numFmtId="49" fontId="19" fillId="5" borderId="27" xfId="0" applyNumberFormat="1" applyFont="1" applyFill="1" applyBorder="1" applyAlignment="1">
      <alignment horizontal="center" vertical="center" wrapText="1"/>
    </xf>
    <xf numFmtId="49" fontId="19" fillId="5" borderId="28" xfId="0" applyNumberFormat="1" applyFont="1" applyFill="1" applyBorder="1" applyAlignment="1">
      <alignment horizontal="center" vertical="center" wrapText="1"/>
    </xf>
    <xf numFmtId="49" fontId="19" fillId="5" borderId="9" xfId="0" applyNumberFormat="1" applyFont="1" applyFill="1" applyBorder="1" applyAlignment="1">
      <alignment horizontal="center" vertical="center" wrapText="1"/>
    </xf>
    <xf numFmtId="49" fontId="19" fillId="5" borderId="15" xfId="0" applyNumberFormat="1" applyFont="1" applyFill="1" applyBorder="1" applyAlignment="1">
      <alignment horizontal="center" vertical="center" wrapText="1"/>
    </xf>
    <xf numFmtId="49" fontId="19" fillId="5" borderId="13" xfId="0" applyNumberFormat="1" applyFont="1" applyFill="1" applyBorder="1" applyAlignment="1">
      <alignment horizontal="center" vertical="center" wrapText="1"/>
    </xf>
    <xf numFmtId="49" fontId="19" fillId="5" borderId="32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49" fontId="19" fillId="5" borderId="5" xfId="0" applyNumberFormat="1" applyFont="1" applyFill="1" applyBorder="1" applyAlignment="1">
      <alignment horizontal="center" vertical="center" wrapText="1"/>
    </xf>
    <xf numFmtId="49" fontId="19" fillId="5" borderId="7" xfId="0" applyNumberFormat="1" applyFont="1" applyFill="1" applyBorder="1" applyAlignment="1">
      <alignment horizontal="center" vertical="center" wrapText="1"/>
    </xf>
    <xf numFmtId="49" fontId="19" fillId="5" borderId="31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wrapText="1"/>
    </xf>
    <xf numFmtId="0" fontId="3" fillId="0" borderId="32" xfId="0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2" fillId="0" borderId="32" xfId="0" applyNumberFormat="1" applyFont="1" applyFill="1" applyBorder="1" applyAlignment="1">
      <alignment horizontal="right" vertical="center" wrapText="1"/>
    </xf>
    <xf numFmtId="49" fontId="19" fillId="5" borderId="56" xfId="0" applyNumberFormat="1" applyFont="1" applyFill="1" applyBorder="1" applyAlignment="1">
      <alignment horizontal="center" vertical="center" wrapText="1"/>
    </xf>
    <xf numFmtId="49" fontId="19" fillId="5" borderId="5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49" fontId="19" fillId="5" borderId="58" xfId="0" applyNumberFormat="1" applyFont="1" applyFill="1" applyBorder="1" applyAlignment="1">
      <alignment horizontal="center" vertical="center" wrapText="1"/>
    </xf>
    <xf numFmtId="49" fontId="19" fillId="5" borderId="59" xfId="0" applyNumberFormat="1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49" fontId="19" fillId="5" borderId="43" xfId="0" applyNumberFormat="1" applyFont="1" applyFill="1" applyBorder="1" applyAlignment="1">
      <alignment horizontal="center" vertical="center" wrapText="1"/>
    </xf>
    <xf numFmtId="49" fontId="19" fillId="5" borderId="4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4" fillId="7" borderId="40" xfId="0" applyFont="1" applyFill="1" applyBorder="1" applyAlignment="1">
      <alignment horizontal="center" vertical="center" wrapText="1"/>
    </xf>
    <xf numFmtId="49" fontId="8" fillId="5" borderId="16" xfId="0" applyNumberFormat="1" applyFont="1" applyFill="1" applyBorder="1" applyAlignment="1">
      <alignment horizontal="center" vertical="center" wrapText="1"/>
    </xf>
    <xf numFmtId="176" fontId="8" fillId="5" borderId="46" xfId="0" applyNumberFormat="1" applyFont="1" applyFill="1" applyBorder="1" applyAlignment="1">
      <alignment horizontal="center" vertical="center" wrapText="1"/>
    </xf>
    <xf numFmtId="176" fontId="8" fillId="5" borderId="2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K3" sqref="K3:R3"/>
    </sheetView>
  </sheetViews>
  <sheetFormatPr defaultColWidth="9.140625" defaultRowHeight="45" customHeight="1"/>
  <cols>
    <col min="1" max="1" width="5.8515625" style="256" customWidth="1"/>
    <col min="2" max="2" width="5.28125" style="256" customWidth="1"/>
    <col min="3" max="3" width="7.8515625" style="256" customWidth="1"/>
    <col min="4" max="4" width="2.140625" style="256" customWidth="1"/>
    <col min="5" max="5" width="11.140625" style="256" customWidth="1"/>
    <col min="6" max="6" width="13.140625" style="256" customWidth="1"/>
    <col min="7" max="7" width="2.57421875" style="256" customWidth="1"/>
    <col min="8" max="8" width="10.421875" style="256" customWidth="1"/>
    <col min="9" max="9" width="0.9921875" style="256" customWidth="1"/>
    <col min="10" max="10" width="12.140625" style="256" customWidth="1"/>
    <col min="11" max="11" width="3.7109375" style="256" customWidth="1"/>
    <col min="12" max="12" width="9.421875" style="256" customWidth="1"/>
    <col min="13" max="14" width="13.140625" style="256" customWidth="1"/>
    <col min="15" max="15" width="4.7109375" style="256" customWidth="1"/>
    <col min="16" max="16" width="8.421875" style="256" customWidth="1"/>
    <col min="17" max="17" width="2.57421875" style="256" customWidth="1"/>
    <col min="18" max="18" width="10.421875" style="256" customWidth="1"/>
    <col min="19" max="19" width="7.57421875" style="256" customWidth="1"/>
    <col min="20" max="20" width="7.8515625" style="256" customWidth="1"/>
    <col min="21" max="21" width="6.8515625" style="256" customWidth="1"/>
    <col min="22" max="256" width="9.00390625" style="256" customWidth="1"/>
    <col min="257" max="257" width="5.8515625" style="256" customWidth="1"/>
    <col min="258" max="258" width="5.28125" style="256" customWidth="1"/>
    <col min="259" max="259" width="7.8515625" style="256" customWidth="1"/>
    <col min="260" max="260" width="2.140625" style="256" customWidth="1"/>
    <col min="261" max="261" width="11.140625" style="256" customWidth="1"/>
    <col min="262" max="262" width="13.140625" style="256" customWidth="1"/>
    <col min="263" max="263" width="2.57421875" style="256" customWidth="1"/>
    <col min="264" max="264" width="10.421875" style="256" customWidth="1"/>
    <col min="265" max="265" width="0.9921875" style="256" customWidth="1"/>
    <col min="266" max="266" width="12.140625" style="256" customWidth="1"/>
    <col min="267" max="267" width="3.7109375" style="256" customWidth="1"/>
    <col min="268" max="268" width="9.421875" style="256" customWidth="1"/>
    <col min="269" max="270" width="13.140625" style="256" customWidth="1"/>
    <col min="271" max="271" width="4.7109375" style="256" customWidth="1"/>
    <col min="272" max="272" width="8.421875" style="256" customWidth="1"/>
    <col min="273" max="273" width="2.57421875" style="256" customWidth="1"/>
    <col min="274" max="274" width="10.421875" style="256" customWidth="1"/>
    <col min="275" max="275" width="7.57421875" style="256" customWidth="1"/>
    <col min="276" max="276" width="7.8515625" style="256" customWidth="1"/>
    <col min="277" max="277" width="6.8515625" style="256" customWidth="1"/>
    <col min="278" max="512" width="9.00390625" style="256" customWidth="1"/>
    <col min="513" max="513" width="5.8515625" style="256" customWidth="1"/>
    <col min="514" max="514" width="5.28125" style="256" customWidth="1"/>
    <col min="515" max="515" width="7.8515625" style="256" customWidth="1"/>
    <col min="516" max="516" width="2.140625" style="256" customWidth="1"/>
    <col min="517" max="517" width="11.140625" style="256" customWidth="1"/>
    <col min="518" max="518" width="13.140625" style="256" customWidth="1"/>
    <col min="519" max="519" width="2.57421875" style="256" customWidth="1"/>
    <col min="520" max="520" width="10.421875" style="256" customWidth="1"/>
    <col min="521" max="521" width="0.9921875" style="256" customWidth="1"/>
    <col min="522" max="522" width="12.140625" style="256" customWidth="1"/>
    <col min="523" max="523" width="3.7109375" style="256" customWidth="1"/>
    <col min="524" max="524" width="9.421875" style="256" customWidth="1"/>
    <col min="525" max="526" width="13.140625" style="256" customWidth="1"/>
    <col min="527" max="527" width="4.7109375" style="256" customWidth="1"/>
    <col min="528" max="528" width="8.421875" style="256" customWidth="1"/>
    <col min="529" max="529" width="2.57421875" style="256" customWidth="1"/>
    <col min="530" max="530" width="10.421875" style="256" customWidth="1"/>
    <col min="531" max="531" width="7.57421875" style="256" customWidth="1"/>
    <col min="532" max="532" width="7.8515625" style="256" customWidth="1"/>
    <col min="533" max="533" width="6.8515625" style="256" customWidth="1"/>
    <col min="534" max="768" width="9.00390625" style="256" customWidth="1"/>
    <col min="769" max="769" width="5.8515625" style="256" customWidth="1"/>
    <col min="770" max="770" width="5.28125" style="256" customWidth="1"/>
    <col min="771" max="771" width="7.8515625" style="256" customWidth="1"/>
    <col min="772" max="772" width="2.140625" style="256" customWidth="1"/>
    <col min="773" max="773" width="11.140625" style="256" customWidth="1"/>
    <col min="774" max="774" width="13.140625" style="256" customWidth="1"/>
    <col min="775" max="775" width="2.57421875" style="256" customWidth="1"/>
    <col min="776" max="776" width="10.421875" style="256" customWidth="1"/>
    <col min="777" max="777" width="0.9921875" style="256" customWidth="1"/>
    <col min="778" max="778" width="12.140625" style="256" customWidth="1"/>
    <col min="779" max="779" width="3.7109375" style="256" customWidth="1"/>
    <col min="780" max="780" width="9.421875" style="256" customWidth="1"/>
    <col min="781" max="782" width="13.140625" style="256" customWidth="1"/>
    <col min="783" max="783" width="4.7109375" style="256" customWidth="1"/>
    <col min="784" max="784" width="8.421875" style="256" customWidth="1"/>
    <col min="785" max="785" width="2.57421875" style="256" customWidth="1"/>
    <col min="786" max="786" width="10.421875" style="256" customWidth="1"/>
    <col min="787" max="787" width="7.57421875" style="256" customWidth="1"/>
    <col min="788" max="788" width="7.8515625" style="256" customWidth="1"/>
    <col min="789" max="789" width="6.8515625" style="256" customWidth="1"/>
    <col min="790" max="1024" width="9.00390625" style="256" customWidth="1"/>
    <col min="1025" max="1025" width="5.8515625" style="256" customWidth="1"/>
    <col min="1026" max="1026" width="5.28125" style="256" customWidth="1"/>
    <col min="1027" max="1027" width="7.8515625" style="256" customWidth="1"/>
    <col min="1028" max="1028" width="2.140625" style="256" customWidth="1"/>
    <col min="1029" max="1029" width="11.140625" style="256" customWidth="1"/>
    <col min="1030" max="1030" width="13.140625" style="256" customWidth="1"/>
    <col min="1031" max="1031" width="2.57421875" style="256" customWidth="1"/>
    <col min="1032" max="1032" width="10.421875" style="256" customWidth="1"/>
    <col min="1033" max="1033" width="0.9921875" style="256" customWidth="1"/>
    <col min="1034" max="1034" width="12.140625" style="256" customWidth="1"/>
    <col min="1035" max="1035" width="3.7109375" style="256" customWidth="1"/>
    <col min="1036" max="1036" width="9.421875" style="256" customWidth="1"/>
    <col min="1037" max="1038" width="13.140625" style="256" customWidth="1"/>
    <col min="1039" max="1039" width="4.7109375" style="256" customWidth="1"/>
    <col min="1040" max="1040" width="8.421875" style="256" customWidth="1"/>
    <col min="1041" max="1041" width="2.57421875" style="256" customWidth="1"/>
    <col min="1042" max="1042" width="10.421875" style="256" customWidth="1"/>
    <col min="1043" max="1043" width="7.57421875" style="256" customWidth="1"/>
    <col min="1044" max="1044" width="7.8515625" style="256" customWidth="1"/>
    <col min="1045" max="1045" width="6.8515625" style="256" customWidth="1"/>
    <col min="1046" max="1280" width="9.00390625" style="256" customWidth="1"/>
    <col min="1281" max="1281" width="5.8515625" style="256" customWidth="1"/>
    <col min="1282" max="1282" width="5.28125" style="256" customWidth="1"/>
    <col min="1283" max="1283" width="7.8515625" style="256" customWidth="1"/>
    <col min="1284" max="1284" width="2.140625" style="256" customWidth="1"/>
    <col min="1285" max="1285" width="11.140625" style="256" customWidth="1"/>
    <col min="1286" max="1286" width="13.140625" style="256" customWidth="1"/>
    <col min="1287" max="1287" width="2.57421875" style="256" customWidth="1"/>
    <col min="1288" max="1288" width="10.421875" style="256" customWidth="1"/>
    <col min="1289" max="1289" width="0.9921875" style="256" customWidth="1"/>
    <col min="1290" max="1290" width="12.140625" style="256" customWidth="1"/>
    <col min="1291" max="1291" width="3.7109375" style="256" customWidth="1"/>
    <col min="1292" max="1292" width="9.421875" style="256" customWidth="1"/>
    <col min="1293" max="1294" width="13.140625" style="256" customWidth="1"/>
    <col min="1295" max="1295" width="4.7109375" style="256" customWidth="1"/>
    <col min="1296" max="1296" width="8.421875" style="256" customWidth="1"/>
    <col min="1297" max="1297" width="2.57421875" style="256" customWidth="1"/>
    <col min="1298" max="1298" width="10.421875" style="256" customWidth="1"/>
    <col min="1299" max="1299" width="7.57421875" style="256" customWidth="1"/>
    <col min="1300" max="1300" width="7.8515625" style="256" customWidth="1"/>
    <col min="1301" max="1301" width="6.8515625" style="256" customWidth="1"/>
    <col min="1302" max="1536" width="9.00390625" style="256" customWidth="1"/>
    <col min="1537" max="1537" width="5.8515625" style="256" customWidth="1"/>
    <col min="1538" max="1538" width="5.28125" style="256" customWidth="1"/>
    <col min="1539" max="1539" width="7.8515625" style="256" customWidth="1"/>
    <col min="1540" max="1540" width="2.140625" style="256" customWidth="1"/>
    <col min="1541" max="1541" width="11.140625" style="256" customWidth="1"/>
    <col min="1542" max="1542" width="13.140625" style="256" customWidth="1"/>
    <col min="1543" max="1543" width="2.57421875" style="256" customWidth="1"/>
    <col min="1544" max="1544" width="10.421875" style="256" customWidth="1"/>
    <col min="1545" max="1545" width="0.9921875" style="256" customWidth="1"/>
    <col min="1546" max="1546" width="12.140625" style="256" customWidth="1"/>
    <col min="1547" max="1547" width="3.7109375" style="256" customWidth="1"/>
    <col min="1548" max="1548" width="9.421875" style="256" customWidth="1"/>
    <col min="1549" max="1550" width="13.140625" style="256" customWidth="1"/>
    <col min="1551" max="1551" width="4.7109375" style="256" customWidth="1"/>
    <col min="1552" max="1552" width="8.421875" style="256" customWidth="1"/>
    <col min="1553" max="1553" width="2.57421875" style="256" customWidth="1"/>
    <col min="1554" max="1554" width="10.421875" style="256" customWidth="1"/>
    <col min="1555" max="1555" width="7.57421875" style="256" customWidth="1"/>
    <col min="1556" max="1556" width="7.8515625" style="256" customWidth="1"/>
    <col min="1557" max="1557" width="6.8515625" style="256" customWidth="1"/>
    <col min="1558" max="1792" width="9.00390625" style="256" customWidth="1"/>
    <col min="1793" max="1793" width="5.8515625" style="256" customWidth="1"/>
    <col min="1794" max="1794" width="5.28125" style="256" customWidth="1"/>
    <col min="1795" max="1795" width="7.8515625" style="256" customWidth="1"/>
    <col min="1796" max="1796" width="2.140625" style="256" customWidth="1"/>
    <col min="1797" max="1797" width="11.140625" style="256" customWidth="1"/>
    <col min="1798" max="1798" width="13.140625" style="256" customWidth="1"/>
    <col min="1799" max="1799" width="2.57421875" style="256" customWidth="1"/>
    <col min="1800" max="1800" width="10.421875" style="256" customWidth="1"/>
    <col min="1801" max="1801" width="0.9921875" style="256" customWidth="1"/>
    <col min="1802" max="1802" width="12.140625" style="256" customWidth="1"/>
    <col min="1803" max="1803" width="3.7109375" style="256" customWidth="1"/>
    <col min="1804" max="1804" width="9.421875" style="256" customWidth="1"/>
    <col min="1805" max="1806" width="13.140625" style="256" customWidth="1"/>
    <col min="1807" max="1807" width="4.7109375" style="256" customWidth="1"/>
    <col min="1808" max="1808" width="8.421875" style="256" customWidth="1"/>
    <col min="1809" max="1809" width="2.57421875" style="256" customWidth="1"/>
    <col min="1810" max="1810" width="10.421875" style="256" customWidth="1"/>
    <col min="1811" max="1811" width="7.57421875" style="256" customWidth="1"/>
    <col min="1812" max="1812" width="7.8515625" style="256" customWidth="1"/>
    <col min="1813" max="1813" width="6.8515625" style="256" customWidth="1"/>
    <col min="1814" max="2048" width="9.00390625" style="256" customWidth="1"/>
    <col min="2049" max="2049" width="5.8515625" style="256" customWidth="1"/>
    <col min="2050" max="2050" width="5.28125" style="256" customWidth="1"/>
    <col min="2051" max="2051" width="7.8515625" style="256" customWidth="1"/>
    <col min="2052" max="2052" width="2.140625" style="256" customWidth="1"/>
    <col min="2053" max="2053" width="11.140625" style="256" customWidth="1"/>
    <col min="2054" max="2054" width="13.140625" style="256" customWidth="1"/>
    <col min="2055" max="2055" width="2.57421875" style="256" customWidth="1"/>
    <col min="2056" max="2056" width="10.421875" style="256" customWidth="1"/>
    <col min="2057" max="2057" width="0.9921875" style="256" customWidth="1"/>
    <col min="2058" max="2058" width="12.140625" style="256" customWidth="1"/>
    <col min="2059" max="2059" width="3.7109375" style="256" customWidth="1"/>
    <col min="2060" max="2060" width="9.421875" style="256" customWidth="1"/>
    <col min="2061" max="2062" width="13.140625" style="256" customWidth="1"/>
    <col min="2063" max="2063" width="4.7109375" style="256" customWidth="1"/>
    <col min="2064" max="2064" width="8.421875" style="256" customWidth="1"/>
    <col min="2065" max="2065" width="2.57421875" style="256" customWidth="1"/>
    <col min="2066" max="2066" width="10.421875" style="256" customWidth="1"/>
    <col min="2067" max="2067" width="7.57421875" style="256" customWidth="1"/>
    <col min="2068" max="2068" width="7.8515625" style="256" customWidth="1"/>
    <col min="2069" max="2069" width="6.8515625" style="256" customWidth="1"/>
    <col min="2070" max="2304" width="9.00390625" style="256" customWidth="1"/>
    <col min="2305" max="2305" width="5.8515625" style="256" customWidth="1"/>
    <col min="2306" max="2306" width="5.28125" style="256" customWidth="1"/>
    <col min="2307" max="2307" width="7.8515625" style="256" customWidth="1"/>
    <col min="2308" max="2308" width="2.140625" style="256" customWidth="1"/>
    <col min="2309" max="2309" width="11.140625" style="256" customWidth="1"/>
    <col min="2310" max="2310" width="13.140625" style="256" customWidth="1"/>
    <col min="2311" max="2311" width="2.57421875" style="256" customWidth="1"/>
    <col min="2312" max="2312" width="10.421875" style="256" customWidth="1"/>
    <col min="2313" max="2313" width="0.9921875" style="256" customWidth="1"/>
    <col min="2314" max="2314" width="12.140625" style="256" customWidth="1"/>
    <col min="2315" max="2315" width="3.7109375" style="256" customWidth="1"/>
    <col min="2316" max="2316" width="9.421875" style="256" customWidth="1"/>
    <col min="2317" max="2318" width="13.140625" style="256" customWidth="1"/>
    <col min="2319" max="2319" width="4.7109375" style="256" customWidth="1"/>
    <col min="2320" max="2320" width="8.421875" style="256" customWidth="1"/>
    <col min="2321" max="2321" width="2.57421875" style="256" customWidth="1"/>
    <col min="2322" max="2322" width="10.421875" style="256" customWidth="1"/>
    <col min="2323" max="2323" width="7.57421875" style="256" customWidth="1"/>
    <col min="2324" max="2324" width="7.8515625" style="256" customWidth="1"/>
    <col min="2325" max="2325" width="6.8515625" style="256" customWidth="1"/>
    <col min="2326" max="2560" width="9.00390625" style="256" customWidth="1"/>
    <col min="2561" max="2561" width="5.8515625" style="256" customWidth="1"/>
    <col min="2562" max="2562" width="5.28125" style="256" customWidth="1"/>
    <col min="2563" max="2563" width="7.8515625" style="256" customWidth="1"/>
    <col min="2564" max="2564" width="2.140625" style="256" customWidth="1"/>
    <col min="2565" max="2565" width="11.140625" style="256" customWidth="1"/>
    <col min="2566" max="2566" width="13.140625" style="256" customWidth="1"/>
    <col min="2567" max="2567" width="2.57421875" style="256" customWidth="1"/>
    <col min="2568" max="2568" width="10.421875" style="256" customWidth="1"/>
    <col min="2569" max="2569" width="0.9921875" style="256" customWidth="1"/>
    <col min="2570" max="2570" width="12.140625" style="256" customWidth="1"/>
    <col min="2571" max="2571" width="3.7109375" style="256" customWidth="1"/>
    <col min="2572" max="2572" width="9.421875" style="256" customWidth="1"/>
    <col min="2573" max="2574" width="13.140625" style="256" customWidth="1"/>
    <col min="2575" max="2575" width="4.7109375" style="256" customWidth="1"/>
    <col min="2576" max="2576" width="8.421875" style="256" customWidth="1"/>
    <col min="2577" max="2577" width="2.57421875" style="256" customWidth="1"/>
    <col min="2578" max="2578" width="10.421875" style="256" customWidth="1"/>
    <col min="2579" max="2579" width="7.57421875" style="256" customWidth="1"/>
    <col min="2580" max="2580" width="7.8515625" style="256" customWidth="1"/>
    <col min="2581" max="2581" width="6.8515625" style="256" customWidth="1"/>
    <col min="2582" max="2816" width="9.00390625" style="256" customWidth="1"/>
    <col min="2817" max="2817" width="5.8515625" style="256" customWidth="1"/>
    <col min="2818" max="2818" width="5.28125" style="256" customWidth="1"/>
    <col min="2819" max="2819" width="7.8515625" style="256" customWidth="1"/>
    <col min="2820" max="2820" width="2.140625" style="256" customWidth="1"/>
    <col min="2821" max="2821" width="11.140625" style="256" customWidth="1"/>
    <col min="2822" max="2822" width="13.140625" style="256" customWidth="1"/>
    <col min="2823" max="2823" width="2.57421875" style="256" customWidth="1"/>
    <col min="2824" max="2824" width="10.421875" style="256" customWidth="1"/>
    <col min="2825" max="2825" width="0.9921875" style="256" customWidth="1"/>
    <col min="2826" max="2826" width="12.140625" style="256" customWidth="1"/>
    <col min="2827" max="2827" width="3.7109375" style="256" customWidth="1"/>
    <col min="2828" max="2828" width="9.421875" style="256" customWidth="1"/>
    <col min="2829" max="2830" width="13.140625" style="256" customWidth="1"/>
    <col min="2831" max="2831" width="4.7109375" style="256" customWidth="1"/>
    <col min="2832" max="2832" width="8.421875" style="256" customWidth="1"/>
    <col min="2833" max="2833" width="2.57421875" style="256" customWidth="1"/>
    <col min="2834" max="2834" width="10.421875" style="256" customWidth="1"/>
    <col min="2835" max="2835" width="7.57421875" style="256" customWidth="1"/>
    <col min="2836" max="2836" width="7.8515625" style="256" customWidth="1"/>
    <col min="2837" max="2837" width="6.8515625" style="256" customWidth="1"/>
    <col min="2838" max="3072" width="9.00390625" style="256" customWidth="1"/>
    <col min="3073" max="3073" width="5.8515625" style="256" customWidth="1"/>
    <col min="3074" max="3074" width="5.28125" style="256" customWidth="1"/>
    <col min="3075" max="3075" width="7.8515625" style="256" customWidth="1"/>
    <col min="3076" max="3076" width="2.140625" style="256" customWidth="1"/>
    <col min="3077" max="3077" width="11.140625" style="256" customWidth="1"/>
    <col min="3078" max="3078" width="13.140625" style="256" customWidth="1"/>
    <col min="3079" max="3079" width="2.57421875" style="256" customWidth="1"/>
    <col min="3080" max="3080" width="10.421875" style="256" customWidth="1"/>
    <col min="3081" max="3081" width="0.9921875" style="256" customWidth="1"/>
    <col min="3082" max="3082" width="12.140625" style="256" customWidth="1"/>
    <col min="3083" max="3083" width="3.7109375" style="256" customWidth="1"/>
    <col min="3084" max="3084" width="9.421875" style="256" customWidth="1"/>
    <col min="3085" max="3086" width="13.140625" style="256" customWidth="1"/>
    <col min="3087" max="3087" width="4.7109375" style="256" customWidth="1"/>
    <col min="3088" max="3088" width="8.421875" style="256" customWidth="1"/>
    <col min="3089" max="3089" width="2.57421875" style="256" customWidth="1"/>
    <col min="3090" max="3090" width="10.421875" style="256" customWidth="1"/>
    <col min="3091" max="3091" width="7.57421875" style="256" customWidth="1"/>
    <col min="3092" max="3092" width="7.8515625" style="256" customWidth="1"/>
    <col min="3093" max="3093" width="6.8515625" style="256" customWidth="1"/>
    <col min="3094" max="3328" width="9.00390625" style="256" customWidth="1"/>
    <col min="3329" max="3329" width="5.8515625" style="256" customWidth="1"/>
    <col min="3330" max="3330" width="5.28125" style="256" customWidth="1"/>
    <col min="3331" max="3331" width="7.8515625" style="256" customWidth="1"/>
    <col min="3332" max="3332" width="2.140625" style="256" customWidth="1"/>
    <col min="3333" max="3333" width="11.140625" style="256" customWidth="1"/>
    <col min="3334" max="3334" width="13.140625" style="256" customWidth="1"/>
    <col min="3335" max="3335" width="2.57421875" style="256" customWidth="1"/>
    <col min="3336" max="3336" width="10.421875" style="256" customWidth="1"/>
    <col min="3337" max="3337" width="0.9921875" style="256" customWidth="1"/>
    <col min="3338" max="3338" width="12.140625" style="256" customWidth="1"/>
    <col min="3339" max="3339" width="3.7109375" style="256" customWidth="1"/>
    <col min="3340" max="3340" width="9.421875" style="256" customWidth="1"/>
    <col min="3341" max="3342" width="13.140625" style="256" customWidth="1"/>
    <col min="3343" max="3343" width="4.7109375" style="256" customWidth="1"/>
    <col min="3344" max="3344" width="8.421875" style="256" customWidth="1"/>
    <col min="3345" max="3345" width="2.57421875" style="256" customWidth="1"/>
    <col min="3346" max="3346" width="10.421875" style="256" customWidth="1"/>
    <col min="3347" max="3347" width="7.57421875" style="256" customWidth="1"/>
    <col min="3348" max="3348" width="7.8515625" style="256" customWidth="1"/>
    <col min="3349" max="3349" width="6.8515625" style="256" customWidth="1"/>
    <col min="3350" max="3584" width="9.00390625" style="256" customWidth="1"/>
    <col min="3585" max="3585" width="5.8515625" style="256" customWidth="1"/>
    <col min="3586" max="3586" width="5.28125" style="256" customWidth="1"/>
    <col min="3587" max="3587" width="7.8515625" style="256" customWidth="1"/>
    <col min="3588" max="3588" width="2.140625" style="256" customWidth="1"/>
    <col min="3589" max="3589" width="11.140625" style="256" customWidth="1"/>
    <col min="3590" max="3590" width="13.140625" style="256" customWidth="1"/>
    <col min="3591" max="3591" width="2.57421875" style="256" customWidth="1"/>
    <col min="3592" max="3592" width="10.421875" style="256" customWidth="1"/>
    <col min="3593" max="3593" width="0.9921875" style="256" customWidth="1"/>
    <col min="3594" max="3594" width="12.140625" style="256" customWidth="1"/>
    <col min="3595" max="3595" width="3.7109375" style="256" customWidth="1"/>
    <col min="3596" max="3596" width="9.421875" style="256" customWidth="1"/>
    <col min="3597" max="3598" width="13.140625" style="256" customWidth="1"/>
    <col min="3599" max="3599" width="4.7109375" style="256" customWidth="1"/>
    <col min="3600" max="3600" width="8.421875" style="256" customWidth="1"/>
    <col min="3601" max="3601" width="2.57421875" style="256" customWidth="1"/>
    <col min="3602" max="3602" width="10.421875" style="256" customWidth="1"/>
    <col min="3603" max="3603" width="7.57421875" style="256" customWidth="1"/>
    <col min="3604" max="3604" width="7.8515625" style="256" customWidth="1"/>
    <col min="3605" max="3605" width="6.8515625" style="256" customWidth="1"/>
    <col min="3606" max="3840" width="9.00390625" style="256" customWidth="1"/>
    <col min="3841" max="3841" width="5.8515625" style="256" customWidth="1"/>
    <col min="3842" max="3842" width="5.28125" style="256" customWidth="1"/>
    <col min="3843" max="3843" width="7.8515625" style="256" customWidth="1"/>
    <col min="3844" max="3844" width="2.140625" style="256" customWidth="1"/>
    <col min="3845" max="3845" width="11.140625" style="256" customWidth="1"/>
    <col min="3846" max="3846" width="13.140625" style="256" customWidth="1"/>
    <col min="3847" max="3847" width="2.57421875" style="256" customWidth="1"/>
    <col min="3848" max="3848" width="10.421875" style="256" customWidth="1"/>
    <col min="3849" max="3849" width="0.9921875" style="256" customWidth="1"/>
    <col min="3850" max="3850" width="12.140625" style="256" customWidth="1"/>
    <col min="3851" max="3851" width="3.7109375" style="256" customWidth="1"/>
    <col min="3852" max="3852" width="9.421875" style="256" customWidth="1"/>
    <col min="3853" max="3854" width="13.140625" style="256" customWidth="1"/>
    <col min="3855" max="3855" width="4.7109375" style="256" customWidth="1"/>
    <col min="3856" max="3856" width="8.421875" style="256" customWidth="1"/>
    <col min="3857" max="3857" width="2.57421875" style="256" customWidth="1"/>
    <col min="3858" max="3858" width="10.421875" style="256" customWidth="1"/>
    <col min="3859" max="3859" width="7.57421875" style="256" customWidth="1"/>
    <col min="3860" max="3860" width="7.8515625" style="256" customWidth="1"/>
    <col min="3861" max="3861" width="6.8515625" style="256" customWidth="1"/>
    <col min="3862" max="4096" width="9.00390625" style="256" customWidth="1"/>
    <col min="4097" max="4097" width="5.8515625" style="256" customWidth="1"/>
    <col min="4098" max="4098" width="5.28125" style="256" customWidth="1"/>
    <col min="4099" max="4099" width="7.8515625" style="256" customWidth="1"/>
    <col min="4100" max="4100" width="2.140625" style="256" customWidth="1"/>
    <col min="4101" max="4101" width="11.140625" style="256" customWidth="1"/>
    <col min="4102" max="4102" width="13.140625" style="256" customWidth="1"/>
    <col min="4103" max="4103" width="2.57421875" style="256" customWidth="1"/>
    <col min="4104" max="4104" width="10.421875" style="256" customWidth="1"/>
    <col min="4105" max="4105" width="0.9921875" style="256" customWidth="1"/>
    <col min="4106" max="4106" width="12.140625" style="256" customWidth="1"/>
    <col min="4107" max="4107" width="3.7109375" style="256" customWidth="1"/>
    <col min="4108" max="4108" width="9.421875" style="256" customWidth="1"/>
    <col min="4109" max="4110" width="13.140625" style="256" customWidth="1"/>
    <col min="4111" max="4111" width="4.7109375" style="256" customWidth="1"/>
    <col min="4112" max="4112" width="8.421875" style="256" customWidth="1"/>
    <col min="4113" max="4113" width="2.57421875" style="256" customWidth="1"/>
    <col min="4114" max="4114" width="10.421875" style="256" customWidth="1"/>
    <col min="4115" max="4115" width="7.57421875" style="256" customWidth="1"/>
    <col min="4116" max="4116" width="7.8515625" style="256" customWidth="1"/>
    <col min="4117" max="4117" width="6.8515625" style="256" customWidth="1"/>
    <col min="4118" max="4352" width="9.00390625" style="256" customWidth="1"/>
    <col min="4353" max="4353" width="5.8515625" style="256" customWidth="1"/>
    <col min="4354" max="4354" width="5.28125" style="256" customWidth="1"/>
    <col min="4355" max="4355" width="7.8515625" style="256" customWidth="1"/>
    <col min="4356" max="4356" width="2.140625" style="256" customWidth="1"/>
    <col min="4357" max="4357" width="11.140625" style="256" customWidth="1"/>
    <col min="4358" max="4358" width="13.140625" style="256" customWidth="1"/>
    <col min="4359" max="4359" width="2.57421875" style="256" customWidth="1"/>
    <col min="4360" max="4360" width="10.421875" style="256" customWidth="1"/>
    <col min="4361" max="4361" width="0.9921875" style="256" customWidth="1"/>
    <col min="4362" max="4362" width="12.140625" style="256" customWidth="1"/>
    <col min="4363" max="4363" width="3.7109375" style="256" customWidth="1"/>
    <col min="4364" max="4364" width="9.421875" style="256" customWidth="1"/>
    <col min="4365" max="4366" width="13.140625" style="256" customWidth="1"/>
    <col min="4367" max="4367" width="4.7109375" style="256" customWidth="1"/>
    <col min="4368" max="4368" width="8.421875" style="256" customWidth="1"/>
    <col min="4369" max="4369" width="2.57421875" style="256" customWidth="1"/>
    <col min="4370" max="4370" width="10.421875" style="256" customWidth="1"/>
    <col min="4371" max="4371" width="7.57421875" style="256" customWidth="1"/>
    <col min="4372" max="4372" width="7.8515625" style="256" customWidth="1"/>
    <col min="4373" max="4373" width="6.8515625" style="256" customWidth="1"/>
    <col min="4374" max="4608" width="9.00390625" style="256" customWidth="1"/>
    <col min="4609" max="4609" width="5.8515625" style="256" customWidth="1"/>
    <col min="4610" max="4610" width="5.28125" style="256" customWidth="1"/>
    <col min="4611" max="4611" width="7.8515625" style="256" customWidth="1"/>
    <col min="4612" max="4612" width="2.140625" style="256" customWidth="1"/>
    <col min="4613" max="4613" width="11.140625" style="256" customWidth="1"/>
    <col min="4614" max="4614" width="13.140625" style="256" customWidth="1"/>
    <col min="4615" max="4615" width="2.57421875" style="256" customWidth="1"/>
    <col min="4616" max="4616" width="10.421875" style="256" customWidth="1"/>
    <col min="4617" max="4617" width="0.9921875" style="256" customWidth="1"/>
    <col min="4618" max="4618" width="12.140625" style="256" customWidth="1"/>
    <col min="4619" max="4619" width="3.7109375" style="256" customWidth="1"/>
    <col min="4620" max="4620" width="9.421875" style="256" customWidth="1"/>
    <col min="4621" max="4622" width="13.140625" style="256" customWidth="1"/>
    <col min="4623" max="4623" width="4.7109375" style="256" customWidth="1"/>
    <col min="4624" max="4624" width="8.421875" style="256" customWidth="1"/>
    <col min="4625" max="4625" width="2.57421875" style="256" customWidth="1"/>
    <col min="4626" max="4626" width="10.421875" style="256" customWidth="1"/>
    <col min="4627" max="4627" width="7.57421875" style="256" customWidth="1"/>
    <col min="4628" max="4628" width="7.8515625" style="256" customWidth="1"/>
    <col min="4629" max="4629" width="6.8515625" style="256" customWidth="1"/>
    <col min="4630" max="4864" width="9.00390625" style="256" customWidth="1"/>
    <col min="4865" max="4865" width="5.8515625" style="256" customWidth="1"/>
    <col min="4866" max="4866" width="5.28125" style="256" customWidth="1"/>
    <col min="4867" max="4867" width="7.8515625" style="256" customWidth="1"/>
    <col min="4868" max="4868" width="2.140625" style="256" customWidth="1"/>
    <col min="4869" max="4869" width="11.140625" style="256" customWidth="1"/>
    <col min="4870" max="4870" width="13.140625" style="256" customWidth="1"/>
    <col min="4871" max="4871" width="2.57421875" style="256" customWidth="1"/>
    <col min="4872" max="4872" width="10.421875" style="256" customWidth="1"/>
    <col min="4873" max="4873" width="0.9921875" style="256" customWidth="1"/>
    <col min="4874" max="4874" width="12.140625" style="256" customWidth="1"/>
    <col min="4875" max="4875" width="3.7109375" style="256" customWidth="1"/>
    <col min="4876" max="4876" width="9.421875" style="256" customWidth="1"/>
    <col min="4877" max="4878" width="13.140625" style="256" customWidth="1"/>
    <col min="4879" max="4879" width="4.7109375" style="256" customWidth="1"/>
    <col min="4880" max="4880" width="8.421875" style="256" customWidth="1"/>
    <col min="4881" max="4881" width="2.57421875" style="256" customWidth="1"/>
    <col min="4882" max="4882" width="10.421875" style="256" customWidth="1"/>
    <col min="4883" max="4883" width="7.57421875" style="256" customWidth="1"/>
    <col min="4884" max="4884" width="7.8515625" style="256" customWidth="1"/>
    <col min="4885" max="4885" width="6.8515625" style="256" customWidth="1"/>
    <col min="4886" max="5120" width="9.00390625" style="256" customWidth="1"/>
    <col min="5121" max="5121" width="5.8515625" style="256" customWidth="1"/>
    <col min="5122" max="5122" width="5.28125" style="256" customWidth="1"/>
    <col min="5123" max="5123" width="7.8515625" style="256" customWidth="1"/>
    <col min="5124" max="5124" width="2.140625" style="256" customWidth="1"/>
    <col min="5125" max="5125" width="11.140625" style="256" customWidth="1"/>
    <col min="5126" max="5126" width="13.140625" style="256" customWidth="1"/>
    <col min="5127" max="5127" width="2.57421875" style="256" customWidth="1"/>
    <col min="5128" max="5128" width="10.421875" style="256" customWidth="1"/>
    <col min="5129" max="5129" width="0.9921875" style="256" customWidth="1"/>
    <col min="5130" max="5130" width="12.140625" style="256" customWidth="1"/>
    <col min="5131" max="5131" width="3.7109375" style="256" customWidth="1"/>
    <col min="5132" max="5132" width="9.421875" style="256" customWidth="1"/>
    <col min="5133" max="5134" width="13.140625" style="256" customWidth="1"/>
    <col min="5135" max="5135" width="4.7109375" style="256" customWidth="1"/>
    <col min="5136" max="5136" width="8.421875" style="256" customWidth="1"/>
    <col min="5137" max="5137" width="2.57421875" style="256" customWidth="1"/>
    <col min="5138" max="5138" width="10.421875" style="256" customWidth="1"/>
    <col min="5139" max="5139" width="7.57421875" style="256" customWidth="1"/>
    <col min="5140" max="5140" width="7.8515625" style="256" customWidth="1"/>
    <col min="5141" max="5141" width="6.8515625" style="256" customWidth="1"/>
    <col min="5142" max="5376" width="9.00390625" style="256" customWidth="1"/>
    <col min="5377" max="5377" width="5.8515625" style="256" customWidth="1"/>
    <col min="5378" max="5378" width="5.28125" style="256" customWidth="1"/>
    <col min="5379" max="5379" width="7.8515625" style="256" customWidth="1"/>
    <col min="5380" max="5380" width="2.140625" style="256" customWidth="1"/>
    <col min="5381" max="5381" width="11.140625" style="256" customWidth="1"/>
    <col min="5382" max="5382" width="13.140625" style="256" customWidth="1"/>
    <col min="5383" max="5383" width="2.57421875" style="256" customWidth="1"/>
    <col min="5384" max="5384" width="10.421875" style="256" customWidth="1"/>
    <col min="5385" max="5385" width="0.9921875" style="256" customWidth="1"/>
    <col min="5386" max="5386" width="12.140625" style="256" customWidth="1"/>
    <col min="5387" max="5387" width="3.7109375" style="256" customWidth="1"/>
    <col min="5388" max="5388" width="9.421875" style="256" customWidth="1"/>
    <col min="5389" max="5390" width="13.140625" style="256" customWidth="1"/>
    <col min="5391" max="5391" width="4.7109375" style="256" customWidth="1"/>
    <col min="5392" max="5392" width="8.421875" style="256" customWidth="1"/>
    <col min="5393" max="5393" width="2.57421875" style="256" customWidth="1"/>
    <col min="5394" max="5394" width="10.421875" style="256" customWidth="1"/>
    <col min="5395" max="5395" width="7.57421875" style="256" customWidth="1"/>
    <col min="5396" max="5396" width="7.8515625" style="256" customWidth="1"/>
    <col min="5397" max="5397" width="6.8515625" style="256" customWidth="1"/>
    <col min="5398" max="5632" width="9.00390625" style="256" customWidth="1"/>
    <col min="5633" max="5633" width="5.8515625" style="256" customWidth="1"/>
    <col min="5634" max="5634" width="5.28125" style="256" customWidth="1"/>
    <col min="5635" max="5635" width="7.8515625" style="256" customWidth="1"/>
    <col min="5636" max="5636" width="2.140625" style="256" customWidth="1"/>
    <col min="5637" max="5637" width="11.140625" style="256" customWidth="1"/>
    <col min="5638" max="5638" width="13.140625" style="256" customWidth="1"/>
    <col min="5639" max="5639" width="2.57421875" style="256" customWidth="1"/>
    <col min="5640" max="5640" width="10.421875" style="256" customWidth="1"/>
    <col min="5641" max="5641" width="0.9921875" style="256" customWidth="1"/>
    <col min="5642" max="5642" width="12.140625" style="256" customWidth="1"/>
    <col min="5643" max="5643" width="3.7109375" style="256" customWidth="1"/>
    <col min="5644" max="5644" width="9.421875" style="256" customWidth="1"/>
    <col min="5645" max="5646" width="13.140625" style="256" customWidth="1"/>
    <col min="5647" max="5647" width="4.7109375" style="256" customWidth="1"/>
    <col min="5648" max="5648" width="8.421875" style="256" customWidth="1"/>
    <col min="5649" max="5649" width="2.57421875" style="256" customWidth="1"/>
    <col min="5650" max="5650" width="10.421875" style="256" customWidth="1"/>
    <col min="5651" max="5651" width="7.57421875" style="256" customWidth="1"/>
    <col min="5652" max="5652" width="7.8515625" style="256" customWidth="1"/>
    <col min="5653" max="5653" width="6.8515625" style="256" customWidth="1"/>
    <col min="5654" max="5888" width="9.00390625" style="256" customWidth="1"/>
    <col min="5889" max="5889" width="5.8515625" style="256" customWidth="1"/>
    <col min="5890" max="5890" width="5.28125" style="256" customWidth="1"/>
    <col min="5891" max="5891" width="7.8515625" style="256" customWidth="1"/>
    <col min="5892" max="5892" width="2.140625" style="256" customWidth="1"/>
    <col min="5893" max="5893" width="11.140625" style="256" customWidth="1"/>
    <col min="5894" max="5894" width="13.140625" style="256" customWidth="1"/>
    <col min="5895" max="5895" width="2.57421875" style="256" customWidth="1"/>
    <col min="5896" max="5896" width="10.421875" style="256" customWidth="1"/>
    <col min="5897" max="5897" width="0.9921875" style="256" customWidth="1"/>
    <col min="5898" max="5898" width="12.140625" style="256" customWidth="1"/>
    <col min="5899" max="5899" width="3.7109375" style="256" customWidth="1"/>
    <col min="5900" max="5900" width="9.421875" style="256" customWidth="1"/>
    <col min="5901" max="5902" width="13.140625" style="256" customWidth="1"/>
    <col min="5903" max="5903" width="4.7109375" style="256" customWidth="1"/>
    <col min="5904" max="5904" width="8.421875" style="256" customWidth="1"/>
    <col min="5905" max="5905" width="2.57421875" style="256" customWidth="1"/>
    <col min="5906" max="5906" width="10.421875" style="256" customWidth="1"/>
    <col min="5907" max="5907" width="7.57421875" style="256" customWidth="1"/>
    <col min="5908" max="5908" width="7.8515625" style="256" customWidth="1"/>
    <col min="5909" max="5909" width="6.8515625" style="256" customWidth="1"/>
    <col min="5910" max="6144" width="9.00390625" style="256" customWidth="1"/>
    <col min="6145" max="6145" width="5.8515625" style="256" customWidth="1"/>
    <col min="6146" max="6146" width="5.28125" style="256" customWidth="1"/>
    <col min="6147" max="6147" width="7.8515625" style="256" customWidth="1"/>
    <col min="6148" max="6148" width="2.140625" style="256" customWidth="1"/>
    <col min="6149" max="6149" width="11.140625" style="256" customWidth="1"/>
    <col min="6150" max="6150" width="13.140625" style="256" customWidth="1"/>
    <col min="6151" max="6151" width="2.57421875" style="256" customWidth="1"/>
    <col min="6152" max="6152" width="10.421875" style="256" customWidth="1"/>
    <col min="6153" max="6153" width="0.9921875" style="256" customWidth="1"/>
    <col min="6154" max="6154" width="12.140625" style="256" customWidth="1"/>
    <col min="6155" max="6155" width="3.7109375" style="256" customWidth="1"/>
    <col min="6156" max="6156" width="9.421875" style="256" customWidth="1"/>
    <col min="6157" max="6158" width="13.140625" style="256" customWidth="1"/>
    <col min="6159" max="6159" width="4.7109375" style="256" customWidth="1"/>
    <col min="6160" max="6160" width="8.421875" style="256" customWidth="1"/>
    <col min="6161" max="6161" width="2.57421875" style="256" customWidth="1"/>
    <col min="6162" max="6162" width="10.421875" style="256" customWidth="1"/>
    <col min="6163" max="6163" width="7.57421875" style="256" customWidth="1"/>
    <col min="6164" max="6164" width="7.8515625" style="256" customWidth="1"/>
    <col min="6165" max="6165" width="6.8515625" style="256" customWidth="1"/>
    <col min="6166" max="6400" width="9.00390625" style="256" customWidth="1"/>
    <col min="6401" max="6401" width="5.8515625" style="256" customWidth="1"/>
    <col min="6402" max="6402" width="5.28125" style="256" customWidth="1"/>
    <col min="6403" max="6403" width="7.8515625" style="256" customWidth="1"/>
    <col min="6404" max="6404" width="2.140625" style="256" customWidth="1"/>
    <col min="6405" max="6405" width="11.140625" style="256" customWidth="1"/>
    <col min="6406" max="6406" width="13.140625" style="256" customWidth="1"/>
    <col min="6407" max="6407" width="2.57421875" style="256" customWidth="1"/>
    <col min="6408" max="6408" width="10.421875" style="256" customWidth="1"/>
    <col min="6409" max="6409" width="0.9921875" style="256" customWidth="1"/>
    <col min="6410" max="6410" width="12.140625" style="256" customWidth="1"/>
    <col min="6411" max="6411" width="3.7109375" style="256" customWidth="1"/>
    <col min="6412" max="6412" width="9.421875" style="256" customWidth="1"/>
    <col min="6413" max="6414" width="13.140625" style="256" customWidth="1"/>
    <col min="6415" max="6415" width="4.7109375" style="256" customWidth="1"/>
    <col min="6416" max="6416" width="8.421875" style="256" customWidth="1"/>
    <col min="6417" max="6417" width="2.57421875" style="256" customWidth="1"/>
    <col min="6418" max="6418" width="10.421875" style="256" customWidth="1"/>
    <col min="6419" max="6419" width="7.57421875" style="256" customWidth="1"/>
    <col min="6420" max="6420" width="7.8515625" style="256" customWidth="1"/>
    <col min="6421" max="6421" width="6.8515625" style="256" customWidth="1"/>
    <col min="6422" max="6656" width="9.00390625" style="256" customWidth="1"/>
    <col min="6657" max="6657" width="5.8515625" style="256" customWidth="1"/>
    <col min="6658" max="6658" width="5.28125" style="256" customWidth="1"/>
    <col min="6659" max="6659" width="7.8515625" style="256" customWidth="1"/>
    <col min="6660" max="6660" width="2.140625" style="256" customWidth="1"/>
    <col min="6661" max="6661" width="11.140625" style="256" customWidth="1"/>
    <col min="6662" max="6662" width="13.140625" style="256" customWidth="1"/>
    <col min="6663" max="6663" width="2.57421875" style="256" customWidth="1"/>
    <col min="6664" max="6664" width="10.421875" style="256" customWidth="1"/>
    <col min="6665" max="6665" width="0.9921875" style="256" customWidth="1"/>
    <col min="6666" max="6666" width="12.140625" style="256" customWidth="1"/>
    <col min="6667" max="6667" width="3.7109375" style="256" customWidth="1"/>
    <col min="6668" max="6668" width="9.421875" style="256" customWidth="1"/>
    <col min="6669" max="6670" width="13.140625" style="256" customWidth="1"/>
    <col min="6671" max="6671" width="4.7109375" style="256" customWidth="1"/>
    <col min="6672" max="6672" width="8.421875" style="256" customWidth="1"/>
    <col min="6673" max="6673" width="2.57421875" style="256" customWidth="1"/>
    <col min="6674" max="6674" width="10.421875" style="256" customWidth="1"/>
    <col min="6675" max="6675" width="7.57421875" style="256" customWidth="1"/>
    <col min="6676" max="6676" width="7.8515625" style="256" customWidth="1"/>
    <col min="6677" max="6677" width="6.8515625" style="256" customWidth="1"/>
    <col min="6678" max="6912" width="9.00390625" style="256" customWidth="1"/>
    <col min="6913" max="6913" width="5.8515625" style="256" customWidth="1"/>
    <col min="6914" max="6914" width="5.28125" style="256" customWidth="1"/>
    <col min="6915" max="6915" width="7.8515625" style="256" customWidth="1"/>
    <col min="6916" max="6916" width="2.140625" style="256" customWidth="1"/>
    <col min="6917" max="6917" width="11.140625" style="256" customWidth="1"/>
    <col min="6918" max="6918" width="13.140625" style="256" customWidth="1"/>
    <col min="6919" max="6919" width="2.57421875" style="256" customWidth="1"/>
    <col min="6920" max="6920" width="10.421875" style="256" customWidth="1"/>
    <col min="6921" max="6921" width="0.9921875" style="256" customWidth="1"/>
    <col min="6922" max="6922" width="12.140625" style="256" customWidth="1"/>
    <col min="6923" max="6923" width="3.7109375" style="256" customWidth="1"/>
    <col min="6924" max="6924" width="9.421875" style="256" customWidth="1"/>
    <col min="6925" max="6926" width="13.140625" style="256" customWidth="1"/>
    <col min="6927" max="6927" width="4.7109375" style="256" customWidth="1"/>
    <col min="6928" max="6928" width="8.421875" style="256" customWidth="1"/>
    <col min="6929" max="6929" width="2.57421875" style="256" customWidth="1"/>
    <col min="6930" max="6930" width="10.421875" style="256" customWidth="1"/>
    <col min="6931" max="6931" width="7.57421875" style="256" customWidth="1"/>
    <col min="6932" max="6932" width="7.8515625" style="256" customWidth="1"/>
    <col min="6933" max="6933" width="6.8515625" style="256" customWidth="1"/>
    <col min="6934" max="7168" width="9.00390625" style="256" customWidth="1"/>
    <col min="7169" max="7169" width="5.8515625" style="256" customWidth="1"/>
    <col min="7170" max="7170" width="5.28125" style="256" customWidth="1"/>
    <col min="7171" max="7171" width="7.8515625" style="256" customWidth="1"/>
    <col min="7172" max="7172" width="2.140625" style="256" customWidth="1"/>
    <col min="7173" max="7173" width="11.140625" style="256" customWidth="1"/>
    <col min="7174" max="7174" width="13.140625" style="256" customWidth="1"/>
    <col min="7175" max="7175" width="2.57421875" style="256" customWidth="1"/>
    <col min="7176" max="7176" width="10.421875" style="256" customWidth="1"/>
    <col min="7177" max="7177" width="0.9921875" style="256" customWidth="1"/>
    <col min="7178" max="7178" width="12.140625" style="256" customWidth="1"/>
    <col min="7179" max="7179" width="3.7109375" style="256" customWidth="1"/>
    <col min="7180" max="7180" width="9.421875" style="256" customWidth="1"/>
    <col min="7181" max="7182" width="13.140625" style="256" customWidth="1"/>
    <col min="7183" max="7183" width="4.7109375" style="256" customWidth="1"/>
    <col min="7184" max="7184" width="8.421875" style="256" customWidth="1"/>
    <col min="7185" max="7185" width="2.57421875" style="256" customWidth="1"/>
    <col min="7186" max="7186" width="10.421875" style="256" customWidth="1"/>
    <col min="7187" max="7187" width="7.57421875" style="256" customWidth="1"/>
    <col min="7188" max="7188" width="7.8515625" style="256" customWidth="1"/>
    <col min="7189" max="7189" width="6.8515625" style="256" customWidth="1"/>
    <col min="7190" max="7424" width="9.00390625" style="256" customWidth="1"/>
    <col min="7425" max="7425" width="5.8515625" style="256" customWidth="1"/>
    <col min="7426" max="7426" width="5.28125" style="256" customWidth="1"/>
    <col min="7427" max="7427" width="7.8515625" style="256" customWidth="1"/>
    <col min="7428" max="7428" width="2.140625" style="256" customWidth="1"/>
    <col min="7429" max="7429" width="11.140625" style="256" customWidth="1"/>
    <col min="7430" max="7430" width="13.140625" style="256" customWidth="1"/>
    <col min="7431" max="7431" width="2.57421875" style="256" customWidth="1"/>
    <col min="7432" max="7432" width="10.421875" style="256" customWidth="1"/>
    <col min="7433" max="7433" width="0.9921875" style="256" customWidth="1"/>
    <col min="7434" max="7434" width="12.140625" style="256" customWidth="1"/>
    <col min="7435" max="7435" width="3.7109375" style="256" customWidth="1"/>
    <col min="7436" max="7436" width="9.421875" style="256" customWidth="1"/>
    <col min="7437" max="7438" width="13.140625" style="256" customWidth="1"/>
    <col min="7439" max="7439" width="4.7109375" style="256" customWidth="1"/>
    <col min="7440" max="7440" width="8.421875" style="256" customWidth="1"/>
    <col min="7441" max="7441" width="2.57421875" style="256" customWidth="1"/>
    <col min="7442" max="7442" width="10.421875" style="256" customWidth="1"/>
    <col min="7443" max="7443" width="7.57421875" style="256" customWidth="1"/>
    <col min="7444" max="7444" width="7.8515625" style="256" customWidth="1"/>
    <col min="7445" max="7445" width="6.8515625" style="256" customWidth="1"/>
    <col min="7446" max="7680" width="9.00390625" style="256" customWidth="1"/>
    <col min="7681" max="7681" width="5.8515625" style="256" customWidth="1"/>
    <col min="7682" max="7682" width="5.28125" style="256" customWidth="1"/>
    <col min="7683" max="7683" width="7.8515625" style="256" customWidth="1"/>
    <col min="7684" max="7684" width="2.140625" style="256" customWidth="1"/>
    <col min="7685" max="7685" width="11.140625" style="256" customWidth="1"/>
    <col min="7686" max="7686" width="13.140625" style="256" customWidth="1"/>
    <col min="7687" max="7687" width="2.57421875" style="256" customWidth="1"/>
    <col min="7688" max="7688" width="10.421875" style="256" customWidth="1"/>
    <col min="7689" max="7689" width="0.9921875" style="256" customWidth="1"/>
    <col min="7690" max="7690" width="12.140625" style="256" customWidth="1"/>
    <col min="7691" max="7691" width="3.7109375" style="256" customWidth="1"/>
    <col min="7692" max="7692" width="9.421875" style="256" customWidth="1"/>
    <col min="7693" max="7694" width="13.140625" style="256" customWidth="1"/>
    <col min="7695" max="7695" width="4.7109375" style="256" customWidth="1"/>
    <col min="7696" max="7696" width="8.421875" style="256" customWidth="1"/>
    <col min="7697" max="7697" width="2.57421875" style="256" customWidth="1"/>
    <col min="7698" max="7698" width="10.421875" style="256" customWidth="1"/>
    <col min="7699" max="7699" width="7.57421875" style="256" customWidth="1"/>
    <col min="7700" max="7700" width="7.8515625" style="256" customWidth="1"/>
    <col min="7701" max="7701" width="6.8515625" style="256" customWidth="1"/>
    <col min="7702" max="7936" width="9.00390625" style="256" customWidth="1"/>
    <col min="7937" max="7937" width="5.8515625" style="256" customWidth="1"/>
    <col min="7938" max="7938" width="5.28125" style="256" customWidth="1"/>
    <col min="7939" max="7939" width="7.8515625" style="256" customWidth="1"/>
    <col min="7940" max="7940" width="2.140625" style="256" customWidth="1"/>
    <col min="7941" max="7941" width="11.140625" style="256" customWidth="1"/>
    <col min="7942" max="7942" width="13.140625" style="256" customWidth="1"/>
    <col min="7943" max="7943" width="2.57421875" style="256" customWidth="1"/>
    <col min="7944" max="7944" width="10.421875" style="256" customWidth="1"/>
    <col min="7945" max="7945" width="0.9921875" style="256" customWidth="1"/>
    <col min="7946" max="7946" width="12.140625" style="256" customWidth="1"/>
    <col min="7947" max="7947" width="3.7109375" style="256" customWidth="1"/>
    <col min="7948" max="7948" width="9.421875" style="256" customWidth="1"/>
    <col min="7949" max="7950" width="13.140625" style="256" customWidth="1"/>
    <col min="7951" max="7951" width="4.7109375" style="256" customWidth="1"/>
    <col min="7952" max="7952" width="8.421875" style="256" customWidth="1"/>
    <col min="7953" max="7953" width="2.57421875" style="256" customWidth="1"/>
    <col min="7954" max="7954" width="10.421875" style="256" customWidth="1"/>
    <col min="7955" max="7955" width="7.57421875" style="256" customWidth="1"/>
    <col min="7956" max="7956" width="7.8515625" style="256" customWidth="1"/>
    <col min="7957" max="7957" width="6.8515625" style="256" customWidth="1"/>
    <col min="7958" max="8192" width="9.00390625" style="256" customWidth="1"/>
    <col min="8193" max="8193" width="5.8515625" style="256" customWidth="1"/>
    <col min="8194" max="8194" width="5.28125" style="256" customWidth="1"/>
    <col min="8195" max="8195" width="7.8515625" style="256" customWidth="1"/>
    <col min="8196" max="8196" width="2.140625" style="256" customWidth="1"/>
    <col min="8197" max="8197" width="11.140625" style="256" customWidth="1"/>
    <col min="8198" max="8198" width="13.140625" style="256" customWidth="1"/>
    <col min="8199" max="8199" width="2.57421875" style="256" customWidth="1"/>
    <col min="8200" max="8200" width="10.421875" style="256" customWidth="1"/>
    <col min="8201" max="8201" width="0.9921875" style="256" customWidth="1"/>
    <col min="8202" max="8202" width="12.140625" style="256" customWidth="1"/>
    <col min="8203" max="8203" width="3.7109375" style="256" customWidth="1"/>
    <col min="8204" max="8204" width="9.421875" style="256" customWidth="1"/>
    <col min="8205" max="8206" width="13.140625" style="256" customWidth="1"/>
    <col min="8207" max="8207" width="4.7109375" style="256" customWidth="1"/>
    <col min="8208" max="8208" width="8.421875" style="256" customWidth="1"/>
    <col min="8209" max="8209" width="2.57421875" style="256" customWidth="1"/>
    <col min="8210" max="8210" width="10.421875" style="256" customWidth="1"/>
    <col min="8211" max="8211" width="7.57421875" style="256" customWidth="1"/>
    <col min="8212" max="8212" width="7.8515625" style="256" customWidth="1"/>
    <col min="8213" max="8213" width="6.8515625" style="256" customWidth="1"/>
    <col min="8214" max="8448" width="9.00390625" style="256" customWidth="1"/>
    <col min="8449" max="8449" width="5.8515625" style="256" customWidth="1"/>
    <col min="8450" max="8450" width="5.28125" style="256" customWidth="1"/>
    <col min="8451" max="8451" width="7.8515625" style="256" customWidth="1"/>
    <col min="8452" max="8452" width="2.140625" style="256" customWidth="1"/>
    <col min="8453" max="8453" width="11.140625" style="256" customWidth="1"/>
    <col min="8454" max="8454" width="13.140625" style="256" customWidth="1"/>
    <col min="8455" max="8455" width="2.57421875" style="256" customWidth="1"/>
    <col min="8456" max="8456" width="10.421875" style="256" customWidth="1"/>
    <col min="8457" max="8457" width="0.9921875" style="256" customWidth="1"/>
    <col min="8458" max="8458" width="12.140625" style="256" customWidth="1"/>
    <col min="8459" max="8459" width="3.7109375" style="256" customWidth="1"/>
    <col min="8460" max="8460" width="9.421875" style="256" customWidth="1"/>
    <col min="8461" max="8462" width="13.140625" style="256" customWidth="1"/>
    <col min="8463" max="8463" width="4.7109375" style="256" customWidth="1"/>
    <col min="8464" max="8464" width="8.421875" style="256" customWidth="1"/>
    <col min="8465" max="8465" width="2.57421875" style="256" customWidth="1"/>
    <col min="8466" max="8466" width="10.421875" style="256" customWidth="1"/>
    <col min="8467" max="8467" width="7.57421875" style="256" customWidth="1"/>
    <col min="8468" max="8468" width="7.8515625" style="256" customWidth="1"/>
    <col min="8469" max="8469" width="6.8515625" style="256" customWidth="1"/>
    <col min="8470" max="8704" width="9.00390625" style="256" customWidth="1"/>
    <col min="8705" max="8705" width="5.8515625" style="256" customWidth="1"/>
    <col min="8706" max="8706" width="5.28125" style="256" customWidth="1"/>
    <col min="8707" max="8707" width="7.8515625" style="256" customWidth="1"/>
    <col min="8708" max="8708" width="2.140625" style="256" customWidth="1"/>
    <col min="8709" max="8709" width="11.140625" style="256" customWidth="1"/>
    <col min="8710" max="8710" width="13.140625" style="256" customWidth="1"/>
    <col min="8711" max="8711" width="2.57421875" style="256" customWidth="1"/>
    <col min="8712" max="8712" width="10.421875" style="256" customWidth="1"/>
    <col min="8713" max="8713" width="0.9921875" style="256" customWidth="1"/>
    <col min="8714" max="8714" width="12.140625" style="256" customWidth="1"/>
    <col min="8715" max="8715" width="3.7109375" style="256" customWidth="1"/>
    <col min="8716" max="8716" width="9.421875" style="256" customWidth="1"/>
    <col min="8717" max="8718" width="13.140625" style="256" customWidth="1"/>
    <col min="8719" max="8719" width="4.7109375" style="256" customWidth="1"/>
    <col min="8720" max="8720" width="8.421875" style="256" customWidth="1"/>
    <col min="8721" max="8721" width="2.57421875" style="256" customWidth="1"/>
    <col min="8722" max="8722" width="10.421875" style="256" customWidth="1"/>
    <col min="8723" max="8723" width="7.57421875" style="256" customWidth="1"/>
    <col min="8724" max="8724" width="7.8515625" style="256" customWidth="1"/>
    <col min="8725" max="8725" width="6.8515625" style="256" customWidth="1"/>
    <col min="8726" max="8960" width="9.00390625" style="256" customWidth="1"/>
    <col min="8961" max="8961" width="5.8515625" style="256" customWidth="1"/>
    <col min="8962" max="8962" width="5.28125" style="256" customWidth="1"/>
    <col min="8963" max="8963" width="7.8515625" style="256" customWidth="1"/>
    <col min="8964" max="8964" width="2.140625" style="256" customWidth="1"/>
    <col min="8965" max="8965" width="11.140625" style="256" customWidth="1"/>
    <col min="8966" max="8966" width="13.140625" style="256" customWidth="1"/>
    <col min="8967" max="8967" width="2.57421875" style="256" customWidth="1"/>
    <col min="8968" max="8968" width="10.421875" style="256" customWidth="1"/>
    <col min="8969" max="8969" width="0.9921875" style="256" customWidth="1"/>
    <col min="8970" max="8970" width="12.140625" style="256" customWidth="1"/>
    <col min="8971" max="8971" width="3.7109375" style="256" customWidth="1"/>
    <col min="8972" max="8972" width="9.421875" style="256" customWidth="1"/>
    <col min="8973" max="8974" width="13.140625" style="256" customWidth="1"/>
    <col min="8975" max="8975" width="4.7109375" style="256" customWidth="1"/>
    <col min="8976" max="8976" width="8.421875" style="256" customWidth="1"/>
    <col min="8977" max="8977" width="2.57421875" style="256" customWidth="1"/>
    <col min="8978" max="8978" width="10.421875" style="256" customWidth="1"/>
    <col min="8979" max="8979" width="7.57421875" style="256" customWidth="1"/>
    <col min="8980" max="8980" width="7.8515625" style="256" customWidth="1"/>
    <col min="8981" max="8981" width="6.8515625" style="256" customWidth="1"/>
    <col min="8982" max="9216" width="9.00390625" style="256" customWidth="1"/>
    <col min="9217" max="9217" width="5.8515625" style="256" customWidth="1"/>
    <col min="9218" max="9218" width="5.28125" style="256" customWidth="1"/>
    <col min="9219" max="9219" width="7.8515625" style="256" customWidth="1"/>
    <col min="9220" max="9220" width="2.140625" style="256" customWidth="1"/>
    <col min="9221" max="9221" width="11.140625" style="256" customWidth="1"/>
    <col min="9222" max="9222" width="13.140625" style="256" customWidth="1"/>
    <col min="9223" max="9223" width="2.57421875" style="256" customWidth="1"/>
    <col min="9224" max="9224" width="10.421875" style="256" customWidth="1"/>
    <col min="9225" max="9225" width="0.9921875" style="256" customWidth="1"/>
    <col min="9226" max="9226" width="12.140625" style="256" customWidth="1"/>
    <col min="9227" max="9227" width="3.7109375" style="256" customWidth="1"/>
    <col min="9228" max="9228" width="9.421875" style="256" customWidth="1"/>
    <col min="9229" max="9230" width="13.140625" style="256" customWidth="1"/>
    <col min="9231" max="9231" width="4.7109375" style="256" customWidth="1"/>
    <col min="9232" max="9232" width="8.421875" style="256" customWidth="1"/>
    <col min="9233" max="9233" width="2.57421875" style="256" customWidth="1"/>
    <col min="9234" max="9234" width="10.421875" style="256" customWidth="1"/>
    <col min="9235" max="9235" width="7.57421875" style="256" customWidth="1"/>
    <col min="9236" max="9236" width="7.8515625" style="256" customWidth="1"/>
    <col min="9237" max="9237" width="6.8515625" style="256" customWidth="1"/>
    <col min="9238" max="9472" width="9.00390625" style="256" customWidth="1"/>
    <col min="9473" max="9473" width="5.8515625" style="256" customWidth="1"/>
    <col min="9474" max="9474" width="5.28125" style="256" customWidth="1"/>
    <col min="9475" max="9475" width="7.8515625" style="256" customWidth="1"/>
    <col min="9476" max="9476" width="2.140625" style="256" customWidth="1"/>
    <col min="9477" max="9477" width="11.140625" style="256" customWidth="1"/>
    <col min="9478" max="9478" width="13.140625" style="256" customWidth="1"/>
    <col min="9479" max="9479" width="2.57421875" style="256" customWidth="1"/>
    <col min="9480" max="9480" width="10.421875" style="256" customWidth="1"/>
    <col min="9481" max="9481" width="0.9921875" style="256" customWidth="1"/>
    <col min="9482" max="9482" width="12.140625" style="256" customWidth="1"/>
    <col min="9483" max="9483" width="3.7109375" style="256" customWidth="1"/>
    <col min="9484" max="9484" width="9.421875" style="256" customWidth="1"/>
    <col min="9485" max="9486" width="13.140625" style="256" customWidth="1"/>
    <col min="9487" max="9487" width="4.7109375" style="256" customWidth="1"/>
    <col min="9488" max="9488" width="8.421875" style="256" customWidth="1"/>
    <col min="9489" max="9489" width="2.57421875" style="256" customWidth="1"/>
    <col min="9490" max="9490" width="10.421875" style="256" customWidth="1"/>
    <col min="9491" max="9491" width="7.57421875" style="256" customWidth="1"/>
    <col min="9492" max="9492" width="7.8515625" style="256" customWidth="1"/>
    <col min="9493" max="9493" width="6.8515625" style="256" customWidth="1"/>
    <col min="9494" max="9728" width="9.00390625" style="256" customWidth="1"/>
    <col min="9729" max="9729" width="5.8515625" style="256" customWidth="1"/>
    <col min="9730" max="9730" width="5.28125" style="256" customWidth="1"/>
    <col min="9731" max="9731" width="7.8515625" style="256" customWidth="1"/>
    <col min="9732" max="9732" width="2.140625" style="256" customWidth="1"/>
    <col min="9733" max="9733" width="11.140625" style="256" customWidth="1"/>
    <col min="9734" max="9734" width="13.140625" style="256" customWidth="1"/>
    <col min="9735" max="9735" width="2.57421875" style="256" customWidth="1"/>
    <col min="9736" max="9736" width="10.421875" style="256" customWidth="1"/>
    <col min="9737" max="9737" width="0.9921875" style="256" customWidth="1"/>
    <col min="9738" max="9738" width="12.140625" style="256" customWidth="1"/>
    <col min="9739" max="9739" width="3.7109375" style="256" customWidth="1"/>
    <col min="9740" max="9740" width="9.421875" style="256" customWidth="1"/>
    <col min="9741" max="9742" width="13.140625" style="256" customWidth="1"/>
    <col min="9743" max="9743" width="4.7109375" style="256" customWidth="1"/>
    <col min="9744" max="9744" width="8.421875" style="256" customWidth="1"/>
    <col min="9745" max="9745" width="2.57421875" style="256" customWidth="1"/>
    <col min="9746" max="9746" width="10.421875" style="256" customWidth="1"/>
    <col min="9747" max="9747" width="7.57421875" style="256" customWidth="1"/>
    <col min="9748" max="9748" width="7.8515625" style="256" customWidth="1"/>
    <col min="9749" max="9749" width="6.8515625" style="256" customWidth="1"/>
    <col min="9750" max="9984" width="9.00390625" style="256" customWidth="1"/>
    <col min="9985" max="9985" width="5.8515625" style="256" customWidth="1"/>
    <col min="9986" max="9986" width="5.28125" style="256" customWidth="1"/>
    <col min="9987" max="9987" width="7.8515625" style="256" customWidth="1"/>
    <col min="9988" max="9988" width="2.140625" style="256" customWidth="1"/>
    <col min="9989" max="9989" width="11.140625" style="256" customWidth="1"/>
    <col min="9990" max="9990" width="13.140625" style="256" customWidth="1"/>
    <col min="9991" max="9991" width="2.57421875" style="256" customWidth="1"/>
    <col min="9992" max="9992" width="10.421875" style="256" customWidth="1"/>
    <col min="9993" max="9993" width="0.9921875" style="256" customWidth="1"/>
    <col min="9994" max="9994" width="12.140625" style="256" customWidth="1"/>
    <col min="9995" max="9995" width="3.7109375" style="256" customWidth="1"/>
    <col min="9996" max="9996" width="9.421875" style="256" customWidth="1"/>
    <col min="9997" max="9998" width="13.140625" style="256" customWidth="1"/>
    <col min="9999" max="9999" width="4.7109375" style="256" customWidth="1"/>
    <col min="10000" max="10000" width="8.421875" style="256" customWidth="1"/>
    <col min="10001" max="10001" width="2.57421875" style="256" customWidth="1"/>
    <col min="10002" max="10002" width="10.421875" style="256" customWidth="1"/>
    <col min="10003" max="10003" width="7.57421875" style="256" customWidth="1"/>
    <col min="10004" max="10004" width="7.8515625" style="256" customWidth="1"/>
    <col min="10005" max="10005" width="6.8515625" style="256" customWidth="1"/>
    <col min="10006" max="10240" width="9.00390625" style="256" customWidth="1"/>
    <col min="10241" max="10241" width="5.8515625" style="256" customWidth="1"/>
    <col min="10242" max="10242" width="5.28125" style="256" customWidth="1"/>
    <col min="10243" max="10243" width="7.8515625" style="256" customWidth="1"/>
    <col min="10244" max="10244" width="2.140625" style="256" customWidth="1"/>
    <col min="10245" max="10245" width="11.140625" style="256" customWidth="1"/>
    <col min="10246" max="10246" width="13.140625" style="256" customWidth="1"/>
    <col min="10247" max="10247" width="2.57421875" style="256" customWidth="1"/>
    <col min="10248" max="10248" width="10.421875" style="256" customWidth="1"/>
    <col min="10249" max="10249" width="0.9921875" style="256" customWidth="1"/>
    <col min="10250" max="10250" width="12.140625" style="256" customWidth="1"/>
    <col min="10251" max="10251" width="3.7109375" style="256" customWidth="1"/>
    <col min="10252" max="10252" width="9.421875" style="256" customWidth="1"/>
    <col min="10253" max="10254" width="13.140625" style="256" customWidth="1"/>
    <col min="10255" max="10255" width="4.7109375" style="256" customWidth="1"/>
    <col min="10256" max="10256" width="8.421875" style="256" customWidth="1"/>
    <col min="10257" max="10257" width="2.57421875" style="256" customWidth="1"/>
    <col min="10258" max="10258" width="10.421875" style="256" customWidth="1"/>
    <col min="10259" max="10259" width="7.57421875" style="256" customWidth="1"/>
    <col min="10260" max="10260" width="7.8515625" style="256" customWidth="1"/>
    <col min="10261" max="10261" width="6.8515625" style="256" customWidth="1"/>
    <col min="10262" max="10496" width="9.00390625" style="256" customWidth="1"/>
    <col min="10497" max="10497" width="5.8515625" style="256" customWidth="1"/>
    <col min="10498" max="10498" width="5.28125" style="256" customWidth="1"/>
    <col min="10499" max="10499" width="7.8515625" style="256" customWidth="1"/>
    <col min="10500" max="10500" width="2.140625" style="256" customWidth="1"/>
    <col min="10501" max="10501" width="11.140625" style="256" customWidth="1"/>
    <col min="10502" max="10502" width="13.140625" style="256" customWidth="1"/>
    <col min="10503" max="10503" width="2.57421875" style="256" customWidth="1"/>
    <col min="10504" max="10504" width="10.421875" style="256" customWidth="1"/>
    <col min="10505" max="10505" width="0.9921875" style="256" customWidth="1"/>
    <col min="10506" max="10506" width="12.140625" style="256" customWidth="1"/>
    <col min="10507" max="10507" width="3.7109375" style="256" customWidth="1"/>
    <col min="10508" max="10508" width="9.421875" style="256" customWidth="1"/>
    <col min="10509" max="10510" width="13.140625" style="256" customWidth="1"/>
    <col min="10511" max="10511" width="4.7109375" style="256" customWidth="1"/>
    <col min="10512" max="10512" width="8.421875" style="256" customWidth="1"/>
    <col min="10513" max="10513" width="2.57421875" style="256" customWidth="1"/>
    <col min="10514" max="10514" width="10.421875" style="256" customWidth="1"/>
    <col min="10515" max="10515" width="7.57421875" style="256" customWidth="1"/>
    <col min="10516" max="10516" width="7.8515625" style="256" customWidth="1"/>
    <col min="10517" max="10517" width="6.8515625" style="256" customWidth="1"/>
    <col min="10518" max="10752" width="9.00390625" style="256" customWidth="1"/>
    <col min="10753" max="10753" width="5.8515625" style="256" customWidth="1"/>
    <col min="10754" max="10754" width="5.28125" style="256" customWidth="1"/>
    <col min="10755" max="10755" width="7.8515625" style="256" customWidth="1"/>
    <col min="10756" max="10756" width="2.140625" style="256" customWidth="1"/>
    <col min="10757" max="10757" width="11.140625" style="256" customWidth="1"/>
    <col min="10758" max="10758" width="13.140625" style="256" customWidth="1"/>
    <col min="10759" max="10759" width="2.57421875" style="256" customWidth="1"/>
    <col min="10760" max="10760" width="10.421875" style="256" customWidth="1"/>
    <col min="10761" max="10761" width="0.9921875" style="256" customWidth="1"/>
    <col min="10762" max="10762" width="12.140625" style="256" customWidth="1"/>
    <col min="10763" max="10763" width="3.7109375" style="256" customWidth="1"/>
    <col min="10764" max="10764" width="9.421875" style="256" customWidth="1"/>
    <col min="10765" max="10766" width="13.140625" style="256" customWidth="1"/>
    <col min="10767" max="10767" width="4.7109375" style="256" customWidth="1"/>
    <col min="10768" max="10768" width="8.421875" style="256" customWidth="1"/>
    <col min="10769" max="10769" width="2.57421875" style="256" customWidth="1"/>
    <col min="10770" max="10770" width="10.421875" style="256" customWidth="1"/>
    <col min="10771" max="10771" width="7.57421875" style="256" customWidth="1"/>
    <col min="10772" max="10772" width="7.8515625" style="256" customWidth="1"/>
    <col min="10773" max="10773" width="6.8515625" style="256" customWidth="1"/>
    <col min="10774" max="11008" width="9.00390625" style="256" customWidth="1"/>
    <col min="11009" max="11009" width="5.8515625" style="256" customWidth="1"/>
    <col min="11010" max="11010" width="5.28125" style="256" customWidth="1"/>
    <col min="11011" max="11011" width="7.8515625" style="256" customWidth="1"/>
    <col min="11012" max="11012" width="2.140625" style="256" customWidth="1"/>
    <col min="11013" max="11013" width="11.140625" style="256" customWidth="1"/>
    <col min="11014" max="11014" width="13.140625" style="256" customWidth="1"/>
    <col min="11015" max="11015" width="2.57421875" style="256" customWidth="1"/>
    <col min="11016" max="11016" width="10.421875" style="256" customWidth="1"/>
    <col min="11017" max="11017" width="0.9921875" style="256" customWidth="1"/>
    <col min="11018" max="11018" width="12.140625" style="256" customWidth="1"/>
    <col min="11019" max="11019" width="3.7109375" style="256" customWidth="1"/>
    <col min="11020" max="11020" width="9.421875" style="256" customWidth="1"/>
    <col min="11021" max="11022" width="13.140625" style="256" customWidth="1"/>
    <col min="11023" max="11023" width="4.7109375" style="256" customWidth="1"/>
    <col min="11024" max="11024" width="8.421875" style="256" customWidth="1"/>
    <col min="11025" max="11025" width="2.57421875" style="256" customWidth="1"/>
    <col min="11026" max="11026" width="10.421875" style="256" customWidth="1"/>
    <col min="11027" max="11027" width="7.57421875" style="256" customWidth="1"/>
    <col min="11028" max="11028" width="7.8515625" style="256" customWidth="1"/>
    <col min="11029" max="11029" width="6.8515625" style="256" customWidth="1"/>
    <col min="11030" max="11264" width="9.00390625" style="256" customWidth="1"/>
    <col min="11265" max="11265" width="5.8515625" style="256" customWidth="1"/>
    <col min="11266" max="11266" width="5.28125" style="256" customWidth="1"/>
    <col min="11267" max="11267" width="7.8515625" style="256" customWidth="1"/>
    <col min="11268" max="11268" width="2.140625" style="256" customWidth="1"/>
    <col min="11269" max="11269" width="11.140625" style="256" customWidth="1"/>
    <col min="11270" max="11270" width="13.140625" style="256" customWidth="1"/>
    <col min="11271" max="11271" width="2.57421875" style="256" customWidth="1"/>
    <col min="11272" max="11272" width="10.421875" style="256" customWidth="1"/>
    <col min="11273" max="11273" width="0.9921875" style="256" customWidth="1"/>
    <col min="11274" max="11274" width="12.140625" style="256" customWidth="1"/>
    <col min="11275" max="11275" width="3.7109375" style="256" customWidth="1"/>
    <col min="11276" max="11276" width="9.421875" style="256" customWidth="1"/>
    <col min="11277" max="11278" width="13.140625" style="256" customWidth="1"/>
    <col min="11279" max="11279" width="4.7109375" style="256" customWidth="1"/>
    <col min="11280" max="11280" width="8.421875" style="256" customWidth="1"/>
    <col min="11281" max="11281" width="2.57421875" style="256" customWidth="1"/>
    <col min="11282" max="11282" width="10.421875" style="256" customWidth="1"/>
    <col min="11283" max="11283" width="7.57421875" style="256" customWidth="1"/>
    <col min="11284" max="11284" width="7.8515625" style="256" customWidth="1"/>
    <col min="11285" max="11285" width="6.8515625" style="256" customWidth="1"/>
    <col min="11286" max="11520" width="9.00390625" style="256" customWidth="1"/>
    <col min="11521" max="11521" width="5.8515625" style="256" customWidth="1"/>
    <col min="11522" max="11522" width="5.28125" style="256" customWidth="1"/>
    <col min="11523" max="11523" width="7.8515625" style="256" customWidth="1"/>
    <col min="11524" max="11524" width="2.140625" style="256" customWidth="1"/>
    <col min="11525" max="11525" width="11.140625" style="256" customWidth="1"/>
    <col min="11526" max="11526" width="13.140625" style="256" customWidth="1"/>
    <col min="11527" max="11527" width="2.57421875" style="256" customWidth="1"/>
    <col min="11528" max="11528" width="10.421875" style="256" customWidth="1"/>
    <col min="11529" max="11529" width="0.9921875" style="256" customWidth="1"/>
    <col min="11530" max="11530" width="12.140625" style="256" customWidth="1"/>
    <col min="11531" max="11531" width="3.7109375" style="256" customWidth="1"/>
    <col min="11532" max="11532" width="9.421875" style="256" customWidth="1"/>
    <col min="11533" max="11534" width="13.140625" style="256" customWidth="1"/>
    <col min="11535" max="11535" width="4.7109375" style="256" customWidth="1"/>
    <col min="11536" max="11536" width="8.421875" style="256" customWidth="1"/>
    <col min="11537" max="11537" width="2.57421875" style="256" customWidth="1"/>
    <col min="11538" max="11538" width="10.421875" style="256" customWidth="1"/>
    <col min="11539" max="11539" width="7.57421875" style="256" customWidth="1"/>
    <col min="11540" max="11540" width="7.8515625" style="256" customWidth="1"/>
    <col min="11541" max="11541" width="6.8515625" style="256" customWidth="1"/>
    <col min="11542" max="11776" width="9.00390625" style="256" customWidth="1"/>
    <col min="11777" max="11777" width="5.8515625" style="256" customWidth="1"/>
    <col min="11778" max="11778" width="5.28125" style="256" customWidth="1"/>
    <col min="11779" max="11779" width="7.8515625" style="256" customWidth="1"/>
    <col min="11780" max="11780" width="2.140625" style="256" customWidth="1"/>
    <col min="11781" max="11781" width="11.140625" style="256" customWidth="1"/>
    <col min="11782" max="11782" width="13.140625" style="256" customWidth="1"/>
    <col min="11783" max="11783" width="2.57421875" style="256" customWidth="1"/>
    <col min="11784" max="11784" width="10.421875" style="256" customWidth="1"/>
    <col min="11785" max="11785" width="0.9921875" style="256" customWidth="1"/>
    <col min="11786" max="11786" width="12.140625" style="256" customWidth="1"/>
    <col min="11787" max="11787" width="3.7109375" style="256" customWidth="1"/>
    <col min="11788" max="11788" width="9.421875" style="256" customWidth="1"/>
    <col min="11789" max="11790" width="13.140625" style="256" customWidth="1"/>
    <col min="11791" max="11791" width="4.7109375" style="256" customWidth="1"/>
    <col min="11792" max="11792" width="8.421875" style="256" customWidth="1"/>
    <col min="11793" max="11793" width="2.57421875" style="256" customWidth="1"/>
    <col min="11794" max="11794" width="10.421875" style="256" customWidth="1"/>
    <col min="11795" max="11795" width="7.57421875" style="256" customWidth="1"/>
    <col min="11796" max="11796" width="7.8515625" style="256" customWidth="1"/>
    <col min="11797" max="11797" width="6.8515625" style="256" customWidth="1"/>
    <col min="11798" max="12032" width="9.00390625" style="256" customWidth="1"/>
    <col min="12033" max="12033" width="5.8515625" style="256" customWidth="1"/>
    <col min="12034" max="12034" width="5.28125" style="256" customWidth="1"/>
    <col min="12035" max="12035" width="7.8515625" style="256" customWidth="1"/>
    <col min="12036" max="12036" width="2.140625" style="256" customWidth="1"/>
    <col min="12037" max="12037" width="11.140625" style="256" customWidth="1"/>
    <col min="12038" max="12038" width="13.140625" style="256" customWidth="1"/>
    <col min="12039" max="12039" width="2.57421875" style="256" customWidth="1"/>
    <col min="12040" max="12040" width="10.421875" style="256" customWidth="1"/>
    <col min="12041" max="12041" width="0.9921875" style="256" customWidth="1"/>
    <col min="12042" max="12042" width="12.140625" style="256" customWidth="1"/>
    <col min="12043" max="12043" width="3.7109375" style="256" customWidth="1"/>
    <col min="12044" max="12044" width="9.421875" style="256" customWidth="1"/>
    <col min="12045" max="12046" width="13.140625" style="256" customWidth="1"/>
    <col min="12047" max="12047" width="4.7109375" style="256" customWidth="1"/>
    <col min="12048" max="12048" width="8.421875" style="256" customWidth="1"/>
    <col min="12049" max="12049" width="2.57421875" style="256" customWidth="1"/>
    <col min="12050" max="12050" width="10.421875" style="256" customWidth="1"/>
    <col min="12051" max="12051" width="7.57421875" style="256" customWidth="1"/>
    <col min="12052" max="12052" width="7.8515625" style="256" customWidth="1"/>
    <col min="12053" max="12053" width="6.8515625" style="256" customWidth="1"/>
    <col min="12054" max="12288" width="9.00390625" style="256" customWidth="1"/>
    <col min="12289" max="12289" width="5.8515625" style="256" customWidth="1"/>
    <col min="12290" max="12290" width="5.28125" style="256" customWidth="1"/>
    <col min="12291" max="12291" width="7.8515625" style="256" customWidth="1"/>
    <col min="12292" max="12292" width="2.140625" style="256" customWidth="1"/>
    <col min="12293" max="12293" width="11.140625" style="256" customWidth="1"/>
    <col min="12294" max="12294" width="13.140625" style="256" customWidth="1"/>
    <col min="12295" max="12295" width="2.57421875" style="256" customWidth="1"/>
    <col min="12296" max="12296" width="10.421875" style="256" customWidth="1"/>
    <col min="12297" max="12297" width="0.9921875" style="256" customWidth="1"/>
    <col min="12298" max="12298" width="12.140625" style="256" customWidth="1"/>
    <col min="12299" max="12299" width="3.7109375" style="256" customWidth="1"/>
    <col min="12300" max="12300" width="9.421875" style="256" customWidth="1"/>
    <col min="12301" max="12302" width="13.140625" style="256" customWidth="1"/>
    <col min="12303" max="12303" width="4.7109375" style="256" customWidth="1"/>
    <col min="12304" max="12304" width="8.421875" style="256" customWidth="1"/>
    <col min="12305" max="12305" width="2.57421875" style="256" customWidth="1"/>
    <col min="12306" max="12306" width="10.421875" style="256" customWidth="1"/>
    <col min="12307" max="12307" width="7.57421875" style="256" customWidth="1"/>
    <col min="12308" max="12308" width="7.8515625" style="256" customWidth="1"/>
    <col min="12309" max="12309" width="6.8515625" style="256" customWidth="1"/>
    <col min="12310" max="12544" width="9.00390625" style="256" customWidth="1"/>
    <col min="12545" max="12545" width="5.8515625" style="256" customWidth="1"/>
    <col min="12546" max="12546" width="5.28125" style="256" customWidth="1"/>
    <col min="12547" max="12547" width="7.8515625" style="256" customWidth="1"/>
    <col min="12548" max="12548" width="2.140625" style="256" customWidth="1"/>
    <col min="12549" max="12549" width="11.140625" style="256" customWidth="1"/>
    <col min="12550" max="12550" width="13.140625" style="256" customWidth="1"/>
    <col min="12551" max="12551" width="2.57421875" style="256" customWidth="1"/>
    <col min="12552" max="12552" width="10.421875" style="256" customWidth="1"/>
    <col min="12553" max="12553" width="0.9921875" style="256" customWidth="1"/>
    <col min="12554" max="12554" width="12.140625" style="256" customWidth="1"/>
    <col min="12555" max="12555" width="3.7109375" style="256" customWidth="1"/>
    <col min="12556" max="12556" width="9.421875" style="256" customWidth="1"/>
    <col min="12557" max="12558" width="13.140625" style="256" customWidth="1"/>
    <col min="12559" max="12559" width="4.7109375" style="256" customWidth="1"/>
    <col min="12560" max="12560" width="8.421875" style="256" customWidth="1"/>
    <col min="12561" max="12561" width="2.57421875" style="256" customWidth="1"/>
    <col min="12562" max="12562" width="10.421875" style="256" customWidth="1"/>
    <col min="12563" max="12563" width="7.57421875" style="256" customWidth="1"/>
    <col min="12564" max="12564" width="7.8515625" style="256" customWidth="1"/>
    <col min="12565" max="12565" width="6.8515625" style="256" customWidth="1"/>
    <col min="12566" max="12800" width="9.00390625" style="256" customWidth="1"/>
    <col min="12801" max="12801" width="5.8515625" style="256" customWidth="1"/>
    <col min="12802" max="12802" width="5.28125" style="256" customWidth="1"/>
    <col min="12803" max="12803" width="7.8515625" style="256" customWidth="1"/>
    <col min="12804" max="12804" width="2.140625" style="256" customWidth="1"/>
    <col min="12805" max="12805" width="11.140625" style="256" customWidth="1"/>
    <col min="12806" max="12806" width="13.140625" style="256" customWidth="1"/>
    <col min="12807" max="12807" width="2.57421875" style="256" customWidth="1"/>
    <col min="12808" max="12808" width="10.421875" style="256" customWidth="1"/>
    <col min="12809" max="12809" width="0.9921875" style="256" customWidth="1"/>
    <col min="12810" max="12810" width="12.140625" style="256" customWidth="1"/>
    <col min="12811" max="12811" width="3.7109375" style="256" customWidth="1"/>
    <col min="12812" max="12812" width="9.421875" style="256" customWidth="1"/>
    <col min="12813" max="12814" width="13.140625" style="256" customWidth="1"/>
    <col min="12815" max="12815" width="4.7109375" style="256" customWidth="1"/>
    <col min="12816" max="12816" width="8.421875" style="256" customWidth="1"/>
    <col min="12817" max="12817" width="2.57421875" style="256" customWidth="1"/>
    <col min="12818" max="12818" width="10.421875" style="256" customWidth="1"/>
    <col min="12819" max="12819" width="7.57421875" style="256" customWidth="1"/>
    <col min="12820" max="12820" width="7.8515625" style="256" customWidth="1"/>
    <col min="12821" max="12821" width="6.8515625" style="256" customWidth="1"/>
    <col min="12822" max="13056" width="9.00390625" style="256" customWidth="1"/>
    <col min="13057" max="13057" width="5.8515625" style="256" customWidth="1"/>
    <col min="13058" max="13058" width="5.28125" style="256" customWidth="1"/>
    <col min="13059" max="13059" width="7.8515625" style="256" customWidth="1"/>
    <col min="13060" max="13060" width="2.140625" style="256" customWidth="1"/>
    <col min="13061" max="13061" width="11.140625" style="256" customWidth="1"/>
    <col min="13062" max="13062" width="13.140625" style="256" customWidth="1"/>
    <col min="13063" max="13063" width="2.57421875" style="256" customWidth="1"/>
    <col min="13064" max="13064" width="10.421875" style="256" customWidth="1"/>
    <col min="13065" max="13065" width="0.9921875" style="256" customWidth="1"/>
    <col min="13066" max="13066" width="12.140625" style="256" customWidth="1"/>
    <col min="13067" max="13067" width="3.7109375" style="256" customWidth="1"/>
    <col min="13068" max="13068" width="9.421875" style="256" customWidth="1"/>
    <col min="13069" max="13070" width="13.140625" style="256" customWidth="1"/>
    <col min="13071" max="13071" width="4.7109375" style="256" customWidth="1"/>
    <col min="13072" max="13072" width="8.421875" style="256" customWidth="1"/>
    <col min="13073" max="13073" width="2.57421875" style="256" customWidth="1"/>
    <col min="13074" max="13074" width="10.421875" style="256" customWidth="1"/>
    <col min="13075" max="13075" width="7.57421875" style="256" customWidth="1"/>
    <col min="13076" max="13076" width="7.8515625" style="256" customWidth="1"/>
    <col min="13077" max="13077" width="6.8515625" style="256" customWidth="1"/>
    <col min="13078" max="13312" width="9.00390625" style="256" customWidth="1"/>
    <col min="13313" max="13313" width="5.8515625" style="256" customWidth="1"/>
    <col min="13314" max="13314" width="5.28125" style="256" customWidth="1"/>
    <col min="13315" max="13315" width="7.8515625" style="256" customWidth="1"/>
    <col min="13316" max="13316" width="2.140625" style="256" customWidth="1"/>
    <col min="13317" max="13317" width="11.140625" style="256" customWidth="1"/>
    <col min="13318" max="13318" width="13.140625" style="256" customWidth="1"/>
    <col min="13319" max="13319" width="2.57421875" style="256" customWidth="1"/>
    <col min="13320" max="13320" width="10.421875" style="256" customWidth="1"/>
    <col min="13321" max="13321" width="0.9921875" style="256" customWidth="1"/>
    <col min="13322" max="13322" width="12.140625" style="256" customWidth="1"/>
    <col min="13323" max="13323" width="3.7109375" style="256" customWidth="1"/>
    <col min="13324" max="13324" width="9.421875" style="256" customWidth="1"/>
    <col min="13325" max="13326" width="13.140625" style="256" customWidth="1"/>
    <col min="13327" max="13327" width="4.7109375" style="256" customWidth="1"/>
    <col min="13328" max="13328" width="8.421875" style="256" customWidth="1"/>
    <col min="13329" max="13329" width="2.57421875" style="256" customWidth="1"/>
    <col min="13330" max="13330" width="10.421875" style="256" customWidth="1"/>
    <col min="13331" max="13331" width="7.57421875" style="256" customWidth="1"/>
    <col min="13332" max="13332" width="7.8515625" style="256" customWidth="1"/>
    <col min="13333" max="13333" width="6.8515625" style="256" customWidth="1"/>
    <col min="13334" max="13568" width="9.00390625" style="256" customWidth="1"/>
    <col min="13569" max="13569" width="5.8515625" style="256" customWidth="1"/>
    <col min="13570" max="13570" width="5.28125" style="256" customWidth="1"/>
    <col min="13571" max="13571" width="7.8515625" style="256" customWidth="1"/>
    <col min="13572" max="13572" width="2.140625" style="256" customWidth="1"/>
    <col min="13573" max="13573" width="11.140625" style="256" customWidth="1"/>
    <col min="13574" max="13574" width="13.140625" style="256" customWidth="1"/>
    <col min="13575" max="13575" width="2.57421875" style="256" customWidth="1"/>
    <col min="13576" max="13576" width="10.421875" style="256" customWidth="1"/>
    <col min="13577" max="13577" width="0.9921875" style="256" customWidth="1"/>
    <col min="13578" max="13578" width="12.140625" style="256" customWidth="1"/>
    <col min="13579" max="13579" width="3.7109375" style="256" customWidth="1"/>
    <col min="13580" max="13580" width="9.421875" style="256" customWidth="1"/>
    <col min="13581" max="13582" width="13.140625" style="256" customWidth="1"/>
    <col min="13583" max="13583" width="4.7109375" style="256" customWidth="1"/>
    <col min="13584" max="13584" width="8.421875" style="256" customWidth="1"/>
    <col min="13585" max="13585" width="2.57421875" style="256" customWidth="1"/>
    <col min="13586" max="13586" width="10.421875" style="256" customWidth="1"/>
    <col min="13587" max="13587" width="7.57421875" style="256" customWidth="1"/>
    <col min="13588" max="13588" width="7.8515625" style="256" customWidth="1"/>
    <col min="13589" max="13589" width="6.8515625" style="256" customWidth="1"/>
    <col min="13590" max="13824" width="9.00390625" style="256" customWidth="1"/>
    <col min="13825" max="13825" width="5.8515625" style="256" customWidth="1"/>
    <col min="13826" max="13826" width="5.28125" style="256" customWidth="1"/>
    <col min="13827" max="13827" width="7.8515625" style="256" customWidth="1"/>
    <col min="13828" max="13828" width="2.140625" style="256" customWidth="1"/>
    <col min="13829" max="13829" width="11.140625" style="256" customWidth="1"/>
    <col min="13830" max="13830" width="13.140625" style="256" customWidth="1"/>
    <col min="13831" max="13831" width="2.57421875" style="256" customWidth="1"/>
    <col min="13832" max="13832" width="10.421875" style="256" customWidth="1"/>
    <col min="13833" max="13833" width="0.9921875" style="256" customWidth="1"/>
    <col min="13834" max="13834" width="12.140625" style="256" customWidth="1"/>
    <col min="13835" max="13835" width="3.7109375" style="256" customWidth="1"/>
    <col min="13836" max="13836" width="9.421875" style="256" customWidth="1"/>
    <col min="13837" max="13838" width="13.140625" style="256" customWidth="1"/>
    <col min="13839" max="13839" width="4.7109375" style="256" customWidth="1"/>
    <col min="13840" max="13840" width="8.421875" style="256" customWidth="1"/>
    <col min="13841" max="13841" width="2.57421875" style="256" customWidth="1"/>
    <col min="13842" max="13842" width="10.421875" style="256" customWidth="1"/>
    <col min="13843" max="13843" width="7.57421875" style="256" customWidth="1"/>
    <col min="13844" max="13844" width="7.8515625" style="256" customWidth="1"/>
    <col min="13845" max="13845" width="6.8515625" style="256" customWidth="1"/>
    <col min="13846" max="14080" width="9.00390625" style="256" customWidth="1"/>
    <col min="14081" max="14081" width="5.8515625" style="256" customWidth="1"/>
    <col min="14082" max="14082" width="5.28125" style="256" customWidth="1"/>
    <col min="14083" max="14083" width="7.8515625" style="256" customWidth="1"/>
    <col min="14084" max="14084" width="2.140625" style="256" customWidth="1"/>
    <col min="14085" max="14085" width="11.140625" style="256" customWidth="1"/>
    <col min="14086" max="14086" width="13.140625" style="256" customWidth="1"/>
    <col min="14087" max="14087" width="2.57421875" style="256" customWidth="1"/>
    <col min="14088" max="14088" width="10.421875" style="256" customWidth="1"/>
    <col min="14089" max="14089" width="0.9921875" style="256" customWidth="1"/>
    <col min="14090" max="14090" width="12.140625" style="256" customWidth="1"/>
    <col min="14091" max="14091" width="3.7109375" style="256" customWidth="1"/>
    <col min="14092" max="14092" width="9.421875" style="256" customWidth="1"/>
    <col min="14093" max="14094" width="13.140625" style="256" customWidth="1"/>
    <col min="14095" max="14095" width="4.7109375" style="256" customWidth="1"/>
    <col min="14096" max="14096" width="8.421875" style="256" customWidth="1"/>
    <col min="14097" max="14097" width="2.57421875" style="256" customWidth="1"/>
    <col min="14098" max="14098" width="10.421875" style="256" customWidth="1"/>
    <col min="14099" max="14099" width="7.57421875" style="256" customWidth="1"/>
    <col min="14100" max="14100" width="7.8515625" style="256" customWidth="1"/>
    <col min="14101" max="14101" width="6.8515625" style="256" customWidth="1"/>
    <col min="14102" max="14336" width="9.00390625" style="256" customWidth="1"/>
    <col min="14337" max="14337" width="5.8515625" style="256" customWidth="1"/>
    <col min="14338" max="14338" width="5.28125" style="256" customWidth="1"/>
    <col min="14339" max="14339" width="7.8515625" style="256" customWidth="1"/>
    <col min="14340" max="14340" width="2.140625" style="256" customWidth="1"/>
    <col min="14341" max="14341" width="11.140625" style="256" customWidth="1"/>
    <col min="14342" max="14342" width="13.140625" style="256" customWidth="1"/>
    <col min="14343" max="14343" width="2.57421875" style="256" customWidth="1"/>
    <col min="14344" max="14344" width="10.421875" style="256" customWidth="1"/>
    <col min="14345" max="14345" width="0.9921875" style="256" customWidth="1"/>
    <col min="14346" max="14346" width="12.140625" style="256" customWidth="1"/>
    <col min="14347" max="14347" width="3.7109375" style="256" customWidth="1"/>
    <col min="14348" max="14348" width="9.421875" style="256" customWidth="1"/>
    <col min="14349" max="14350" width="13.140625" style="256" customWidth="1"/>
    <col min="14351" max="14351" width="4.7109375" style="256" customWidth="1"/>
    <col min="14352" max="14352" width="8.421875" style="256" customWidth="1"/>
    <col min="14353" max="14353" width="2.57421875" style="256" customWidth="1"/>
    <col min="14354" max="14354" width="10.421875" style="256" customWidth="1"/>
    <col min="14355" max="14355" width="7.57421875" style="256" customWidth="1"/>
    <col min="14356" max="14356" width="7.8515625" style="256" customWidth="1"/>
    <col min="14357" max="14357" width="6.8515625" style="256" customWidth="1"/>
    <col min="14358" max="14592" width="9.00390625" style="256" customWidth="1"/>
    <col min="14593" max="14593" width="5.8515625" style="256" customWidth="1"/>
    <col min="14594" max="14594" width="5.28125" style="256" customWidth="1"/>
    <col min="14595" max="14595" width="7.8515625" style="256" customWidth="1"/>
    <col min="14596" max="14596" width="2.140625" style="256" customWidth="1"/>
    <col min="14597" max="14597" width="11.140625" style="256" customWidth="1"/>
    <col min="14598" max="14598" width="13.140625" style="256" customWidth="1"/>
    <col min="14599" max="14599" width="2.57421875" style="256" customWidth="1"/>
    <col min="14600" max="14600" width="10.421875" style="256" customWidth="1"/>
    <col min="14601" max="14601" width="0.9921875" style="256" customWidth="1"/>
    <col min="14602" max="14602" width="12.140625" style="256" customWidth="1"/>
    <col min="14603" max="14603" width="3.7109375" style="256" customWidth="1"/>
    <col min="14604" max="14604" width="9.421875" style="256" customWidth="1"/>
    <col min="14605" max="14606" width="13.140625" style="256" customWidth="1"/>
    <col min="14607" max="14607" width="4.7109375" style="256" customWidth="1"/>
    <col min="14608" max="14608" width="8.421875" style="256" customWidth="1"/>
    <col min="14609" max="14609" width="2.57421875" style="256" customWidth="1"/>
    <col min="14610" max="14610" width="10.421875" style="256" customWidth="1"/>
    <col min="14611" max="14611" width="7.57421875" style="256" customWidth="1"/>
    <col min="14612" max="14612" width="7.8515625" style="256" customWidth="1"/>
    <col min="14613" max="14613" width="6.8515625" style="256" customWidth="1"/>
    <col min="14614" max="14848" width="9.00390625" style="256" customWidth="1"/>
    <col min="14849" max="14849" width="5.8515625" style="256" customWidth="1"/>
    <col min="14850" max="14850" width="5.28125" style="256" customWidth="1"/>
    <col min="14851" max="14851" width="7.8515625" style="256" customWidth="1"/>
    <col min="14852" max="14852" width="2.140625" style="256" customWidth="1"/>
    <col min="14853" max="14853" width="11.140625" style="256" customWidth="1"/>
    <col min="14854" max="14854" width="13.140625" style="256" customWidth="1"/>
    <col min="14855" max="14855" width="2.57421875" style="256" customWidth="1"/>
    <col min="14856" max="14856" width="10.421875" style="256" customWidth="1"/>
    <col min="14857" max="14857" width="0.9921875" style="256" customWidth="1"/>
    <col min="14858" max="14858" width="12.140625" style="256" customWidth="1"/>
    <col min="14859" max="14859" width="3.7109375" style="256" customWidth="1"/>
    <col min="14860" max="14860" width="9.421875" style="256" customWidth="1"/>
    <col min="14861" max="14862" width="13.140625" style="256" customWidth="1"/>
    <col min="14863" max="14863" width="4.7109375" style="256" customWidth="1"/>
    <col min="14864" max="14864" width="8.421875" style="256" customWidth="1"/>
    <col min="14865" max="14865" width="2.57421875" style="256" customWidth="1"/>
    <col min="14866" max="14866" width="10.421875" style="256" customWidth="1"/>
    <col min="14867" max="14867" width="7.57421875" style="256" customWidth="1"/>
    <col min="14868" max="14868" width="7.8515625" style="256" customWidth="1"/>
    <col min="14869" max="14869" width="6.8515625" style="256" customWidth="1"/>
    <col min="14870" max="15104" width="9.00390625" style="256" customWidth="1"/>
    <col min="15105" max="15105" width="5.8515625" style="256" customWidth="1"/>
    <col min="15106" max="15106" width="5.28125" style="256" customWidth="1"/>
    <col min="15107" max="15107" width="7.8515625" style="256" customWidth="1"/>
    <col min="15108" max="15108" width="2.140625" style="256" customWidth="1"/>
    <col min="15109" max="15109" width="11.140625" style="256" customWidth="1"/>
    <col min="15110" max="15110" width="13.140625" style="256" customWidth="1"/>
    <col min="15111" max="15111" width="2.57421875" style="256" customWidth="1"/>
    <col min="15112" max="15112" width="10.421875" style="256" customWidth="1"/>
    <col min="15113" max="15113" width="0.9921875" style="256" customWidth="1"/>
    <col min="15114" max="15114" width="12.140625" style="256" customWidth="1"/>
    <col min="15115" max="15115" width="3.7109375" style="256" customWidth="1"/>
    <col min="15116" max="15116" width="9.421875" style="256" customWidth="1"/>
    <col min="15117" max="15118" width="13.140625" style="256" customWidth="1"/>
    <col min="15119" max="15119" width="4.7109375" style="256" customWidth="1"/>
    <col min="15120" max="15120" width="8.421875" style="256" customWidth="1"/>
    <col min="15121" max="15121" width="2.57421875" style="256" customWidth="1"/>
    <col min="15122" max="15122" width="10.421875" style="256" customWidth="1"/>
    <col min="15123" max="15123" width="7.57421875" style="256" customWidth="1"/>
    <col min="15124" max="15124" width="7.8515625" style="256" customWidth="1"/>
    <col min="15125" max="15125" width="6.8515625" style="256" customWidth="1"/>
    <col min="15126" max="15360" width="9.00390625" style="256" customWidth="1"/>
    <col min="15361" max="15361" width="5.8515625" style="256" customWidth="1"/>
    <col min="15362" max="15362" width="5.28125" style="256" customWidth="1"/>
    <col min="15363" max="15363" width="7.8515625" style="256" customWidth="1"/>
    <col min="15364" max="15364" width="2.140625" style="256" customWidth="1"/>
    <col min="15365" max="15365" width="11.140625" style="256" customWidth="1"/>
    <col min="15366" max="15366" width="13.140625" style="256" customWidth="1"/>
    <col min="15367" max="15367" width="2.57421875" style="256" customWidth="1"/>
    <col min="15368" max="15368" width="10.421875" style="256" customWidth="1"/>
    <col min="15369" max="15369" width="0.9921875" style="256" customWidth="1"/>
    <col min="15370" max="15370" width="12.140625" style="256" customWidth="1"/>
    <col min="15371" max="15371" width="3.7109375" style="256" customWidth="1"/>
    <col min="15372" max="15372" width="9.421875" style="256" customWidth="1"/>
    <col min="15373" max="15374" width="13.140625" style="256" customWidth="1"/>
    <col min="15375" max="15375" width="4.7109375" style="256" customWidth="1"/>
    <col min="15376" max="15376" width="8.421875" style="256" customWidth="1"/>
    <col min="15377" max="15377" width="2.57421875" style="256" customWidth="1"/>
    <col min="15378" max="15378" width="10.421875" style="256" customWidth="1"/>
    <col min="15379" max="15379" width="7.57421875" style="256" customWidth="1"/>
    <col min="15380" max="15380" width="7.8515625" style="256" customWidth="1"/>
    <col min="15381" max="15381" width="6.8515625" style="256" customWidth="1"/>
    <col min="15382" max="15616" width="9.00390625" style="256" customWidth="1"/>
    <col min="15617" max="15617" width="5.8515625" style="256" customWidth="1"/>
    <col min="15618" max="15618" width="5.28125" style="256" customWidth="1"/>
    <col min="15619" max="15619" width="7.8515625" style="256" customWidth="1"/>
    <col min="15620" max="15620" width="2.140625" style="256" customWidth="1"/>
    <col min="15621" max="15621" width="11.140625" style="256" customWidth="1"/>
    <col min="15622" max="15622" width="13.140625" style="256" customWidth="1"/>
    <col min="15623" max="15623" width="2.57421875" style="256" customWidth="1"/>
    <col min="15624" max="15624" width="10.421875" style="256" customWidth="1"/>
    <col min="15625" max="15625" width="0.9921875" style="256" customWidth="1"/>
    <col min="15626" max="15626" width="12.140625" style="256" customWidth="1"/>
    <col min="15627" max="15627" width="3.7109375" style="256" customWidth="1"/>
    <col min="15628" max="15628" width="9.421875" style="256" customWidth="1"/>
    <col min="15629" max="15630" width="13.140625" style="256" customWidth="1"/>
    <col min="15631" max="15631" width="4.7109375" style="256" customWidth="1"/>
    <col min="15632" max="15632" width="8.421875" style="256" customWidth="1"/>
    <col min="15633" max="15633" width="2.57421875" style="256" customWidth="1"/>
    <col min="15634" max="15634" width="10.421875" style="256" customWidth="1"/>
    <col min="15635" max="15635" width="7.57421875" style="256" customWidth="1"/>
    <col min="15636" max="15636" width="7.8515625" style="256" customWidth="1"/>
    <col min="15637" max="15637" width="6.8515625" style="256" customWidth="1"/>
    <col min="15638" max="15872" width="9.00390625" style="256" customWidth="1"/>
    <col min="15873" max="15873" width="5.8515625" style="256" customWidth="1"/>
    <col min="15874" max="15874" width="5.28125" style="256" customWidth="1"/>
    <col min="15875" max="15875" width="7.8515625" style="256" customWidth="1"/>
    <col min="15876" max="15876" width="2.140625" style="256" customWidth="1"/>
    <col min="15877" max="15877" width="11.140625" style="256" customWidth="1"/>
    <col min="15878" max="15878" width="13.140625" style="256" customWidth="1"/>
    <col min="15879" max="15879" width="2.57421875" style="256" customWidth="1"/>
    <col min="15880" max="15880" width="10.421875" style="256" customWidth="1"/>
    <col min="15881" max="15881" width="0.9921875" style="256" customWidth="1"/>
    <col min="15882" max="15882" width="12.140625" style="256" customWidth="1"/>
    <col min="15883" max="15883" width="3.7109375" style="256" customWidth="1"/>
    <col min="15884" max="15884" width="9.421875" style="256" customWidth="1"/>
    <col min="15885" max="15886" width="13.140625" style="256" customWidth="1"/>
    <col min="15887" max="15887" width="4.7109375" style="256" customWidth="1"/>
    <col min="15888" max="15888" width="8.421875" style="256" customWidth="1"/>
    <col min="15889" max="15889" width="2.57421875" style="256" customWidth="1"/>
    <col min="15890" max="15890" width="10.421875" style="256" customWidth="1"/>
    <col min="15891" max="15891" width="7.57421875" style="256" customWidth="1"/>
    <col min="15892" max="15892" width="7.8515625" style="256" customWidth="1"/>
    <col min="15893" max="15893" width="6.8515625" style="256" customWidth="1"/>
    <col min="15894" max="16128" width="9.00390625" style="256" customWidth="1"/>
    <col min="16129" max="16129" width="5.8515625" style="256" customWidth="1"/>
    <col min="16130" max="16130" width="5.28125" style="256" customWidth="1"/>
    <col min="16131" max="16131" width="7.8515625" style="256" customWidth="1"/>
    <col min="16132" max="16132" width="2.140625" style="256" customWidth="1"/>
    <col min="16133" max="16133" width="11.140625" style="256" customWidth="1"/>
    <col min="16134" max="16134" width="13.140625" style="256" customWidth="1"/>
    <col min="16135" max="16135" width="2.57421875" style="256" customWidth="1"/>
    <col min="16136" max="16136" width="10.421875" style="256" customWidth="1"/>
    <col min="16137" max="16137" width="0.9921875" style="256" customWidth="1"/>
    <col min="16138" max="16138" width="12.140625" style="256" customWidth="1"/>
    <col min="16139" max="16139" width="3.7109375" style="256" customWidth="1"/>
    <col min="16140" max="16140" width="9.421875" style="256" customWidth="1"/>
    <col min="16141" max="16142" width="13.140625" style="256" customWidth="1"/>
    <col min="16143" max="16143" width="4.7109375" style="256" customWidth="1"/>
    <col min="16144" max="16144" width="8.421875" style="256" customWidth="1"/>
    <col min="16145" max="16145" width="2.57421875" style="256" customWidth="1"/>
    <col min="16146" max="16146" width="10.421875" style="256" customWidth="1"/>
    <col min="16147" max="16147" width="7.57421875" style="256" customWidth="1"/>
    <col min="16148" max="16148" width="7.8515625" style="256" customWidth="1"/>
    <col min="16149" max="16149" width="6.8515625" style="256" customWidth="1"/>
    <col min="16150" max="16384" width="9.00390625" style="256" customWidth="1"/>
  </cols>
  <sheetData>
    <row r="1" spans="5:15" ht="45" customHeight="1">
      <c r="E1" s="263" t="s">
        <v>573</v>
      </c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8" ht="18" customHeight="1">
      <c r="A2" s="265" t="s">
        <v>535</v>
      </c>
      <c r="B2" s="265"/>
      <c r="C2" s="266" t="s">
        <v>536</v>
      </c>
      <c r="D2" s="264"/>
      <c r="E2" s="264"/>
      <c r="F2" s="264"/>
      <c r="G2" s="264"/>
      <c r="R2" s="257" t="s">
        <v>537</v>
      </c>
    </row>
    <row r="3" spans="1:18" ht="35.1" customHeight="1">
      <c r="A3" s="267" t="s">
        <v>109</v>
      </c>
      <c r="B3" s="269" t="s">
        <v>538</v>
      </c>
      <c r="C3" s="270"/>
      <c r="D3" s="270"/>
      <c r="E3" s="270"/>
      <c r="F3" s="270"/>
      <c r="G3" s="270"/>
      <c r="H3" s="270"/>
      <c r="I3" s="270"/>
      <c r="J3" s="271"/>
      <c r="K3" s="272" t="s">
        <v>539</v>
      </c>
      <c r="L3" s="270"/>
      <c r="M3" s="270"/>
      <c r="N3" s="270"/>
      <c r="O3" s="270"/>
      <c r="P3" s="270"/>
      <c r="Q3" s="270"/>
      <c r="R3" s="271"/>
    </row>
    <row r="4" spans="1:18" ht="35.1" customHeight="1">
      <c r="A4" s="268"/>
      <c r="B4" s="269" t="s">
        <v>4</v>
      </c>
      <c r="C4" s="271"/>
      <c r="D4" s="272" t="s">
        <v>5</v>
      </c>
      <c r="E4" s="271"/>
      <c r="F4" s="258" t="s">
        <v>68</v>
      </c>
      <c r="G4" s="272" t="s">
        <v>540</v>
      </c>
      <c r="H4" s="271"/>
      <c r="I4" s="272" t="s">
        <v>541</v>
      </c>
      <c r="J4" s="271"/>
      <c r="K4" s="272" t="s">
        <v>4</v>
      </c>
      <c r="L4" s="271"/>
      <c r="M4" s="258" t="s">
        <v>5</v>
      </c>
      <c r="N4" s="258" t="s">
        <v>68</v>
      </c>
      <c r="O4" s="272" t="s">
        <v>540</v>
      </c>
      <c r="P4" s="271"/>
      <c r="Q4" s="272" t="s">
        <v>541</v>
      </c>
      <c r="R4" s="271"/>
    </row>
    <row r="5" spans="1:18" ht="22.9" customHeight="1">
      <c r="A5" s="259" t="s">
        <v>542</v>
      </c>
      <c r="B5" s="273" t="s">
        <v>12</v>
      </c>
      <c r="C5" s="274"/>
      <c r="D5" s="273" t="s">
        <v>12</v>
      </c>
      <c r="E5" s="274"/>
      <c r="F5" s="260">
        <v>47318000</v>
      </c>
      <c r="G5" s="275">
        <v>47318000</v>
      </c>
      <c r="H5" s="276"/>
      <c r="I5" s="277">
        <f aca="true" t="shared" si="0" ref="I5:I10">+F5-G5</f>
        <v>0</v>
      </c>
      <c r="J5" s="278"/>
      <c r="K5" s="273" t="s">
        <v>543</v>
      </c>
      <c r="L5" s="274"/>
      <c r="M5" s="261" t="s">
        <v>544</v>
      </c>
      <c r="N5" s="260">
        <v>15000</v>
      </c>
      <c r="O5" s="275">
        <v>6289</v>
      </c>
      <c r="P5" s="276"/>
      <c r="Q5" s="277">
        <f>+N5-O5</f>
        <v>8711</v>
      </c>
      <c r="R5" s="278"/>
    </row>
    <row r="6" spans="1:18" ht="22.9" customHeight="1">
      <c r="A6" s="259" t="s">
        <v>545</v>
      </c>
      <c r="B6" s="273" t="s">
        <v>18</v>
      </c>
      <c r="C6" s="274"/>
      <c r="D6" s="273" t="s">
        <v>18</v>
      </c>
      <c r="E6" s="274"/>
      <c r="F6" s="260">
        <v>3915675</v>
      </c>
      <c r="G6" s="275">
        <v>3915675</v>
      </c>
      <c r="H6" s="276"/>
      <c r="I6" s="277">
        <f t="shared" si="0"/>
        <v>0</v>
      </c>
      <c r="J6" s="278"/>
      <c r="K6" s="273" t="s">
        <v>546</v>
      </c>
      <c r="L6" s="274"/>
      <c r="M6" s="261" t="s">
        <v>547</v>
      </c>
      <c r="N6" s="260">
        <v>3200000</v>
      </c>
      <c r="O6" s="275">
        <v>3200000</v>
      </c>
      <c r="P6" s="276"/>
      <c r="Q6" s="277">
        <f aca="true" t="shared" si="1" ref="Q6:Q14">+N6-O6</f>
        <v>0</v>
      </c>
      <c r="R6" s="278"/>
    </row>
    <row r="7" spans="1:18" ht="22.9" customHeight="1">
      <c r="A7" s="259" t="s">
        <v>548</v>
      </c>
      <c r="B7" s="273" t="s">
        <v>549</v>
      </c>
      <c r="C7" s="274"/>
      <c r="D7" s="273" t="s">
        <v>7</v>
      </c>
      <c r="E7" s="274"/>
      <c r="F7" s="260">
        <v>15160000</v>
      </c>
      <c r="G7" s="275">
        <v>15160000</v>
      </c>
      <c r="H7" s="276"/>
      <c r="I7" s="277">
        <f t="shared" si="0"/>
        <v>0</v>
      </c>
      <c r="J7" s="278"/>
      <c r="K7" s="273" t="s">
        <v>546</v>
      </c>
      <c r="L7" s="274"/>
      <c r="M7" s="261" t="s">
        <v>550</v>
      </c>
      <c r="N7" s="260">
        <v>600000</v>
      </c>
      <c r="O7" s="275">
        <v>0</v>
      </c>
      <c r="P7" s="276"/>
      <c r="Q7" s="277">
        <f t="shared" si="1"/>
        <v>600000</v>
      </c>
      <c r="R7" s="278"/>
    </row>
    <row r="8" spans="1:18" ht="22.9" customHeight="1">
      <c r="A8" s="259" t="s">
        <v>551</v>
      </c>
      <c r="B8" s="273" t="s">
        <v>20</v>
      </c>
      <c r="C8" s="274"/>
      <c r="D8" s="273" t="s">
        <v>20</v>
      </c>
      <c r="E8" s="274"/>
      <c r="F8" s="260">
        <v>4302000</v>
      </c>
      <c r="G8" s="275">
        <v>3791181</v>
      </c>
      <c r="H8" s="276"/>
      <c r="I8" s="277">
        <f t="shared" si="0"/>
        <v>510819</v>
      </c>
      <c r="J8" s="278"/>
      <c r="K8" s="273" t="s">
        <v>546</v>
      </c>
      <c r="L8" s="274"/>
      <c r="M8" s="261" t="s">
        <v>552</v>
      </c>
      <c r="N8" s="260">
        <v>8319574</v>
      </c>
      <c r="O8" s="275">
        <v>7617100</v>
      </c>
      <c r="P8" s="276"/>
      <c r="Q8" s="277">
        <f t="shared" si="1"/>
        <v>702474</v>
      </c>
      <c r="R8" s="278"/>
    </row>
    <row r="9" spans="1:18" ht="22.9" customHeight="1">
      <c r="A9" s="259" t="s">
        <v>553</v>
      </c>
      <c r="B9" s="273" t="s">
        <v>16</v>
      </c>
      <c r="C9" s="274"/>
      <c r="D9" s="273" t="s">
        <v>16</v>
      </c>
      <c r="E9" s="274"/>
      <c r="F9" s="260">
        <v>150000</v>
      </c>
      <c r="G9" s="275">
        <v>150000</v>
      </c>
      <c r="H9" s="276"/>
      <c r="I9" s="277">
        <f t="shared" si="0"/>
        <v>0</v>
      </c>
      <c r="J9" s="278"/>
      <c r="K9" s="273" t="s">
        <v>546</v>
      </c>
      <c r="L9" s="274"/>
      <c r="M9" s="261" t="s">
        <v>554</v>
      </c>
      <c r="N9" s="260">
        <v>33732740</v>
      </c>
      <c r="O9" s="275">
        <v>33732740</v>
      </c>
      <c r="P9" s="276"/>
      <c r="Q9" s="277">
        <f t="shared" si="1"/>
        <v>0</v>
      </c>
      <c r="R9" s="278"/>
    </row>
    <row r="10" spans="1:18" ht="22.9" customHeight="1">
      <c r="A10" s="259" t="s">
        <v>555</v>
      </c>
      <c r="B10" s="273" t="s">
        <v>23</v>
      </c>
      <c r="C10" s="274"/>
      <c r="D10" s="273" t="s">
        <v>556</v>
      </c>
      <c r="E10" s="274"/>
      <c r="F10" s="260">
        <v>8033000</v>
      </c>
      <c r="G10" s="275">
        <v>7704346</v>
      </c>
      <c r="H10" s="276"/>
      <c r="I10" s="277">
        <f t="shared" si="0"/>
        <v>328654</v>
      </c>
      <c r="J10" s="278"/>
      <c r="K10" s="273" t="s">
        <v>557</v>
      </c>
      <c r="L10" s="274"/>
      <c r="M10" s="261" t="s">
        <v>557</v>
      </c>
      <c r="N10" s="260">
        <v>6726990</v>
      </c>
      <c r="O10" s="275">
        <v>6551050</v>
      </c>
      <c r="P10" s="276"/>
      <c r="Q10" s="277">
        <f t="shared" si="1"/>
        <v>175940</v>
      </c>
      <c r="R10" s="278"/>
    </row>
    <row r="11" spans="1:18" ht="22.9" customHeight="1">
      <c r="A11" s="259" t="s">
        <v>558</v>
      </c>
      <c r="B11" s="279"/>
      <c r="C11" s="271"/>
      <c r="D11" s="279"/>
      <c r="E11" s="271"/>
      <c r="F11" s="260"/>
      <c r="G11" s="275"/>
      <c r="H11" s="276"/>
      <c r="I11" s="277"/>
      <c r="J11" s="278"/>
      <c r="K11" s="273" t="s">
        <v>557</v>
      </c>
      <c r="L11" s="274"/>
      <c r="M11" s="261" t="s">
        <v>559</v>
      </c>
      <c r="N11" s="260">
        <v>9130000</v>
      </c>
      <c r="O11" s="275">
        <v>6968530</v>
      </c>
      <c r="P11" s="276"/>
      <c r="Q11" s="277">
        <f>+N11-O11</f>
        <v>2161470</v>
      </c>
      <c r="R11" s="278"/>
    </row>
    <row r="12" spans="1:18" ht="22.9" customHeight="1">
      <c r="A12" s="259" t="s">
        <v>560</v>
      </c>
      <c r="B12" s="279"/>
      <c r="C12" s="271"/>
      <c r="D12" s="279"/>
      <c r="E12" s="271"/>
      <c r="F12" s="260"/>
      <c r="G12" s="275"/>
      <c r="H12" s="276"/>
      <c r="I12" s="277"/>
      <c r="J12" s="278"/>
      <c r="K12" s="273" t="s">
        <v>561</v>
      </c>
      <c r="L12" s="274"/>
      <c r="M12" s="261" t="s">
        <v>562</v>
      </c>
      <c r="N12" s="260">
        <v>8160050</v>
      </c>
      <c r="O12" s="275">
        <v>6000000</v>
      </c>
      <c r="P12" s="276"/>
      <c r="Q12" s="277">
        <f>+N12-O12</f>
        <v>2160050</v>
      </c>
      <c r="R12" s="278"/>
    </row>
    <row r="13" spans="1:18" ht="22.9" customHeight="1">
      <c r="A13" s="259" t="s">
        <v>563</v>
      </c>
      <c r="B13" s="279"/>
      <c r="C13" s="271"/>
      <c r="D13" s="279"/>
      <c r="E13" s="271"/>
      <c r="F13" s="260"/>
      <c r="G13" s="275"/>
      <c r="H13" s="276"/>
      <c r="I13" s="277"/>
      <c r="J13" s="278"/>
      <c r="K13" s="273" t="s">
        <v>564</v>
      </c>
      <c r="L13" s="274"/>
      <c r="M13" s="261" t="s">
        <v>565</v>
      </c>
      <c r="N13" s="260">
        <v>5490000</v>
      </c>
      <c r="O13" s="275">
        <v>5478180</v>
      </c>
      <c r="P13" s="276"/>
      <c r="Q13" s="277">
        <f>+N13-O13</f>
        <v>11820</v>
      </c>
      <c r="R13" s="278"/>
    </row>
    <row r="14" spans="1:18" ht="22.9" customHeight="1">
      <c r="A14" s="259" t="s">
        <v>566</v>
      </c>
      <c r="B14" s="279"/>
      <c r="C14" s="271"/>
      <c r="D14" s="279"/>
      <c r="E14" s="271"/>
      <c r="F14" s="260"/>
      <c r="G14" s="275"/>
      <c r="H14" s="276"/>
      <c r="I14" s="277"/>
      <c r="J14" s="278"/>
      <c r="K14" s="273" t="s">
        <v>567</v>
      </c>
      <c r="L14" s="274"/>
      <c r="M14" s="261" t="s">
        <v>568</v>
      </c>
      <c r="N14" s="260">
        <v>3504321</v>
      </c>
      <c r="O14" s="275">
        <v>1419238</v>
      </c>
      <c r="P14" s="276"/>
      <c r="Q14" s="277">
        <f t="shared" si="1"/>
        <v>2085083</v>
      </c>
      <c r="R14" s="278"/>
    </row>
    <row r="15" spans="1:18" ht="22.9" customHeight="1">
      <c r="A15" s="269" t="s">
        <v>569</v>
      </c>
      <c r="B15" s="272"/>
      <c r="C15" s="272"/>
      <c r="D15" s="272"/>
      <c r="E15" s="281"/>
      <c r="F15" s="260">
        <f>SUM(F5:F14)</f>
        <v>78878675</v>
      </c>
      <c r="G15" s="275">
        <f>SUM(G5:G14)</f>
        <v>78039202</v>
      </c>
      <c r="H15" s="276"/>
      <c r="I15" s="277">
        <f>SUM(I5:I14)</f>
        <v>839473</v>
      </c>
      <c r="J15" s="278"/>
      <c r="K15" s="269" t="s">
        <v>570</v>
      </c>
      <c r="L15" s="272"/>
      <c r="M15" s="281"/>
      <c r="N15" s="260">
        <f>SUM(N5:N14)</f>
        <v>78878675</v>
      </c>
      <c r="O15" s="275">
        <f>SUM(O5:O14)</f>
        <v>70973127</v>
      </c>
      <c r="P15" s="276"/>
      <c r="Q15" s="282">
        <f>SUM(Q5:Q14)</f>
        <v>7905548</v>
      </c>
      <c r="R15" s="283"/>
    </row>
    <row r="16" ht="45" customHeight="1">
      <c r="R16" s="262"/>
    </row>
    <row r="18" spans="10:11" ht="45" customHeight="1">
      <c r="J18" s="280" t="s">
        <v>571</v>
      </c>
      <c r="K18" s="264"/>
    </row>
  </sheetData>
  <mergeCells count="90">
    <mergeCell ref="J18:K18"/>
    <mergeCell ref="Q14:R14"/>
    <mergeCell ref="A15:E15"/>
    <mergeCell ref="G15:H15"/>
    <mergeCell ref="I15:J15"/>
    <mergeCell ref="K15:M15"/>
    <mergeCell ref="O15:P15"/>
    <mergeCell ref="Q15:R15"/>
    <mergeCell ref="B14:C14"/>
    <mergeCell ref="D14:E14"/>
    <mergeCell ref="G14:H14"/>
    <mergeCell ref="I14:J14"/>
    <mergeCell ref="K14:L14"/>
    <mergeCell ref="O14:P14"/>
    <mergeCell ref="Q12:R12"/>
    <mergeCell ref="B13:C13"/>
    <mergeCell ref="D13:E13"/>
    <mergeCell ref="G13:H13"/>
    <mergeCell ref="I13:J13"/>
    <mergeCell ref="K13:L13"/>
    <mergeCell ref="O13:P13"/>
    <mergeCell ref="Q13:R13"/>
    <mergeCell ref="B12:C12"/>
    <mergeCell ref="D12:E12"/>
    <mergeCell ref="G12:H12"/>
    <mergeCell ref="I12:J12"/>
    <mergeCell ref="K12:L12"/>
    <mergeCell ref="O12:P12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O5:P5"/>
    <mergeCell ref="Q5:R5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B5:C5"/>
    <mergeCell ref="D5:E5"/>
    <mergeCell ref="G5:H5"/>
    <mergeCell ref="I5:J5"/>
    <mergeCell ref="K5:L5"/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  <mergeCell ref="K4:L4"/>
    <mergeCell ref="O4:P4"/>
    <mergeCell ref="Q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2"/>
  <sheetViews>
    <sheetView workbookViewId="0" topLeftCell="A112">
      <selection activeCell="I121" sqref="I121:K121"/>
    </sheetView>
  </sheetViews>
  <sheetFormatPr defaultColWidth="9.140625" defaultRowHeight="15"/>
  <cols>
    <col min="1" max="1" width="3.57421875" style="97" customWidth="1"/>
    <col min="2" max="2" width="9.421875" style="0" customWidth="1"/>
    <col min="3" max="3" width="7.28125" style="0" customWidth="1"/>
    <col min="4" max="4" width="5.421875" style="0" customWidth="1"/>
    <col min="5" max="6" width="3.421875" style="0" customWidth="1"/>
    <col min="7" max="7" width="3.8515625" style="0" customWidth="1"/>
    <col min="8" max="12" width="3.421875" style="0" customWidth="1"/>
    <col min="13" max="13" width="7.57421875" style="0" customWidth="1"/>
    <col min="14" max="14" width="10.00390625" style="0" customWidth="1"/>
    <col min="15" max="15" width="8.140625" style="0" customWidth="1"/>
    <col min="16" max="16" width="2.421875" style="0" customWidth="1"/>
    <col min="17" max="17" width="4.140625" style="0" customWidth="1"/>
    <col min="18" max="18" width="9.8515625" style="0" bestFit="1" customWidth="1"/>
    <col min="19" max="19" width="9.28125" style="0" bestFit="1" customWidth="1"/>
  </cols>
  <sheetData>
    <row r="1" spans="1:17" ht="37.5" customHeight="1">
      <c r="A1" s="331" t="s">
        <v>205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31.5" customHeight="1">
      <c r="A2" s="403" t="s">
        <v>172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7" ht="29.25" customHeight="1">
      <c r="A3" s="384" t="s">
        <v>206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</row>
    <row r="4" spans="1:17" ht="19.5" customHeight="1">
      <c r="A4" s="350" t="s">
        <v>207</v>
      </c>
      <c r="B4" s="352" t="s">
        <v>136</v>
      </c>
      <c r="C4" s="354" t="s">
        <v>208</v>
      </c>
      <c r="D4" s="356" t="s">
        <v>209</v>
      </c>
      <c r="E4" s="358"/>
      <c r="F4" s="359"/>
      <c r="G4" s="359"/>
      <c r="H4" s="359"/>
      <c r="I4" s="359"/>
      <c r="J4" s="359"/>
      <c r="K4" s="359"/>
      <c r="L4" s="360"/>
      <c r="M4" s="397" t="s">
        <v>210</v>
      </c>
      <c r="N4" s="352" t="s">
        <v>97</v>
      </c>
      <c r="O4" s="354" t="s">
        <v>83</v>
      </c>
      <c r="P4" s="397"/>
      <c r="Q4" s="394" t="s">
        <v>86</v>
      </c>
    </row>
    <row r="5" spans="1:17" ht="23.25" customHeight="1">
      <c r="A5" s="351"/>
      <c r="B5" s="353"/>
      <c r="C5" s="355"/>
      <c r="D5" s="357"/>
      <c r="E5" s="357" t="s">
        <v>211</v>
      </c>
      <c r="F5" s="398"/>
      <c r="G5" s="355" t="s">
        <v>212</v>
      </c>
      <c r="H5" s="398"/>
      <c r="I5" s="355" t="s">
        <v>213</v>
      </c>
      <c r="J5" s="364"/>
      <c r="K5" s="365" t="s">
        <v>214</v>
      </c>
      <c r="L5" s="365"/>
      <c r="M5" s="398"/>
      <c r="N5" s="353"/>
      <c r="O5" s="401"/>
      <c r="P5" s="402"/>
      <c r="Q5" s="395"/>
    </row>
    <row r="6" spans="1:17" ht="24.75" customHeight="1">
      <c r="A6" s="98">
        <v>1</v>
      </c>
      <c r="B6" s="99">
        <v>41275</v>
      </c>
      <c r="C6" s="98" t="s">
        <v>137</v>
      </c>
      <c r="D6" s="98" t="s">
        <v>138</v>
      </c>
      <c r="E6" s="369"/>
      <c r="F6" s="370"/>
      <c r="G6" s="369"/>
      <c r="H6" s="370"/>
      <c r="I6" s="371" t="s">
        <v>139</v>
      </c>
      <c r="J6" s="372"/>
      <c r="K6" s="369"/>
      <c r="L6" s="370"/>
      <c r="M6" s="98" t="s">
        <v>528</v>
      </c>
      <c r="N6" s="100" t="s">
        <v>22</v>
      </c>
      <c r="O6" s="101">
        <v>961321</v>
      </c>
      <c r="P6" s="75" t="s">
        <v>101</v>
      </c>
      <c r="Q6" s="76"/>
    </row>
    <row r="7" spans="1:17" ht="24.75" customHeight="1">
      <c r="A7" s="98">
        <v>2</v>
      </c>
      <c r="B7" s="99">
        <v>41276</v>
      </c>
      <c r="C7" s="98" t="s">
        <v>137</v>
      </c>
      <c r="D7" s="98" t="s">
        <v>138</v>
      </c>
      <c r="E7" s="369"/>
      <c r="F7" s="370"/>
      <c r="G7" s="369"/>
      <c r="H7" s="370"/>
      <c r="I7" s="371" t="s">
        <v>139</v>
      </c>
      <c r="J7" s="372"/>
      <c r="K7" s="369"/>
      <c r="L7" s="370"/>
      <c r="M7" s="98" t="s">
        <v>140</v>
      </c>
      <c r="N7" s="100" t="s">
        <v>22</v>
      </c>
      <c r="O7" s="101">
        <v>300000</v>
      </c>
      <c r="P7" s="75" t="s">
        <v>101</v>
      </c>
      <c r="Q7" s="76"/>
    </row>
    <row r="8" spans="1:17" ht="24.75" customHeight="1">
      <c r="A8" s="98">
        <v>3</v>
      </c>
      <c r="B8" s="99">
        <v>41276</v>
      </c>
      <c r="C8" s="98" t="s">
        <v>137</v>
      </c>
      <c r="D8" s="98" t="s">
        <v>138</v>
      </c>
      <c r="E8" s="369"/>
      <c r="F8" s="370"/>
      <c r="G8" s="369"/>
      <c r="H8" s="370"/>
      <c r="I8" s="371" t="s">
        <v>139</v>
      </c>
      <c r="J8" s="372"/>
      <c r="K8" s="369"/>
      <c r="L8" s="370"/>
      <c r="M8" s="98" t="s">
        <v>141</v>
      </c>
      <c r="N8" s="100" t="s">
        <v>22</v>
      </c>
      <c r="O8" s="101">
        <v>100000</v>
      </c>
      <c r="P8" s="75" t="s">
        <v>101</v>
      </c>
      <c r="Q8" s="76"/>
    </row>
    <row r="9" spans="1:17" ht="24.75" customHeight="1">
      <c r="A9" s="98">
        <v>4</v>
      </c>
      <c r="B9" s="99">
        <v>41281</v>
      </c>
      <c r="C9" s="98" t="s">
        <v>137</v>
      </c>
      <c r="D9" s="98" t="s">
        <v>138</v>
      </c>
      <c r="E9" s="369"/>
      <c r="F9" s="370"/>
      <c r="G9" s="369"/>
      <c r="H9" s="370"/>
      <c r="I9" s="371" t="s">
        <v>139</v>
      </c>
      <c r="J9" s="372"/>
      <c r="K9" s="369"/>
      <c r="L9" s="370"/>
      <c r="M9" s="98" t="s">
        <v>142</v>
      </c>
      <c r="N9" s="100" t="s">
        <v>21</v>
      </c>
      <c r="O9" s="101">
        <v>50000</v>
      </c>
      <c r="P9" s="75" t="s">
        <v>101</v>
      </c>
      <c r="Q9" s="76"/>
    </row>
    <row r="10" spans="1:17" ht="24.75" customHeight="1">
      <c r="A10" s="98">
        <v>5</v>
      </c>
      <c r="B10" s="99">
        <v>41288</v>
      </c>
      <c r="C10" s="98" t="s">
        <v>137</v>
      </c>
      <c r="D10" s="98" t="s">
        <v>138</v>
      </c>
      <c r="E10" s="369"/>
      <c r="F10" s="370"/>
      <c r="G10" s="369"/>
      <c r="H10" s="370"/>
      <c r="I10" s="371" t="s">
        <v>139</v>
      </c>
      <c r="J10" s="372"/>
      <c r="K10" s="369"/>
      <c r="L10" s="370"/>
      <c r="M10" s="98" t="s">
        <v>142</v>
      </c>
      <c r="N10" s="100" t="s">
        <v>22</v>
      </c>
      <c r="O10" s="101">
        <v>50000</v>
      </c>
      <c r="P10" s="78" t="s">
        <v>101</v>
      </c>
      <c r="Q10" s="76"/>
    </row>
    <row r="11" spans="1:17" ht="24.75" customHeight="1">
      <c r="A11" s="98">
        <v>6</v>
      </c>
      <c r="B11" s="99">
        <v>41303</v>
      </c>
      <c r="C11" s="98" t="s">
        <v>137</v>
      </c>
      <c r="D11" s="98" t="s">
        <v>138</v>
      </c>
      <c r="E11" s="369"/>
      <c r="F11" s="370"/>
      <c r="G11" s="369"/>
      <c r="H11" s="370"/>
      <c r="I11" s="371" t="s">
        <v>139</v>
      </c>
      <c r="J11" s="372"/>
      <c r="K11" s="369"/>
      <c r="L11" s="370"/>
      <c r="M11" s="98" t="s">
        <v>143</v>
      </c>
      <c r="N11" s="100" t="s">
        <v>21</v>
      </c>
      <c r="O11" s="102">
        <v>9000</v>
      </c>
      <c r="P11" s="75" t="s">
        <v>101</v>
      </c>
      <c r="Q11" s="76"/>
    </row>
    <row r="12" spans="1:17" ht="24.75" customHeight="1">
      <c r="A12" s="98">
        <v>7</v>
      </c>
      <c r="B12" s="99">
        <v>41303</v>
      </c>
      <c r="C12" s="98" t="s">
        <v>137</v>
      </c>
      <c r="D12" s="98" t="s">
        <v>138</v>
      </c>
      <c r="E12" s="369"/>
      <c r="F12" s="370"/>
      <c r="G12" s="369"/>
      <c r="H12" s="370"/>
      <c r="I12" s="371" t="s">
        <v>139</v>
      </c>
      <c r="J12" s="372"/>
      <c r="K12" s="369"/>
      <c r="L12" s="370"/>
      <c r="M12" s="98" t="s">
        <v>144</v>
      </c>
      <c r="N12" s="100" t="s">
        <v>21</v>
      </c>
      <c r="O12" s="101">
        <v>9000</v>
      </c>
      <c r="P12" s="75" t="s">
        <v>101</v>
      </c>
      <c r="Q12" s="76"/>
    </row>
    <row r="13" spans="1:17" ht="24.75" customHeight="1">
      <c r="A13" s="98">
        <v>8</v>
      </c>
      <c r="B13" s="99">
        <v>41303</v>
      </c>
      <c r="C13" s="98" t="s">
        <v>137</v>
      </c>
      <c r="D13" s="98" t="s">
        <v>138</v>
      </c>
      <c r="E13" s="369"/>
      <c r="F13" s="370"/>
      <c r="G13" s="369"/>
      <c r="H13" s="370"/>
      <c r="I13" s="371" t="s">
        <v>139</v>
      </c>
      <c r="J13" s="372"/>
      <c r="K13" s="369"/>
      <c r="L13" s="370"/>
      <c r="M13" s="98" t="s">
        <v>145</v>
      </c>
      <c r="N13" s="100" t="s">
        <v>21</v>
      </c>
      <c r="O13" s="101">
        <v>9000</v>
      </c>
      <c r="P13" s="75" t="s">
        <v>101</v>
      </c>
      <c r="Q13" s="76"/>
    </row>
    <row r="14" spans="1:17" ht="24.75" customHeight="1">
      <c r="A14" s="98">
        <v>9</v>
      </c>
      <c r="B14" s="99">
        <v>41303</v>
      </c>
      <c r="C14" s="98" t="s">
        <v>137</v>
      </c>
      <c r="D14" s="98" t="s">
        <v>138</v>
      </c>
      <c r="E14" s="369"/>
      <c r="F14" s="370"/>
      <c r="G14" s="369"/>
      <c r="H14" s="370"/>
      <c r="I14" s="371" t="s">
        <v>139</v>
      </c>
      <c r="J14" s="372"/>
      <c r="K14" s="369"/>
      <c r="L14" s="370"/>
      <c r="M14" s="98" t="s">
        <v>146</v>
      </c>
      <c r="N14" s="100" t="s">
        <v>21</v>
      </c>
      <c r="O14" s="101">
        <v>9000</v>
      </c>
      <c r="P14" s="75" t="s">
        <v>101</v>
      </c>
      <c r="Q14" s="76"/>
    </row>
    <row r="15" spans="1:17" ht="24.75" customHeight="1">
      <c r="A15" s="98">
        <v>10</v>
      </c>
      <c r="B15" s="99">
        <v>41303</v>
      </c>
      <c r="C15" s="98" t="s">
        <v>137</v>
      </c>
      <c r="D15" s="98" t="s">
        <v>138</v>
      </c>
      <c r="E15" s="369"/>
      <c r="F15" s="370"/>
      <c r="G15" s="369"/>
      <c r="H15" s="370"/>
      <c r="I15" s="371" t="s">
        <v>139</v>
      </c>
      <c r="J15" s="372"/>
      <c r="K15" s="369"/>
      <c r="L15" s="370"/>
      <c r="M15" s="98" t="s">
        <v>147</v>
      </c>
      <c r="N15" s="100" t="s">
        <v>21</v>
      </c>
      <c r="O15" s="101">
        <v>9000</v>
      </c>
      <c r="P15" s="75" t="s">
        <v>101</v>
      </c>
      <c r="Q15" s="76"/>
    </row>
    <row r="16" spans="1:17" ht="24.75" customHeight="1">
      <c r="A16" s="98">
        <v>11</v>
      </c>
      <c r="B16" s="99">
        <v>41303</v>
      </c>
      <c r="C16" s="98" t="s">
        <v>137</v>
      </c>
      <c r="D16" s="98" t="s">
        <v>138</v>
      </c>
      <c r="E16" s="369"/>
      <c r="F16" s="370"/>
      <c r="G16" s="369"/>
      <c r="H16" s="370"/>
      <c r="I16" s="371" t="s">
        <v>139</v>
      </c>
      <c r="J16" s="372"/>
      <c r="K16" s="369"/>
      <c r="L16" s="370"/>
      <c r="M16" s="98" t="s">
        <v>148</v>
      </c>
      <c r="N16" s="100" t="s">
        <v>21</v>
      </c>
      <c r="O16" s="101">
        <v>9000</v>
      </c>
      <c r="P16" s="75" t="s">
        <v>101</v>
      </c>
      <c r="Q16" s="76"/>
    </row>
    <row r="17" spans="1:17" ht="24.75" customHeight="1">
      <c r="A17" s="98">
        <v>12</v>
      </c>
      <c r="B17" s="99">
        <v>41303</v>
      </c>
      <c r="C17" s="98" t="s">
        <v>137</v>
      </c>
      <c r="D17" s="98" t="s">
        <v>138</v>
      </c>
      <c r="E17" s="369"/>
      <c r="F17" s="370"/>
      <c r="G17" s="369"/>
      <c r="H17" s="370"/>
      <c r="I17" s="371" t="s">
        <v>139</v>
      </c>
      <c r="J17" s="372"/>
      <c r="K17" s="369"/>
      <c r="L17" s="370"/>
      <c r="M17" s="98" t="s">
        <v>149</v>
      </c>
      <c r="N17" s="100" t="s">
        <v>21</v>
      </c>
      <c r="O17" s="101">
        <v>9000</v>
      </c>
      <c r="P17" s="75" t="s">
        <v>101</v>
      </c>
      <c r="Q17" s="76"/>
    </row>
    <row r="18" spans="1:17" ht="24.75" customHeight="1">
      <c r="A18" s="98">
        <v>13</v>
      </c>
      <c r="B18" s="99">
        <v>41303</v>
      </c>
      <c r="C18" s="98" t="s">
        <v>137</v>
      </c>
      <c r="D18" s="98" t="s">
        <v>138</v>
      </c>
      <c r="E18" s="369"/>
      <c r="F18" s="370"/>
      <c r="G18" s="369"/>
      <c r="H18" s="370"/>
      <c r="I18" s="371" t="s">
        <v>139</v>
      </c>
      <c r="J18" s="372"/>
      <c r="K18" s="369"/>
      <c r="L18" s="370"/>
      <c r="M18" s="98" t="s">
        <v>150</v>
      </c>
      <c r="N18" s="100" t="s">
        <v>21</v>
      </c>
      <c r="O18" s="101">
        <v>50000</v>
      </c>
      <c r="P18" s="75" t="s">
        <v>101</v>
      </c>
      <c r="Q18" s="76"/>
    </row>
    <row r="19" spans="1:17" ht="24.75" customHeight="1">
      <c r="A19" s="98">
        <v>14</v>
      </c>
      <c r="B19" s="99">
        <v>41303</v>
      </c>
      <c r="C19" s="98" t="s">
        <v>137</v>
      </c>
      <c r="D19" s="98" t="s">
        <v>138</v>
      </c>
      <c r="E19" s="369"/>
      <c r="F19" s="370"/>
      <c r="G19" s="369"/>
      <c r="H19" s="370"/>
      <c r="I19" s="371" t="s">
        <v>139</v>
      </c>
      <c r="J19" s="372"/>
      <c r="K19" s="369"/>
      <c r="L19" s="370"/>
      <c r="M19" s="98" t="s">
        <v>142</v>
      </c>
      <c r="N19" s="100" t="s">
        <v>21</v>
      </c>
      <c r="O19" s="101">
        <v>50000</v>
      </c>
      <c r="P19" s="75" t="s">
        <v>101</v>
      </c>
      <c r="Q19" s="76"/>
    </row>
    <row r="20" spans="1:17" ht="24.75" customHeight="1">
      <c r="A20" s="98">
        <v>15</v>
      </c>
      <c r="B20" s="99">
        <v>41303</v>
      </c>
      <c r="C20" s="98" t="s">
        <v>137</v>
      </c>
      <c r="D20" s="98" t="s">
        <v>138</v>
      </c>
      <c r="E20" s="369"/>
      <c r="F20" s="370"/>
      <c r="G20" s="369"/>
      <c r="H20" s="370"/>
      <c r="I20" s="371" t="s">
        <v>139</v>
      </c>
      <c r="J20" s="372"/>
      <c r="K20" s="369"/>
      <c r="L20" s="370"/>
      <c r="M20" s="98" t="s">
        <v>151</v>
      </c>
      <c r="N20" s="100" t="s">
        <v>21</v>
      </c>
      <c r="O20" s="101">
        <v>150000</v>
      </c>
      <c r="P20" s="75" t="s">
        <v>101</v>
      </c>
      <c r="Q20" s="76"/>
    </row>
    <row r="21" spans="1:17" ht="24.75" customHeight="1">
      <c r="A21" s="98">
        <v>16</v>
      </c>
      <c r="B21" s="99">
        <v>41303</v>
      </c>
      <c r="C21" s="98" t="s">
        <v>137</v>
      </c>
      <c r="D21" s="98" t="s">
        <v>138</v>
      </c>
      <c r="E21" s="369"/>
      <c r="F21" s="370"/>
      <c r="G21" s="369"/>
      <c r="H21" s="370"/>
      <c r="I21" s="371" t="s">
        <v>139</v>
      </c>
      <c r="J21" s="372"/>
      <c r="K21" s="369"/>
      <c r="L21" s="370"/>
      <c r="M21" s="98" t="s">
        <v>152</v>
      </c>
      <c r="N21" s="100" t="s">
        <v>21</v>
      </c>
      <c r="O21" s="101">
        <v>50000</v>
      </c>
      <c r="P21" s="75" t="s">
        <v>101</v>
      </c>
      <c r="Q21" s="79"/>
    </row>
    <row r="22" spans="1:17" ht="24.75" customHeight="1">
      <c r="A22" s="98">
        <v>17</v>
      </c>
      <c r="B22" s="99">
        <v>41303</v>
      </c>
      <c r="C22" s="98" t="s">
        <v>137</v>
      </c>
      <c r="D22" s="98" t="s">
        <v>138</v>
      </c>
      <c r="E22" s="369"/>
      <c r="F22" s="370"/>
      <c r="G22" s="369"/>
      <c r="H22" s="370"/>
      <c r="I22" s="371" t="s">
        <v>139</v>
      </c>
      <c r="J22" s="372"/>
      <c r="K22" s="369"/>
      <c r="L22" s="370"/>
      <c r="M22" s="98" t="s">
        <v>153</v>
      </c>
      <c r="N22" s="100" t="s">
        <v>21</v>
      </c>
      <c r="O22" s="101">
        <v>50000</v>
      </c>
      <c r="P22" s="75" t="s">
        <v>101</v>
      </c>
      <c r="Q22" s="76"/>
    </row>
    <row r="23" spans="1:17" ht="24.75" customHeight="1">
      <c r="A23" s="98">
        <v>18</v>
      </c>
      <c r="B23" s="99">
        <v>41303</v>
      </c>
      <c r="C23" s="98" t="s">
        <v>137</v>
      </c>
      <c r="D23" s="98" t="s">
        <v>138</v>
      </c>
      <c r="E23" s="369"/>
      <c r="F23" s="370"/>
      <c r="G23" s="369"/>
      <c r="H23" s="370"/>
      <c r="I23" s="371" t="s">
        <v>139</v>
      </c>
      <c r="J23" s="372"/>
      <c r="K23" s="369"/>
      <c r="L23" s="370"/>
      <c r="M23" s="98" t="s">
        <v>147</v>
      </c>
      <c r="N23" s="100" t="s">
        <v>21</v>
      </c>
      <c r="O23" s="101">
        <v>15000</v>
      </c>
      <c r="P23" s="75" t="s">
        <v>101</v>
      </c>
      <c r="Q23" s="80"/>
    </row>
    <row r="24" spans="1:17" ht="24.75" customHeight="1">
      <c r="A24" s="98">
        <v>19</v>
      </c>
      <c r="B24" s="99">
        <v>41303</v>
      </c>
      <c r="C24" s="98" t="s">
        <v>137</v>
      </c>
      <c r="D24" s="98" t="s">
        <v>138</v>
      </c>
      <c r="E24" s="369"/>
      <c r="F24" s="370"/>
      <c r="G24" s="369"/>
      <c r="H24" s="370"/>
      <c r="I24" s="371" t="s">
        <v>139</v>
      </c>
      <c r="J24" s="372"/>
      <c r="K24" s="369"/>
      <c r="L24" s="370"/>
      <c r="M24" s="98" t="s">
        <v>154</v>
      </c>
      <c r="N24" s="100" t="s">
        <v>21</v>
      </c>
      <c r="O24" s="101">
        <v>20000</v>
      </c>
      <c r="P24" s="75" t="s">
        <v>101</v>
      </c>
      <c r="Q24" s="76"/>
    </row>
    <row r="25" spans="1:17" ht="24.75" customHeight="1">
      <c r="A25" s="98">
        <v>20</v>
      </c>
      <c r="B25" s="99">
        <v>41303</v>
      </c>
      <c r="C25" s="98" t="s">
        <v>137</v>
      </c>
      <c r="D25" s="98" t="s">
        <v>138</v>
      </c>
      <c r="E25" s="369"/>
      <c r="F25" s="370"/>
      <c r="G25" s="369"/>
      <c r="H25" s="370"/>
      <c r="I25" s="371" t="s">
        <v>139</v>
      </c>
      <c r="J25" s="372"/>
      <c r="K25" s="369"/>
      <c r="L25" s="370"/>
      <c r="M25" s="98" t="s">
        <v>155</v>
      </c>
      <c r="N25" s="100" t="s">
        <v>21</v>
      </c>
      <c r="O25" s="101">
        <v>10000</v>
      </c>
      <c r="P25" s="75" t="s">
        <v>101</v>
      </c>
      <c r="Q25" s="76"/>
    </row>
    <row r="26" spans="1:17" ht="24.75" customHeight="1">
      <c r="A26" s="98">
        <v>21</v>
      </c>
      <c r="B26" s="99">
        <v>41303</v>
      </c>
      <c r="C26" s="98" t="s">
        <v>137</v>
      </c>
      <c r="D26" s="98" t="s">
        <v>138</v>
      </c>
      <c r="E26" s="369"/>
      <c r="F26" s="370"/>
      <c r="G26" s="369"/>
      <c r="H26" s="370"/>
      <c r="I26" s="371" t="s">
        <v>139</v>
      </c>
      <c r="J26" s="372"/>
      <c r="K26" s="369"/>
      <c r="L26" s="370"/>
      <c r="M26" s="98" t="s">
        <v>156</v>
      </c>
      <c r="N26" s="100" t="s">
        <v>21</v>
      </c>
      <c r="O26" s="101">
        <v>12000</v>
      </c>
      <c r="P26" s="75" t="s">
        <v>101</v>
      </c>
      <c r="Q26" s="76"/>
    </row>
    <row r="27" spans="1:17" ht="24.75" customHeight="1">
      <c r="A27" s="98">
        <v>22</v>
      </c>
      <c r="B27" s="99">
        <v>41303</v>
      </c>
      <c r="C27" s="98" t="s">
        <v>137</v>
      </c>
      <c r="D27" s="98" t="s">
        <v>138</v>
      </c>
      <c r="E27" s="369"/>
      <c r="F27" s="370"/>
      <c r="G27" s="369"/>
      <c r="H27" s="370"/>
      <c r="I27" s="371" t="s">
        <v>139</v>
      </c>
      <c r="J27" s="372"/>
      <c r="K27" s="369"/>
      <c r="L27" s="370"/>
      <c r="M27" s="98" t="s">
        <v>144</v>
      </c>
      <c r="N27" s="100" t="s">
        <v>21</v>
      </c>
      <c r="O27" s="102">
        <v>30000</v>
      </c>
      <c r="P27" s="78" t="s">
        <v>101</v>
      </c>
      <c r="Q27" s="76"/>
    </row>
    <row r="28" spans="1:18" ht="24.75" customHeight="1">
      <c r="A28" s="98">
        <v>23</v>
      </c>
      <c r="B28" s="99">
        <v>41303</v>
      </c>
      <c r="C28" s="98" t="s">
        <v>137</v>
      </c>
      <c r="D28" s="98" t="s">
        <v>138</v>
      </c>
      <c r="E28" s="369"/>
      <c r="F28" s="370"/>
      <c r="G28" s="369"/>
      <c r="H28" s="370"/>
      <c r="I28" s="371" t="s">
        <v>139</v>
      </c>
      <c r="J28" s="372"/>
      <c r="K28" s="369"/>
      <c r="L28" s="370"/>
      <c r="M28" s="98" t="s">
        <v>157</v>
      </c>
      <c r="N28" s="100" t="s">
        <v>22</v>
      </c>
      <c r="O28" s="101">
        <v>30000</v>
      </c>
      <c r="P28" s="75" t="s">
        <v>101</v>
      </c>
      <c r="Q28" s="76"/>
      <c r="R28" s="252">
        <f>SUM(O7:O28)</f>
        <v>1030000</v>
      </c>
    </row>
    <row r="29" spans="1:17" ht="18.75" customHeight="1">
      <c r="A29" s="350" t="s">
        <v>207</v>
      </c>
      <c r="B29" s="352" t="s">
        <v>136</v>
      </c>
      <c r="C29" s="354" t="s">
        <v>208</v>
      </c>
      <c r="D29" s="356" t="s">
        <v>209</v>
      </c>
      <c r="E29" s="358"/>
      <c r="F29" s="359"/>
      <c r="G29" s="359"/>
      <c r="H29" s="359"/>
      <c r="I29" s="359"/>
      <c r="J29" s="359"/>
      <c r="K29" s="359"/>
      <c r="L29" s="360"/>
      <c r="M29" s="397" t="s">
        <v>210</v>
      </c>
      <c r="N29" s="352" t="s">
        <v>97</v>
      </c>
      <c r="O29" s="354" t="s">
        <v>83</v>
      </c>
      <c r="P29" s="397"/>
      <c r="Q29" s="394" t="s">
        <v>86</v>
      </c>
    </row>
    <row r="30" spans="1:17" ht="24" customHeight="1">
      <c r="A30" s="351"/>
      <c r="B30" s="353"/>
      <c r="C30" s="355"/>
      <c r="D30" s="357"/>
      <c r="E30" s="357" t="s">
        <v>211</v>
      </c>
      <c r="F30" s="398"/>
      <c r="G30" s="355" t="s">
        <v>212</v>
      </c>
      <c r="H30" s="398"/>
      <c r="I30" s="355" t="s">
        <v>213</v>
      </c>
      <c r="J30" s="364"/>
      <c r="K30" s="365" t="s">
        <v>214</v>
      </c>
      <c r="L30" s="365"/>
      <c r="M30" s="398"/>
      <c r="N30" s="353"/>
      <c r="O30" s="401"/>
      <c r="P30" s="402"/>
      <c r="Q30" s="395"/>
    </row>
    <row r="31" spans="1:17" ht="24.75" customHeight="1">
      <c r="A31" s="98">
        <v>24</v>
      </c>
      <c r="B31" s="99">
        <v>41303</v>
      </c>
      <c r="C31" s="98" t="s">
        <v>137</v>
      </c>
      <c r="D31" s="98" t="s">
        <v>138</v>
      </c>
      <c r="E31" s="369"/>
      <c r="F31" s="370"/>
      <c r="G31" s="369"/>
      <c r="H31" s="370"/>
      <c r="I31" s="371" t="s">
        <v>139</v>
      </c>
      <c r="J31" s="372"/>
      <c r="K31" s="369"/>
      <c r="L31" s="370"/>
      <c r="M31" s="98" t="s">
        <v>158</v>
      </c>
      <c r="N31" s="100" t="s">
        <v>22</v>
      </c>
      <c r="O31" s="101">
        <v>30000</v>
      </c>
      <c r="P31" s="75" t="s">
        <v>101</v>
      </c>
      <c r="Q31" s="76"/>
    </row>
    <row r="32" spans="1:17" ht="24.75" customHeight="1">
      <c r="A32" s="98">
        <v>25</v>
      </c>
      <c r="B32" s="99">
        <v>41303</v>
      </c>
      <c r="C32" s="98" t="s">
        <v>137</v>
      </c>
      <c r="D32" s="98" t="s">
        <v>138</v>
      </c>
      <c r="E32" s="369"/>
      <c r="F32" s="370"/>
      <c r="G32" s="369"/>
      <c r="H32" s="370"/>
      <c r="I32" s="371" t="s">
        <v>139</v>
      </c>
      <c r="J32" s="372"/>
      <c r="K32" s="369"/>
      <c r="L32" s="370"/>
      <c r="M32" s="98" t="s">
        <v>159</v>
      </c>
      <c r="N32" s="100" t="s">
        <v>22</v>
      </c>
      <c r="O32" s="101">
        <v>50000</v>
      </c>
      <c r="P32" s="75" t="s">
        <v>101</v>
      </c>
      <c r="Q32" s="76"/>
    </row>
    <row r="33" spans="1:17" ht="24.75" customHeight="1">
      <c r="A33" s="98">
        <v>26</v>
      </c>
      <c r="B33" s="99">
        <v>41304</v>
      </c>
      <c r="C33" s="98" t="s">
        <v>137</v>
      </c>
      <c r="D33" s="98" t="s">
        <v>138</v>
      </c>
      <c r="E33" s="369"/>
      <c r="F33" s="370"/>
      <c r="G33" s="369"/>
      <c r="H33" s="370"/>
      <c r="I33" s="371" t="s">
        <v>139</v>
      </c>
      <c r="J33" s="372"/>
      <c r="K33" s="369"/>
      <c r="L33" s="370"/>
      <c r="M33" s="98" t="s">
        <v>160</v>
      </c>
      <c r="N33" s="100" t="s">
        <v>22</v>
      </c>
      <c r="O33" s="101">
        <v>50000</v>
      </c>
      <c r="P33" s="75" t="s">
        <v>101</v>
      </c>
      <c r="Q33" s="76"/>
    </row>
    <row r="34" spans="1:17" ht="24.75" customHeight="1">
      <c r="A34" s="98">
        <v>27</v>
      </c>
      <c r="B34" s="99">
        <v>41304</v>
      </c>
      <c r="C34" s="98" t="s">
        <v>137</v>
      </c>
      <c r="D34" s="98" t="s">
        <v>138</v>
      </c>
      <c r="E34" s="369"/>
      <c r="F34" s="370"/>
      <c r="G34" s="369"/>
      <c r="H34" s="370"/>
      <c r="I34" s="371" t="s">
        <v>139</v>
      </c>
      <c r="J34" s="372"/>
      <c r="K34" s="369"/>
      <c r="L34" s="370"/>
      <c r="M34" s="98" t="s">
        <v>161</v>
      </c>
      <c r="N34" s="100" t="s">
        <v>22</v>
      </c>
      <c r="O34" s="101">
        <v>50000</v>
      </c>
      <c r="P34" s="75" t="s">
        <v>101</v>
      </c>
      <c r="Q34" s="76"/>
    </row>
    <row r="35" spans="1:17" ht="24.75" customHeight="1">
      <c r="A35" s="98">
        <v>28</v>
      </c>
      <c r="B35" s="99">
        <v>41313</v>
      </c>
      <c r="C35" s="98" t="s">
        <v>137</v>
      </c>
      <c r="D35" s="98" t="s">
        <v>138</v>
      </c>
      <c r="E35" s="369"/>
      <c r="F35" s="370"/>
      <c r="G35" s="369"/>
      <c r="H35" s="370"/>
      <c r="I35" s="371" t="s">
        <v>139</v>
      </c>
      <c r="J35" s="372"/>
      <c r="K35" s="369"/>
      <c r="L35" s="370"/>
      <c r="M35" s="98" t="s">
        <v>162</v>
      </c>
      <c r="N35" s="100" t="s">
        <v>22</v>
      </c>
      <c r="O35" s="101">
        <v>100000</v>
      </c>
      <c r="P35" s="75" t="s">
        <v>101</v>
      </c>
      <c r="Q35" s="76"/>
    </row>
    <row r="36" spans="1:17" ht="24.75" customHeight="1">
      <c r="A36" s="98">
        <v>29</v>
      </c>
      <c r="B36" s="99">
        <v>41338</v>
      </c>
      <c r="C36" s="98" t="s">
        <v>137</v>
      </c>
      <c r="D36" s="98" t="s">
        <v>138</v>
      </c>
      <c r="E36" s="369"/>
      <c r="F36" s="370"/>
      <c r="G36" s="369"/>
      <c r="H36" s="370"/>
      <c r="I36" s="371" t="s">
        <v>139</v>
      </c>
      <c r="J36" s="372"/>
      <c r="K36" s="369"/>
      <c r="L36" s="370"/>
      <c r="M36" s="98" t="s">
        <v>163</v>
      </c>
      <c r="N36" s="100" t="s">
        <v>22</v>
      </c>
      <c r="O36" s="102">
        <v>600000</v>
      </c>
      <c r="P36" s="78" t="s">
        <v>101</v>
      </c>
      <c r="Q36" s="76"/>
    </row>
    <row r="37" spans="1:17" ht="24.75" customHeight="1">
      <c r="A37" s="98">
        <v>30</v>
      </c>
      <c r="B37" s="99">
        <v>41404</v>
      </c>
      <c r="C37" s="98" t="s">
        <v>137</v>
      </c>
      <c r="D37" s="98" t="s">
        <v>164</v>
      </c>
      <c r="E37" s="369"/>
      <c r="F37" s="370"/>
      <c r="G37" s="369"/>
      <c r="H37" s="370"/>
      <c r="I37" s="399" t="s">
        <v>111</v>
      </c>
      <c r="J37" s="400"/>
      <c r="K37" s="399" t="s">
        <v>111</v>
      </c>
      <c r="L37" s="400"/>
      <c r="M37" s="98" t="s">
        <v>165</v>
      </c>
      <c r="N37" s="100" t="s">
        <v>21</v>
      </c>
      <c r="O37" s="101">
        <v>4840000</v>
      </c>
      <c r="P37" s="75" t="s">
        <v>101</v>
      </c>
      <c r="Q37" s="76"/>
    </row>
    <row r="38" spans="1:17" s="81" customFormat="1" ht="24.75" customHeight="1">
      <c r="A38" s="98">
        <v>31</v>
      </c>
      <c r="B38" s="99">
        <v>41410</v>
      </c>
      <c r="C38" s="98" t="s">
        <v>137</v>
      </c>
      <c r="D38" s="98" t="s">
        <v>138</v>
      </c>
      <c r="E38" s="369"/>
      <c r="F38" s="370"/>
      <c r="G38" s="369"/>
      <c r="H38" s="370"/>
      <c r="I38" s="371" t="s">
        <v>139</v>
      </c>
      <c r="J38" s="372"/>
      <c r="K38" s="369"/>
      <c r="L38" s="370"/>
      <c r="M38" s="98" t="s">
        <v>151</v>
      </c>
      <c r="N38" s="100" t="s">
        <v>22</v>
      </c>
      <c r="O38" s="101">
        <v>150000</v>
      </c>
      <c r="P38" s="75" t="s">
        <v>101</v>
      </c>
      <c r="Q38" s="76"/>
    </row>
    <row r="39" spans="1:17" s="77" customFormat="1" ht="24.75" customHeight="1">
      <c r="A39" s="98">
        <v>32</v>
      </c>
      <c r="B39" s="99">
        <v>41418</v>
      </c>
      <c r="C39" s="98" t="s">
        <v>137</v>
      </c>
      <c r="D39" s="98" t="s">
        <v>138</v>
      </c>
      <c r="E39" s="369"/>
      <c r="F39" s="370"/>
      <c r="G39" s="369"/>
      <c r="H39" s="370"/>
      <c r="I39" s="371" t="s">
        <v>139</v>
      </c>
      <c r="J39" s="372"/>
      <c r="K39" s="369"/>
      <c r="L39" s="370"/>
      <c r="M39" s="98" t="s">
        <v>166</v>
      </c>
      <c r="N39" s="100" t="s">
        <v>21</v>
      </c>
      <c r="O39" s="101">
        <v>100000</v>
      </c>
      <c r="P39" s="75" t="s">
        <v>101</v>
      </c>
      <c r="Q39" s="76"/>
    </row>
    <row r="40" spans="1:17" s="77" customFormat="1" ht="24.75" customHeight="1">
      <c r="A40" s="98">
        <v>33</v>
      </c>
      <c r="B40" s="99">
        <v>41421</v>
      </c>
      <c r="C40" s="98" t="s">
        <v>137</v>
      </c>
      <c r="D40" s="98" t="s">
        <v>138</v>
      </c>
      <c r="E40" s="369"/>
      <c r="F40" s="370"/>
      <c r="G40" s="369"/>
      <c r="H40" s="370"/>
      <c r="I40" s="371" t="s">
        <v>139</v>
      </c>
      <c r="J40" s="372"/>
      <c r="K40" s="369"/>
      <c r="L40" s="370"/>
      <c r="M40" s="98" t="s">
        <v>167</v>
      </c>
      <c r="N40" s="100" t="s">
        <v>22</v>
      </c>
      <c r="O40" s="101">
        <v>10000</v>
      </c>
      <c r="P40" s="75" t="s">
        <v>101</v>
      </c>
      <c r="Q40" s="76"/>
    </row>
    <row r="41" spans="1:17" s="77" customFormat="1" ht="24.75" customHeight="1">
      <c r="A41" s="98">
        <v>34</v>
      </c>
      <c r="B41" s="99">
        <v>41448</v>
      </c>
      <c r="C41" s="98" t="s">
        <v>137</v>
      </c>
      <c r="D41" s="98" t="s">
        <v>138</v>
      </c>
      <c r="E41" s="369"/>
      <c r="F41" s="370"/>
      <c r="G41" s="369"/>
      <c r="H41" s="370"/>
      <c r="I41" s="371" t="s">
        <v>139</v>
      </c>
      <c r="J41" s="372"/>
      <c r="K41" s="369"/>
      <c r="L41" s="370"/>
      <c r="M41" s="98" t="s">
        <v>168</v>
      </c>
      <c r="N41" s="100" t="s">
        <v>22</v>
      </c>
      <c r="O41" s="101">
        <v>1013</v>
      </c>
      <c r="P41" s="75" t="s">
        <v>101</v>
      </c>
      <c r="Q41" s="76"/>
    </row>
    <row r="42" spans="1:17" s="77" customFormat="1" ht="24.75" customHeight="1">
      <c r="A42" s="98">
        <v>35</v>
      </c>
      <c r="B42" s="99">
        <v>41448</v>
      </c>
      <c r="C42" s="98" t="s">
        <v>137</v>
      </c>
      <c r="D42" s="98" t="s">
        <v>164</v>
      </c>
      <c r="E42" s="369"/>
      <c r="F42" s="370"/>
      <c r="G42" s="369"/>
      <c r="H42" s="370"/>
      <c r="I42" s="371" t="s">
        <v>139</v>
      </c>
      <c r="J42" s="372"/>
      <c r="K42" s="369"/>
      <c r="L42" s="370"/>
      <c r="M42" s="98" t="s">
        <v>168</v>
      </c>
      <c r="N42" s="100" t="s">
        <v>534</v>
      </c>
      <c r="O42" s="101">
        <v>172</v>
      </c>
      <c r="P42" s="75" t="s">
        <v>101</v>
      </c>
      <c r="Q42" s="76"/>
    </row>
    <row r="43" spans="1:17" s="77" customFormat="1" ht="24.75" customHeight="1">
      <c r="A43" s="98">
        <v>36</v>
      </c>
      <c r="B43" s="99">
        <v>41452</v>
      </c>
      <c r="C43" s="98" t="s">
        <v>137</v>
      </c>
      <c r="D43" s="98" t="s">
        <v>138</v>
      </c>
      <c r="E43" s="369"/>
      <c r="F43" s="370"/>
      <c r="G43" s="369"/>
      <c r="H43" s="370"/>
      <c r="I43" s="371" t="s">
        <v>139</v>
      </c>
      <c r="J43" s="372"/>
      <c r="K43" s="369"/>
      <c r="L43" s="370"/>
      <c r="M43" s="98" t="s">
        <v>169</v>
      </c>
      <c r="N43" s="100" t="s">
        <v>22</v>
      </c>
      <c r="O43" s="101">
        <v>531800</v>
      </c>
      <c r="P43" s="75" t="s">
        <v>101</v>
      </c>
      <c r="Q43" s="76"/>
    </row>
    <row r="44" spans="1:17" s="77" customFormat="1" ht="24.75" customHeight="1">
      <c r="A44" s="98">
        <v>37</v>
      </c>
      <c r="B44" s="99">
        <v>41512</v>
      </c>
      <c r="C44" s="98" t="s">
        <v>137</v>
      </c>
      <c r="D44" s="98" t="s">
        <v>138</v>
      </c>
      <c r="E44" s="369"/>
      <c r="F44" s="370"/>
      <c r="G44" s="369"/>
      <c r="H44" s="370"/>
      <c r="I44" s="371" t="s">
        <v>139</v>
      </c>
      <c r="J44" s="372"/>
      <c r="K44" s="369"/>
      <c r="L44" s="370"/>
      <c r="M44" s="98" t="s">
        <v>167</v>
      </c>
      <c r="N44" s="100" t="s">
        <v>22</v>
      </c>
      <c r="O44" s="101">
        <v>10000</v>
      </c>
      <c r="P44" s="75" t="s">
        <v>101</v>
      </c>
      <c r="Q44" s="76"/>
    </row>
    <row r="45" spans="1:17" s="77" customFormat="1" ht="24.75" customHeight="1">
      <c r="A45" s="98">
        <v>38</v>
      </c>
      <c r="B45" s="99">
        <v>41516</v>
      </c>
      <c r="C45" s="98" t="s">
        <v>137</v>
      </c>
      <c r="D45" s="98" t="s">
        <v>170</v>
      </c>
      <c r="E45" s="369"/>
      <c r="F45" s="370"/>
      <c r="G45" s="369"/>
      <c r="H45" s="370"/>
      <c r="I45" s="371" t="s">
        <v>139</v>
      </c>
      <c r="J45" s="372"/>
      <c r="K45" s="371" t="s">
        <v>139</v>
      </c>
      <c r="L45" s="372"/>
      <c r="M45" s="98" t="s">
        <v>171</v>
      </c>
      <c r="N45" s="100" t="s">
        <v>22</v>
      </c>
      <c r="O45" s="101">
        <v>100000</v>
      </c>
      <c r="P45" s="75" t="s">
        <v>101</v>
      </c>
      <c r="Q45" s="76"/>
    </row>
    <row r="46" spans="1:17" s="77" customFormat="1" ht="24.75" customHeight="1">
      <c r="A46" s="98">
        <v>39</v>
      </c>
      <c r="B46" s="99">
        <v>41620</v>
      </c>
      <c r="C46" s="98" t="s">
        <v>137</v>
      </c>
      <c r="D46" s="98" t="s">
        <v>138</v>
      </c>
      <c r="E46" s="369"/>
      <c r="F46" s="370"/>
      <c r="G46" s="369"/>
      <c r="H46" s="370"/>
      <c r="I46" s="371" t="s">
        <v>139</v>
      </c>
      <c r="J46" s="372"/>
      <c r="K46" s="369"/>
      <c r="L46" s="370"/>
      <c r="M46" s="98" t="s">
        <v>155</v>
      </c>
      <c r="N46" s="100" t="s">
        <v>22</v>
      </c>
      <c r="O46" s="101">
        <v>50000</v>
      </c>
      <c r="P46" s="75" t="s">
        <v>101</v>
      </c>
      <c r="Q46" s="76"/>
    </row>
    <row r="47" spans="1:17" s="77" customFormat="1" ht="24.75" customHeight="1">
      <c r="A47" s="98">
        <v>40</v>
      </c>
      <c r="B47" s="99">
        <v>41637</v>
      </c>
      <c r="C47" s="98" t="s">
        <v>137</v>
      </c>
      <c r="D47" s="98" t="s">
        <v>138</v>
      </c>
      <c r="E47" s="369"/>
      <c r="F47" s="370"/>
      <c r="G47" s="369"/>
      <c r="H47" s="370"/>
      <c r="I47" s="371" t="s">
        <v>139</v>
      </c>
      <c r="J47" s="372"/>
      <c r="K47" s="369"/>
      <c r="L47" s="370"/>
      <c r="M47" s="98" t="s">
        <v>168</v>
      </c>
      <c r="N47" s="100" t="s">
        <v>22</v>
      </c>
      <c r="O47" s="101">
        <v>1189</v>
      </c>
      <c r="P47" s="75" t="s">
        <v>101</v>
      </c>
      <c r="Q47" s="79"/>
    </row>
    <row r="48" spans="1:19" s="77" customFormat="1" ht="24.75" customHeight="1">
      <c r="A48" s="98">
        <v>41</v>
      </c>
      <c r="B48" s="99">
        <v>41639</v>
      </c>
      <c r="C48" s="98" t="s">
        <v>137</v>
      </c>
      <c r="D48" s="98" t="s">
        <v>138</v>
      </c>
      <c r="E48" s="369"/>
      <c r="F48" s="370"/>
      <c r="G48" s="369"/>
      <c r="H48" s="370"/>
      <c r="I48" s="371" t="s">
        <v>139</v>
      </c>
      <c r="J48" s="372"/>
      <c r="K48" s="369"/>
      <c r="L48" s="370"/>
      <c r="M48" s="98" t="s">
        <v>168</v>
      </c>
      <c r="N48" s="100" t="s">
        <v>22</v>
      </c>
      <c r="O48" s="101">
        <v>172</v>
      </c>
      <c r="P48" s="75" t="s">
        <v>101</v>
      </c>
      <c r="Q48" s="76"/>
      <c r="R48" s="253">
        <f>SUM(O31:O48)</f>
        <v>6674346</v>
      </c>
      <c r="S48" s="253">
        <f>+R28+R48</f>
        <v>7704346</v>
      </c>
    </row>
    <row r="49" spans="1:18" ht="21" customHeight="1">
      <c r="A49" s="82"/>
      <c r="B49" s="83"/>
      <c r="C49" s="84"/>
      <c r="D49" s="84"/>
      <c r="E49" s="82"/>
      <c r="F49" s="82"/>
      <c r="G49" s="82"/>
      <c r="H49" s="82"/>
      <c r="I49" s="82"/>
      <c r="J49" s="82"/>
      <c r="K49" s="82"/>
      <c r="L49" s="82"/>
      <c r="M49" s="84"/>
      <c r="N49" s="84"/>
      <c r="O49" s="85"/>
      <c r="P49" s="86"/>
      <c r="Q49" s="87"/>
      <c r="R49" s="252"/>
    </row>
    <row r="50" spans="1:17" ht="24.75" customHeight="1">
      <c r="A50" s="396" t="s">
        <v>216</v>
      </c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</row>
    <row r="51" spans="1:17" ht="24.75" customHeight="1">
      <c r="A51" s="350" t="s">
        <v>207</v>
      </c>
      <c r="B51" s="352" t="s">
        <v>136</v>
      </c>
      <c r="C51" s="354" t="s">
        <v>208</v>
      </c>
      <c r="D51" s="361" t="s">
        <v>209</v>
      </c>
      <c r="E51" s="359"/>
      <c r="F51" s="359"/>
      <c r="G51" s="359"/>
      <c r="H51" s="360"/>
      <c r="I51" s="356" t="s">
        <v>210</v>
      </c>
      <c r="J51" s="363"/>
      <c r="K51" s="365" t="s">
        <v>97</v>
      </c>
      <c r="L51" s="365"/>
      <c r="M51" s="352" t="s">
        <v>217</v>
      </c>
      <c r="N51" s="352" t="s">
        <v>218</v>
      </c>
      <c r="O51" s="354" t="s">
        <v>219</v>
      </c>
      <c r="P51" s="397"/>
      <c r="Q51" s="394" t="s">
        <v>86</v>
      </c>
    </row>
    <row r="52" spans="1:17" ht="42.75" customHeight="1">
      <c r="A52" s="351"/>
      <c r="B52" s="353"/>
      <c r="C52" s="355"/>
      <c r="D52" s="362"/>
      <c r="E52" s="103" t="s">
        <v>220</v>
      </c>
      <c r="F52" s="88" t="s">
        <v>221</v>
      </c>
      <c r="G52" s="88" t="s">
        <v>222</v>
      </c>
      <c r="H52" s="89" t="s">
        <v>223</v>
      </c>
      <c r="I52" s="357"/>
      <c r="J52" s="364"/>
      <c r="K52" s="365"/>
      <c r="L52" s="365"/>
      <c r="M52" s="353"/>
      <c r="N52" s="353"/>
      <c r="O52" s="355"/>
      <c r="P52" s="398"/>
      <c r="Q52" s="395"/>
    </row>
    <row r="53" spans="1:17" ht="24.75" customHeight="1">
      <c r="A53" s="104">
        <v>1</v>
      </c>
      <c r="B53" s="105">
        <v>41310</v>
      </c>
      <c r="C53" s="106" t="s">
        <v>173</v>
      </c>
      <c r="D53" s="104" t="s">
        <v>224</v>
      </c>
      <c r="E53" s="107"/>
      <c r="F53" s="107"/>
      <c r="G53" s="104"/>
      <c r="H53" s="107"/>
      <c r="I53" s="366" t="s">
        <v>243</v>
      </c>
      <c r="J53" s="367"/>
      <c r="K53" s="368" t="s">
        <v>250</v>
      </c>
      <c r="L53" s="368"/>
      <c r="M53" s="8" t="s">
        <v>174</v>
      </c>
      <c r="N53" s="8" t="s">
        <v>251</v>
      </c>
      <c r="O53" s="108">
        <v>50000</v>
      </c>
      <c r="P53" s="78" t="s">
        <v>101</v>
      </c>
      <c r="Q53" s="109"/>
    </row>
    <row r="54" spans="1:17" ht="24.75" customHeight="1">
      <c r="A54" s="110">
        <v>2</v>
      </c>
      <c r="B54" s="105">
        <v>41310</v>
      </c>
      <c r="C54" s="111" t="s">
        <v>173</v>
      </c>
      <c r="D54" s="104" t="s">
        <v>224</v>
      </c>
      <c r="E54" s="112"/>
      <c r="F54" s="112"/>
      <c r="G54" s="110"/>
      <c r="H54" s="112"/>
      <c r="I54" s="366" t="s">
        <v>243</v>
      </c>
      <c r="J54" s="367"/>
      <c r="K54" s="368" t="s">
        <v>250</v>
      </c>
      <c r="L54" s="368"/>
      <c r="M54" s="9" t="s">
        <v>176</v>
      </c>
      <c r="N54" s="8" t="s">
        <v>252</v>
      </c>
      <c r="O54" s="113">
        <v>60000</v>
      </c>
      <c r="P54" s="75" t="s">
        <v>101</v>
      </c>
      <c r="Q54" s="114"/>
    </row>
    <row r="55" spans="1:17" ht="24.75" customHeight="1">
      <c r="A55" s="110">
        <v>3</v>
      </c>
      <c r="B55" s="105">
        <v>41325</v>
      </c>
      <c r="C55" s="111" t="s">
        <v>173</v>
      </c>
      <c r="D55" s="110" t="s">
        <v>138</v>
      </c>
      <c r="E55" s="112"/>
      <c r="F55" s="112"/>
      <c r="G55" s="110" t="s">
        <v>139</v>
      </c>
      <c r="H55" s="112"/>
      <c r="I55" s="366" t="s">
        <v>244</v>
      </c>
      <c r="J55" s="367"/>
      <c r="K55" s="368" t="s">
        <v>250</v>
      </c>
      <c r="L55" s="368"/>
      <c r="M55" s="9" t="s">
        <v>178</v>
      </c>
      <c r="N55" s="8" t="s">
        <v>253</v>
      </c>
      <c r="O55" s="113">
        <v>200000</v>
      </c>
      <c r="P55" s="75" t="s">
        <v>101</v>
      </c>
      <c r="Q55" s="114"/>
    </row>
    <row r="56" spans="1:17" ht="24.75" customHeight="1">
      <c r="A56" s="110">
        <v>4</v>
      </c>
      <c r="B56" s="105">
        <v>41325</v>
      </c>
      <c r="C56" s="111" t="s">
        <v>173</v>
      </c>
      <c r="D56" s="110" t="s">
        <v>138</v>
      </c>
      <c r="E56" s="112"/>
      <c r="F56" s="112"/>
      <c r="G56" s="110" t="s">
        <v>139</v>
      </c>
      <c r="H56" s="112"/>
      <c r="I56" s="366" t="s">
        <v>244</v>
      </c>
      <c r="J56" s="367"/>
      <c r="K56" s="368" t="s">
        <v>250</v>
      </c>
      <c r="L56" s="368"/>
      <c r="M56" s="9" t="s">
        <v>267</v>
      </c>
      <c r="N56" s="8" t="s">
        <v>254</v>
      </c>
      <c r="O56" s="108">
        <v>30000</v>
      </c>
      <c r="P56" s="75" t="s">
        <v>101</v>
      </c>
      <c r="Q56" s="114"/>
    </row>
    <row r="57" spans="1:17" ht="24.75" customHeight="1">
      <c r="A57" s="110">
        <v>5</v>
      </c>
      <c r="B57" s="105">
        <v>41325</v>
      </c>
      <c r="C57" s="111" t="s">
        <v>173</v>
      </c>
      <c r="D57" s="110" t="s">
        <v>138</v>
      </c>
      <c r="E57" s="112"/>
      <c r="F57" s="112"/>
      <c r="G57" s="110" t="s">
        <v>139</v>
      </c>
      <c r="H57" s="112"/>
      <c r="I57" s="366" t="s">
        <v>245</v>
      </c>
      <c r="J57" s="367"/>
      <c r="K57" s="368" t="s">
        <v>250</v>
      </c>
      <c r="L57" s="368"/>
      <c r="M57" s="9" t="s">
        <v>180</v>
      </c>
      <c r="N57" s="8" t="s">
        <v>255</v>
      </c>
      <c r="O57" s="113">
        <v>30000</v>
      </c>
      <c r="P57" s="75" t="s">
        <v>101</v>
      </c>
      <c r="Q57" s="114"/>
    </row>
    <row r="58" spans="1:17" ht="24.75" customHeight="1">
      <c r="A58" s="350" t="s">
        <v>207</v>
      </c>
      <c r="B58" s="352" t="s">
        <v>136</v>
      </c>
      <c r="C58" s="354" t="s">
        <v>208</v>
      </c>
      <c r="D58" s="361" t="s">
        <v>209</v>
      </c>
      <c r="E58" s="359"/>
      <c r="F58" s="359"/>
      <c r="G58" s="359"/>
      <c r="H58" s="360"/>
      <c r="I58" s="356" t="s">
        <v>210</v>
      </c>
      <c r="J58" s="363"/>
      <c r="K58" s="365" t="s">
        <v>97</v>
      </c>
      <c r="L58" s="365"/>
      <c r="M58" s="352" t="s">
        <v>217</v>
      </c>
      <c r="N58" s="352" t="s">
        <v>218</v>
      </c>
      <c r="O58" s="354" t="s">
        <v>219</v>
      </c>
      <c r="P58" s="397"/>
      <c r="Q58" s="394" t="s">
        <v>86</v>
      </c>
    </row>
    <row r="59" spans="1:17" ht="42.75" customHeight="1">
      <c r="A59" s="351"/>
      <c r="B59" s="353"/>
      <c r="C59" s="355"/>
      <c r="D59" s="362"/>
      <c r="E59" s="103" t="s">
        <v>220</v>
      </c>
      <c r="F59" s="88" t="s">
        <v>221</v>
      </c>
      <c r="G59" s="88" t="s">
        <v>222</v>
      </c>
      <c r="H59" s="89" t="s">
        <v>223</v>
      </c>
      <c r="I59" s="357"/>
      <c r="J59" s="364"/>
      <c r="K59" s="365"/>
      <c r="L59" s="365"/>
      <c r="M59" s="353"/>
      <c r="N59" s="353"/>
      <c r="O59" s="355"/>
      <c r="P59" s="398"/>
      <c r="Q59" s="395"/>
    </row>
    <row r="60" spans="1:17" ht="24.75" customHeight="1">
      <c r="A60" s="110">
        <v>6</v>
      </c>
      <c r="B60" s="105">
        <v>41358</v>
      </c>
      <c r="C60" s="111" t="s">
        <v>173</v>
      </c>
      <c r="D60" s="110" t="s">
        <v>138</v>
      </c>
      <c r="E60" s="112"/>
      <c r="F60" s="112"/>
      <c r="G60" s="110" t="s">
        <v>139</v>
      </c>
      <c r="H60" s="112"/>
      <c r="I60" s="366" t="s">
        <v>246</v>
      </c>
      <c r="J60" s="367"/>
      <c r="K60" s="368" t="s">
        <v>250</v>
      </c>
      <c r="L60" s="368"/>
      <c r="M60" s="9" t="s">
        <v>182</v>
      </c>
      <c r="N60" s="8" t="s">
        <v>256</v>
      </c>
      <c r="O60" s="115">
        <v>50000</v>
      </c>
      <c r="P60" s="75" t="s">
        <v>101</v>
      </c>
      <c r="Q60" s="114"/>
    </row>
    <row r="61" spans="1:17" ht="24.75" customHeight="1">
      <c r="A61" s="110">
        <v>7</v>
      </c>
      <c r="B61" s="105">
        <v>41381</v>
      </c>
      <c r="C61" s="111" t="s">
        <v>173</v>
      </c>
      <c r="D61" s="110" t="s">
        <v>138</v>
      </c>
      <c r="E61" s="112"/>
      <c r="F61" s="112"/>
      <c r="G61" s="110" t="s">
        <v>139</v>
      </c>
      <c r="H61" s="112"/>
      <c r="I61" s="366" t="s">
        <v>247</v>
      </c>
      <c r="J61" s="367"/>
      <c r="K61" s="368" t="s">
        <v>250</v>
      </c>
      <c r="L61" s="368"/>
      <c r="M61" s="9" t="s">
        <v>178</v>
      </c>
      <c r="N61" s="8" t="s">
        <v>253</v>
      </c>
      <c r="O61" s="115">
        <v>200000</v>
      </c>
      <c r="P61" s="75" t="s">
        <v>101</v>
      </c>
      <c r="Q61" s="114"/>
    </row>
    <row r="62" spans="1:17" ht="24.75" customHeight="1">
      <c r="A62" s="110">
        <v>8</v>
      </c>
      <c r="B62" s="105">
        <v>41381</v>
      </c>
      <c r="C62" s="111" t="s">
        <v>173</v>
      </c>
      <c r="D62" s="110" t="s">
        <v>138</v>
      </c>
      <c r="E62" s="112"/>
      <c r="F62" s="112"/>
      <c r="G62" s="110" t="s">
        <v>139</v>
      </c>
      <c r="H62" s="112"/>
      <c r="I62" s="366" t="s">
        <v>247</v>
      </c>
      <c r="J62" s="367"/>
      <c r="K62" s="368" t="s">
        <v>250</v>
      </c>
      <c r="L62" s="368"/>
      <c r="M62" s="9" t="s">
        <v>183</v>
      </c>
      <c r="N62" s="8" t="s">
        <v>255</v>
      </c>
      <c r="O62" s="115">
        <v>30000</v>
      </c>
      <c r="P62" s="75" t="s">
        <v>101</v>
      </c>
      <c r="Q62" s="114"/>
    </row>
    <row r="63" spans="1:17" ht="24.75" customHeight="1">
      <c r="A63" s="110">
        <v>9</v>
      </c>
      <c r="B63" s="105">
        <v>41381</v>
      </c>
      <c r="C63" s="111" t="s">
        <v>173</v>
      </c>
      <c r="D63" s="110" t="s">
        <v>138</v>
      </c>
      <c r="E63" s="112"/>
      <c r="F63" s="112"/>
      <c r="G63" s="110" t="s">
        <v>139</v>
      </c>
      <c r="H63" s="112"/>
      <c r="I63" s="366" t="s">
        <v>245</v>
      </c>
      <c r="J63" s="367"/>
      <c r="K63" s="368" t="s">
        <v>250</v>
      </c>
      <c r="L63" s="368"/>
      <c r="M63" s="9" t="s">
        <v>180</v>
      </c>
      <c r="N63" s="8" t="s">
        <v>255</v>
      </c>
      <c r="O63" s="115">
        <v>30000</v>
      </c>
      <c r="P63" s="75" t="s">
        <v>101</v>
      </c>
      <c r="Q63" s="114"/>
    </row>
    <row r="64" spans="1:17" ht="24.75" customHeight="1">
      <c r="A64" s="110">
        <v>10</v>
      </c>
      <c r="B64" s="105">
        <v>41445</v>
      </c>
      <c r="C64" s="111" t="s">
        <v>173</v>
      </c>
      <c r="D64" s="110" t="s">
        <v>138</v>
      </c>
      <c r="E64" s="112"/>
      <c r="F64" s="112"/>
      <c r="G64" s="110" t="s">
        <v>139</v>
      </c>
      <c r="H64" s="112"/>
      <c r="I64" s="366" t="s">
        <v>248</v>
      </c>
      <c r="J64" s="367"/>
      <c r="K64" s="368" t="s">
        <v>250</v>
      </c>
      <c r="L64" s="368"/>
      <c r="M64" s="9" t="s">
        <v>184</v>
      </c>
      <c r="N64" s="8" t="s">
        <v>257</v>
      </c>
      <c r="O64" s="115">
        <v>200000</v>
      </c>
      <c r="P64" s="75" t="s">
        <v>101</v>
      </c>
      <c r="Q64" s="114"/>
    </row>
    <row r="65" spans="1:17" ht="24.75" customHeight="1">
      <c r="A65" s="110">
        <v>11</v>
      </c>
      <c r="B65" s="105">
        <v>41445</v>
      </c>
      <c r="C65" s="111" t="s">
        <v>173</v>
      </c>
      <c r="D65" s="110" t="s">
        <v>138</v>
      </c>
      <c r="E65" s="112"/>
      <c r="F65" s="112"/>
      <c r="G65" s="110" t="s">
        <v>139</v>
      </c>
      <c r="H65" s="112"/>
      <c r="I65" s="366" t="s">
        <v>248</v>
      </c>
      <c r="J65" s="367"/>
      <c r="K65" s="368" t="s">
        <v>250</v>
      </c>
      <c r="L65" s="368"/>
      <c r="M65" s="9" t="s">
        <v>186</v>
      </c>
      <c r="N65" s="8" t="s">
        <v>255</v>
      </c>
      <c r="O65" s="115">
        <v>30000</v>
      </c>
      <c r="P65" s="75" t="s">
        <v>101</v>
      </c>
      <c r="Q65" s="114"/>
    </row>
    <row r="66" spans="1:17" ht="24.75" customHeight="1">
      <c r="A66" s="110">
        <v>12</v>
      </c>
      <c r="B66" s="105">
        <v>41445</v>
      </c>
      <c r="C66" s="111" t="s">
        <v>173</v>
      </c>
      <c r="D66" s="110" t="s">
        <v>138</v>
      </c>
      <c r="E66" s="112"/>
      <c r="F66" s="112"/>
      <c r="G66" s="110" t="s">
        <v>139</v>
      </c>
      <c r="H66" s="112"/>
      <c r="I66" s="366" t="s">
        <v>245</v>
      </c>
      <c r="J66" s="367"/>
      <c r="K66" s="368" t="s">
        <v>250</v>
      </c>
      <c r="L66" s="368"/>
      <c r="M66" s="9" t="s">
        <v>180</v>
      </c>
      <c r="N66" s="8" t="s">
        <v>255</v>
      </c>
      <c r="O66" s="115">
        <v>30000</v>
      </c>
      <c r="P66" s="75" t="s">
        <v>101</v>
      </c>
      <c r="Q66" s="114"/>
    </row>
    <row r="67" spans="1:17" ht="24.75" customHeight="1">
      <c r="A67" s="110">
        <v>13</v>
      </c>
      <c r="B67" s="105">
        <v>41507</v>
      </c>
      <c r="C67" s="111" t="s">
        <v>173</v>
      </c>
      <c r="D67" s="110" t="s">
        <v>138</v>
      </c>
      <c r="E67" s="112"/>
      <c r="F67" s="112"/>
      <c r="G67" s="110" t="s">
        <v>139</v>
      </c>
      <c r="H67" s="112"/>
      <c r="I67" s="366" t="s">
        <v>244</v>
      </c>
      <c r="J67" s="367"/>
      <c r="K67" s="368" t="s">
        <v>250</v>
      </c>
      <c r="L67" s="368"/>
      <c r="M67" s="9" t="s">
        <v>187</v>
      </c>
      <c r="N67" s="8" t="s">
        <v>258</v>
      </c>
      <c r="O67" s="115">
        <v>200000</v>
      </c>
      <c r="P67" s="75" t="s">
        <v>101</v>
      </c>
      <c r="Q67" s="114"/>
    </row>
    <row r="68" spans="1:17" ht="24.75" customHeight="1">
      <c r="A68" s="110">
        <v>14</v>
      </c>
      <c r="B68" s="105">
        <v>41507</v>
      </c>
      <c r="C68" s="111" t="s">
        <v>173</v>
      </c>
      <c r="D68" s="110" t="s">
        <v>138</v>
      </c>
      <c r="E68" s="112"/>
      <c r="F68" s="112"/>
      <c r="G68" s="110" t="s">
        <v>139</v>
      </c>
      <c r="H68" s="112"/>
      <c r="I68" s="366" t="s">
        <v>244</v>
      </c>
      <c r="J68" s="367"/>
      <c r="K68" s="368" t="s">
        <v>250</v>
      </c>
      <c r="L68" s="368"/>
      <c r="M68" s="9" t="s">
        <v>189</v>
      </c>
      <c r="N68" s="8" t="s">
        <v>259</v>
      </c>
      <c r="O68" s="115">
        <v>30000</v>
      </c>
      <c r="P68" s="75" t="s">
        <v>101</v>
      </c>
      <c r="Q68" s="114"/>
    </row>
    <row r="69" spans="1:17" ht="24.75" customHeight="1">
      <c r="A69" s="110">
        <v>15</v>
      </c>
      <c r="B69" s="105">
        <v>41507</v>
      </c>
      <c r="C69" s="111" t="s">
        <v>173</v>
      </c>
      <c r="D69" s="110" t="s">
        <v>138</v>
      </c>
      <c r="E69" s="112"/>
      <c r="F69" s="112"/>
      <c r="G69" s="110" t="s">
        <v>139</v>
      </c>
      <c r="H69" s="112"/>
      <c r="I69" s="366" t="s">
        <v>245</v>
      </c>
      <c r="J69" s="367"/>
      <c r="K69" s="368" t="s">
        <v>250</v>
      </c>
      <c r="L69" s="368"/>
      <c r="M69" s="9" t="s">
        <v>180</v>
      </c>
      <c r="N69" s="8" t="s">
        <v>255</v>
      </c>
      <c r="O69" s="115">
        <v>30000</v>
      </c>
      <c r="P69" s="75" t="s">
        <v>101</v>
      </c>
      <c r="Q69" s="114"/>
    </row>
    <row r="70" spans="1:17" ht="24.75" customHeight="1">
      <c r="A70" s="110">
        <v>16</v>
      </c>
      <c r="B70" s="105">
        <v>41533</v>
      </c>
      <c r="C70" s="111" t="s">
        <v>173</v>
      </c>
      <c r="D70" s="104" t="s">
        <v>224</v>
      </c>
      <c r="E70" s="112"/>
      <c r="F70" s="112"/>
      <c r="G70" s="110"/>
      <c r="H70" s="112"/>
      <c r="I70" s="366" t="s">
        <v>243</v>
      </c>
      <c r="J70" s="367"/>
      <c r="K70" s="368" t="s">
        <v>250</v>
      </c>
      <c r="L70" s="368"/>
      <c r="M70" s="9" t="s">
        <v>268</v>
      </c>
      <c r="N70" s="8" t="s">
        <v>257</v>
      </c>
      <c r="O70" s="115">
        <v>40000</v>
      </c>
      <c r="P70" s="75" t="s">
        <v>101</v>
      </c>
      <c r="Q70" s="114"/>
    </row>
    <row r="71" spans="1:17" ht="24.75" customHeight="1">
      <c r="A71" s="110">
        <v>17</v>
      </c>
      <c r="B71" s="105">
        <v>41533</v>
      </c>
      <c r="C71" s="111" t="s">
        <v>173</v>
      </c>
      <c r="D71" s="104" t="s">
        <v>224</v>
      </c>
      <c r="E71" s="112"/>
      <c r="F71" s="112"/>
      <c r="G71" s="110"/>
      <c r="H71" s="112"/>
      <c r="I71" s="366" t="s">
        <v>243</v>
      </c>
      <c r="J71" s="367"/>
      <c r="K71" s="368" t="s">
        <v>250</v>
      </c>
      <c r="L71" s="368"/>
      <c r="M71" s="9" t="s">
        <v>191</v>
      </c>
      <c r="N71" s="8" t="s">
        <v>258</v>
      </c>
      <c r="O71" s="115">
        <v>10000</v>
      </c>
      <c r="P71" s="75" t="s">
        <v>101</v>
      </c>
      <c r="Q71" s="114"/>
    </row>
    <row r="72" spans="1:17" ht="24.75" customHeight="1">
      <c r="A72" s="110">
        <v>18</v>
      </c>
      <c r="B72" s="105">
        <v>41533</v>
      </c>
      <c r="C72" s="111" t="s">
        <v>173</v>
      </c>
      <c r="D72" s="104" t="s">
        <v>224</v>
      </c>
      <c r="E72" s="112"/>
      <c r="F72" s="112"/>
      <c r="G72" s="110"/>
      <c r="H72" s="112"/>
      <c r="I72" s="366" t="s">
        <v>243</v>
      </c>
      <c r="J72" s="367"/>
      <c r="K72" s="368" t="s">
        <v>250</v>
      </c>
      <c r="L72" s="368"/>
      <c r="M72" s="9" t="s">
        <v>192</v>
      </c>
      <c r="N72" s="8" t="s">
        <v>260</v>
      </c>
      <c r="O72" s="115">
        <v>15000</v>
      </c>
      <c r="P72" s="75" t="s">
        <v>101</v>
      </c>
      <c r="Q72" s="114"/>
    </row>
    <row r="73" spans="1:17" ht="24.75" customHeight="1">
      <c r="A73" s="110">
        <v>19</v>
      </c>
      <c r="B73" s="105">
        <v>41533</v>
      </c>
      <c r="C73" s="111" t="s">
        <v>173</v>
      </c>
      <c r="D73" s="104" t="s">
        <v>224</v>
      </c>
      <c r="E73" s="112"/>
      <c r="F73" s="112"/>
      <c r="G73" s="110"/>
      <c r="H73" s="112"/>
      <c r="I73" s="366" t="s">
        <v>243</v>
      </c>
      <c r="J73" s="367"/>
      <c r="K73" s="368" t="s">
        <v>250</v>
      </c>
      <c r="L73" s="368"/>
      <c r="M73" s="9" t="s">
        <v>194</v>
      </c>
      <c r="N73" s="8" t="s">
        <v>261</v>
      </c>
      <c r="O73" s="115">
        <v>35000</v>
      </c>
      <c r="P73" s="75" t="s">
        <v>101</v>
      </c>
      <c r="Q73" s="114"/>
    </row>
    <row r="74" spans="1:17" ht="24.75" customHeight="1">
      <c r="A74" s="110">
        <v>20</v>
      </c>
      <c r="B74" s="105">
        <v>41563</v>
      </c>
      <c r="C74" s="111" t="s">
        <v>173</v>
      </c>
      <c r="D74" s="110" t="s">
        <v>138</v>
      </c>
      <c r="E74" s="112"/>
      <c r="F74" s="112"/>
      <c r="G74" s="110" t="s">
        <v>139</v>
      </c>
      <c r="H74" s="112"/>
      <c r="I74" s="366" t="s">
        <v>247</v>
      </c>
      <c r="J74" s="367"/>
      <c r="K74" s="368" t="s">
        <v>250</v>
      </c>
      <c r="L74" s="368"/>
      <c r="M74" s="9" t="s">
        <v>187</v>
      </c>
      <c r="N74" s="8" t="s">
        <v>258</v>
      </c>
      <c r="O74" s="115">
        <v>200000</v>
      </c>
      <c r="P74" s="75" t="s">
        <v>101</v>
      </c>
      <c r="Q74" s="114"/>
    </row>
    <row r="75" spans="1:17" ht="24.75" customHeight="1">
      <c r="A75" s="110">
        <v>21</v>
      </c>
      <c r="B75" s="105">
        <v>41563</v>
      </c>
      <c r="C75" s="111" t="s">
        <v>173</v>
      </c>
      <c r="D75" s="110" t="s">
        <v>138</v>
      </c>
      <c r="E75" s="112"/>
      <c r="F75" s="112"/>
      <c r="G75" s="110" t="s">
        <v>139</v>
      </c>
      <c r="H75" s="112"/>
      <c r="I75" s="366" t="s">
        <v>247</v>
      </c>
      <c r="J75" s="367"/>
      <c r="K75" s="368" t="s">
        <v>250</v>
      </c>
      <c r="L75" s="368"/>
      <c r="M75" s="9" t="s">
        <v>196</v>
      </c>
      <c r="N75" s="8" t="s">
        <v>262</v>
      </c>
      <c r="O75" s="115">
        <v>20000</v>
      </c>
      <c r="P75" s="75" t="s">
        <v>101</v>
      </c>
      <c r="Q75" s="114"/>
    </row>
    <row r="76" spans="1:17" ht="24.75" customHeight="1">
      <c r="A76" s="110">
        <v>22</v>
      </c>
      <c r="B76" s="105">
        <v>41563</v>
      </c>
      <c r="C76" s="111" t="s">
        <v>173</v>
      </c>
      <c r="D76" s="110" t="s">
        <v>138</v>
      </c>
      <c r="E76" s="112"/>
      <c r="F76" s="112"/>
      <c r="G76" s="110" t="s">
        <v>139</v>
      </c>
      <c r="H76" s="112"/>
      <c r="I76" s="366" t="s">
        <v>247</v>
      </c>
      <c r="J76" s="367"/>
      <c r="K76" s="368" t="s">
        <v>250</v>
      </c>
      <c r="L76" s="368"/>
      <c r="M76" s="9" t="s">
        <v>198</v>
      </c>
      <c r="N76" s="8" t="s">
        <v>263</v>
      </c>
      <c r="O76" s="115">
        <v>10000</v>
      </c>
      <c r="P76" s="75" t="s">
        <v>101</v>
      </c>
      <c r="Q76" s="114"/>
    </row>
    <row r="77" spans="1:17" ht="24.75" customHeight="1">
      <c r="A77" s="110">
        <v>23</v>
      </c>
      <c r="B77" s="105">
        <v>41563</v>
      </c>
      <c r="C77" s="111" t="s">
        <v>173</v>
      </c>
      <c r="D77" s="110" t="s">
        <v>138</v>
      </c>
      <c r="E77" s="112"/>
      <c r="F77" s="112"/>
      <c r="G77" s="110" t="s">
        <v>139</v>
      </c>
      <c r="H77" s="112"/>
      <c r="I77" s="366" t="s">
        <v>245</v>
      </c>
      <c r="J77" s="367"/>
      <c r="K77" s="368" t="s">
        <v>250</v>
      </c>
      <c r="L77" s="368"/>
      <c r="M77" s="9" t="s">
        <v>180</v>
      </c>
      <c r="N77" s="8" t="s">
        <v>264</v>
      </c>
      <c r="O77" s="115">
        <v>30000</v>
      </c>
      <c r="P77" s="75" t="s">
        <v>101</v>
      </c>
      <c r="Q77" s="114"/>
    </row>
    <row r="78" spans="1:17" ht="24.75" customHeight="1">
      <c r="A78" s="110">
        <v>24</v>
      </c>
      <c r="B78" s="105">
        <v>41596</v>
      </c>
      <c r="C78" s="111" t="s">
        <v>173</v>
      </c>
      <c r="D78" s="110" t="s">
        <v>138</v>
      </c>
      <c r="E78" s="112"/>
      <c r="F78" s="112"/>
      <c r="G78" s="110" t="s">
        <v>139</v>
      </c>
      <c r="H78" s="112"/>
      <c r="I78" s="366" t="s">
        <v>249</v>
      </c>
      <c r="J78" s="367"/>
      <c r="K78" s="368" t="s">
        <v>250</v>
      </c>
      <c r="L78" s="368"/>
      <c r="M78" s="9" t="s">
        <v>200</v>
      </c>
      <c r="N78" s="8" t="s">
        <v>265</v>
      </c>
      <c r="O78" s="115">
        <v>80000</v>
      </c>
      <c r="P78" s="75" t="s">
        <v>101</v>
      </c>
      <c r="Q78" s="114"/>
    </row>
    <row r="79" spans="1:17" ht="24.75" customHeight="1">
      <c r="A79" s="110">
        <v>25</v>
      </c>
      <c r="B79" s="105">
        <v>41596</v>
      </c>
      <c r="C79" s="111" t="s">
        <v>173</v>
      </c>
      <c r="D79" s="110" t="s">
        <v>138</v>
      </c>
      <c r="E79" s="112"/>
      <c r="F79" s="112"/>
      <c r="G79" s="110" t="s">
        <v>139</v>
      </c>
      <c r="H79" s="112"/>
      <c r="I79" s="366" t="s">
        <v>249</v>
      </c>
      <c r="J79" s="367"/>
      <c r="K79" s="368" t="s">
        <v>250</v>
      </c>
      <c r="L79" s="368"/>
      <c r="M79" s="9" t="s">
        <v>202</v>
      </c>
      <c r="N79" s="8" t="s">
        <v>261</v>
      </c>
      <c r="O79" s="115">
        <v>20000</v>
      </c>
      <c r="P79" s="75" t="s">
        <v>101</v>
      </c>
      <c r="Q79" s="114"/>
    </row>
    <row r="80" spans="1:17" ht="24.75" customHeight="1">
      <c r="A80" s="110">
        <v>26</v>
      </c>
      <c r="B80" s="105">
        <v>41626</v>
      </c>
      <c r="C80" s="111" t="s">
        <v>173</v>
      </c>
      <c r="D80" s="110" t="s">
        <v>138</v>
      </c>
      <c r="E80" s="112"/>
      <c r="F80" s="112"/>
      <c r="G80" s="110" t="s">
        <v>139</v>
      </c>
      <c r="H80" s="112"/>
      <c r="I80" s="366" t="s">
        <v>248</v>
      </c>
      <c r="J80" s="367"/>
      <c r="K80" s="368" t="s">
        <v>250</v>
      </c>
      <c r="L80" s="368"/>
      <c r="M80" s="9" t="s">
        <v>187</v>
      </c>
      <c r="N80" s="8" t="s">
        <v>258</v>
      </c>
      <c r="O80" s="115">
        <v>200000</v>
      </c>
      <c r="P80" s="75" t="s">
        <v>101</v>
      </c>
      <c r="Q80" s="114"/>
    </row>
    <row r="81" spans="1:17" ht="24.75" customHeight="1">
      <c r="A81" s="110">
        <v>27</v>
      </c>
      <c r="B81" s="105">
        <v>41626</v>
      </c>
      <c r="C81" s="111" t="s">
        <v>173</v>
      </c>
      <c r="D81" s="110" t="s">
        <v>138</v>
      </c>
      <c r="E81" s="112"/>
      <c r="F81" s="112"/>
      <c r="G81" s="110" t="s">
        <v>139</v>
      </c>
      <c r="H81" s="112"/>
      <c r="I81" s="366" t="s">
        <v>248</v>
      </c>
      <c r="J81" s="367"/>
      <c r="K81" s="368" t="s">
        <v>250</v>
      </c>
      <c r="L81" s="368"/>
      <c r="M81" s="9" t="s">
        <v>203</v>
      </c>
      <c r="N81" s="8" t="s">
        <v>257</v>
      </c>
      <c r="O81" s="115">
        <v>30000</v>
      </c>
      <c r="P81" s="75" t="s">
        <v>101</v>
      </c>
      <c r="Q81" s="114"/>
    </row>
    <row r="82" spans="1:17" ht="24.75" customHeight="1">
      <c r="A82" s="110">
        <v>28</v>
      </c>
      <c r="B82" s="105">
        <v>41626</v>
      </c>
      <c r="C82" s="111" t="s">
        <v>173</v>
      </c>
      <c r="D82" s="110" t="s">
        <v>138</v>
      </c>
      <c r="E82" s="112"/>
      <c r="F82" s="112"/>
      <c r="G82" s="110" t="s">
        <v>139</v>
      </c>
      <c r="H82" s="112"/>
      <c r="I82" s="366" t="s">
        <v>245</v>
      </c>
      <c r="J82" s="367"/>
      <c r="K82" s="368" t="s">
        <v>250</v>
      </c>
      <c r="L82" s="368"/>
      <c r="M82" s="9" t="s">
        <v>180</v>
      </c>
      <c r="N82" s="8" t="s">
        <v>264</v>
      </c>
      <c r="O82" s="115">
        <v>30000</v>
      </c>
      <c r="P82" s="75" t="s">
        <v>101</v>
      </c>
      <c r="Q82" s="114"/>
    </row>
    <row r="83" spans="1:17" ht="24.75" customHeight="1">
      <c r="A83" s="110">
        <v>29</v>
      </c>
      <c r="B83" s="105">
        <v>41634</v>
      </c>
      <c r="C83" s="111" t="s">
        <v>173</v>
      </c>
      <c r="D83" s="104" t="s">
        <v>224</v>
      </c>
      <c r="E83" s="112"/>
      <c r="F83" s="112"/>
      <c r="G83" s="110"/>
      <c r="H83" s="112"/>
      <c r="I83" s="366" t="s">
        <v>243</v>
      </c>
      <c r="J83" s="367"/>
      <c r="K83" s="368" t="s">
        <v>250</v>
      </c>
      <c r="L83" s="368"/>
      <c r="M83" s="9" t="s">
        <v>204</v>
      </c>
      <c r="N83" s="8" t="s">
        <v>266</v>
      </c>
      <c r="O83" s="115">
        <v>60000</v>
      </c>
      <c r="P83" s="75" t="s">
        <v>101</v>
      </c>
      <c r="Q83" s="114"/>
    </row>
    <row r="84" spans="1:17" ht="24.75" customHeight="1">
      <c r="A84" s="90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91"/>
      <c r="P84" s="77"/>
      <c r="Q84" s="77"/>
    </row>
    <row r="85" spans="1:17" ht="24.75" customHeight="1">
      <c r="A85" s="90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91"/>
      <c r="P85" s="77"/>
      <c r="Q85" s="77"/>
    </row>
    <row r="86" spans="1:17" ht="24.75" customHeight="1">
      <c r="A86" s="396" t="s">
        <v>225</v>
      </c>
      <c r="B86" s="396"/>
      <c r="C86" s="396"/>
      <c r="D86" s="396"/>
      <c r="E86" s="396"/>
      <c r="F86" s="396"/>
      <c r="G86" s="396"/>
      <c r="H86" s="396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24.75" customHeight="1">
      <c r="A87" s="92" t="s">
        <v>207</v>
      </c>
      <c r="B87" s="93" t="s">
        <v>82</v>
      </c>
      <c r="C87" s="365" t="s">
        <v>85</v>
      </c>
      <c r="D87" s="365"/>
      <c r="E87" s="365"/>
      <c r="F87" s="365" t="s">
        <v>226</v>
      </c>
      <c r="G87" s="365"/>
      <c r="H87" s="365"/>
      <c r="I87" s="365" t="s">
        <v>227</v>
      </c>
      <c r="J87" s="365"/>
      <c r="K87" s="365"/>
      <c r="L87" s="365" t="s">
        <v>228</v>
      </c>
      <c r="M87" s="365"/>
      <c r="N87" s="365"/>
      <c r="O87" s="365" t="s">
        <v>86</v>
      </c>
      <c r="P87" s="365"/>
      <c r="Q87" s="365"/>
    </row>
    <row r="88" spans="1:17" s="1" customFormat="1" ht="24.75" customHeight="1">
      <c r="A88" s="104">
        <v>1</v>
      </c>
      <c r="B88" s="116">
        <v>41285</v>
      </c>
      <c r="C88" s="381" t="s">
        <v>269</v>
      </c>
      <c r="D88" s="382"/>
      <c r="E88" s="383"/>
      <c r="F88" s="377">
        <v>24580</v>
      </c>
      <c r="G88" s="378"/>
      <c r="H88" s="75" t="s">
        <v>101</v>
      </c>
      <c r="I88" s="376" t="s">
        <v>21</v>
      </c>
      <c r="J88" s="376"/>
      <c r="K88" s="376"/>
      <c r="L88" s="346" t="s">
        <v>419</v>
      </c>
      <c r="M88" s="346"/>
      <c r="N88" s="346"/>
      <c r="O88" s="373" t="s">
        <v>230</v>
      </c>
      <c r="P88" s="374"/>
      <c r="Q88" s="375"/>
    </row>
    <row r="89" spans="1:17" s="1" customFormat="1" ht="24.75" customHeight="1">
      <c r="A89" s="110">
        <v>2</v>
      </c>
      <c r="B89" s="116">
        <v>41285</v>
      </c>
      <c r="C89" s="381" t="s">
        <v>229</v>
      </c>
      <c r="D89" s="382"/>
      <c r="E89" s="383"/>
      <c r="F89" s="377">
        <v>25000</v>
      </c>
      <c r="G89" s="378"/>
      <c r="H89" s="75" t="s">
        <v>101</v>
      </c>
      <c r="I89" s="376" t="s">
        <v>21</v>
      </c>
      <c r="J89" s="376"/>
      <c r="K89" s="376"/>
      <c r="L89" s="346" t="s">
        <v>295</v>
      </c>
      <c r="M89" s="346"/>
      <c r="N89" s="346"/>
      <c r="O89" s="373" t="s">
        <v>230</v>
      </c>
      <c r="P89" s="374"/>
      <c r="Q89" s="375"/>
    </row>
    <row r="90" spans="1:17" s="1" customFormat="1" ht="24.75" customHeight="1">
      <c r="A90" s="110">
        <v>3</v>
      </c>
      <c r="B90" s="116">
        <v>41304</v>
      </c>
      <c r="C90" s="381" t="s">
        <v>270</v>
      </c>
      <c r="D90" s="382"/>
      <c r="E90" s="383"/>
      <c r="F90" s="377">
        <v>4400</v>
      </c>
      <c r="G90" s="378"/>
      <c r="H90" s="75" t="s">
        <v>101</v>
      </c>
      <c r="I90" s="376" t="s">
        <v>21</v>
      </c>
      <c r="J90" s="376"/>
      <c r="K90" s="376"/>
      <c r="L90" s="346" t="s">
        <v>296</v>
      </c>
      <c r="M90" s="346"/>
      <c r="N90" s="346"/>
      <c r="O90" s="373" t="s">
        <v>291</v>
      </c>
      <c r="P90" s="374"/>
      <c r="Q90" s="375"/>
    </row>
    <row r="91" spans="1:17" s="1" customFormat="1" ht="24.75" customHeight="1">
      <c r="A91" s="110">
        <v>4</v>
      </c>
      <c r="B91" s="116">
        <v>41304</v>
      </c>
      <c r="C91" s="381" t="s">
        <v>271</v>
      </c>
      <c r="D91" s="382"/>
      <c r="E91" s="383"/>
      <c r="F91" s="377">
        <v>22500</v>
      </c>
      <c r="G91" s="378"/>
      <c r="H91" s="75" t="s">
        <v>101</v>
      </c>
      <c r="I91" s="376" t="s">
        <v>21</v>
      </c>
      <c r="J91" s="376"/>
      <c r="K91" s="376"/>
      <c r="L91" s="346" t="s">
        <v>297</v>
      </c>
      <c r="M91" s="346"/>
      <c r="N91" s="346"/>
      <c r="O91" s="373" t="s">
        <v>291</v>
      </c>
      <c r="P91" s="374"/>
      <c r="Q91" s="375"/>
    </row>
    <row r="92" spans="1:17" s="1" customFormat="1" ht="24.75" customHeight="1">
      <c r="A92" s="110">
        <v>5</v>
      </c>
      <c r="B92" s="116">
        <v>41304</v>
      </c>
      <c r="C92" s="381" t="s">
        <v>270</v>
      </c>
      <c r="D92" s="382"/>
      <c r="E92" s="383"/>
      <c r="F92" s="377">
        <v>8000</v>
      </c>
      <c r="G92" s="378"/>
      <c r="H92" s="75" t="s">
        <v>101</v>
      </c>
      <c r="I92" s="376" t="s">
        <v>21</v>
      </c>
      <c r="J92" s="376"/>
      <c r="K92" s="376"/>
      <c r="L92" s="346" t="s">
        <v>298</v>
      </c>
      <c r="M92" s="346"/>
      <c r="N92" s="346"/>
      <c r="O92" s="373" t="s">
        <v>291</v>
      </c>
      <c r="P92" s="374"/>
      <c r="Q92" s="375"/>
    </row>
    <row r="93" spans="1:17" s="1" customFormat="1" ht="24.75" customHeight="1">
      <c r="A93" s="110">
        <v>6</v>
      </c>
      <c r="B93" s="116">
        <v>41304</v>
      </c>
      <c r="C93" s="381" t="s">
        <v>272</v>
      </c>
      <c r="D93" s="382"/>
      <c r="E93" s="383"/>
      <c r="F93" s="392">
        <v>39500</v>
      </c>
      <c r="G93" s="393"/>
      <c r="H93" s="75" t="s">
        <v>101</v>
      </c>
      <c r="I93" s="376" t="s">
        <v>21</v>
      </c>
      <c r="J93" s="376"/>
      <c r="K93" s="376"/>
      <c r="L93" s="346" t="s">
        <v>299</v>
      </c>
      <c r="M93" s="346"/>
      <c r="N93" s="346"/>
      <c r="O93" s="373" t="s">
        <v>291</v>
      </c>
      <c r="P93" s="374"/>
      <c r="Q93" s="375"/>
    </row>
    <row r="94" spans="1:17" s="1" customFormat="1" ht="24.75" customHeight="1">
      <c r="A94" s="110">
        <v>7</v>
      </c>
      <c r="B94" s="116">
        <v>41304</v>
      </c>
      <c r="C94" s="381" t="s">
        <v>273</v>
      </c>
      <c r="D94" s="382"/>
      <c r="E94" s="383"/>
      <c r="F94" s="377">
        <v>50000</v>
      </c>
      <c r="G94" s="378"/>
      <c r="H94" s="75" t="s">
        <v>101</v>
      </c>
      <c r="I94" s="376" t="s">
        <v>21</v>
      </c>
      <c r="J94" s="376"/>
      <c r="K94" s="376"/>
      <c r="L94" s="346" t="s">
        <v>300</v>
      </c>
      <c r="M94" s="346"/>
      <c r="N94" s="346"/>
      <c r="O94" s="373" t="s">
        <v>291</v>
      </c>
      <c r="P94" s="374"/>
      <c r="Q94" s="375"/>
    </row>
    <row r="95" spans="1:17" s="1" customFormat="1" ht="24.75" customHeight="1">
      <c r="A95" s="110">
        <v>8</v>
      </c>
      <c r="B95" s="105">
        <v>41304</v>
      </c>
      <c r="C95" s="381" t="s">
        <v>274</v>
      </c>
      <c r="D95" s="382"/>
      <c r="E95" s="383"/>
      <c r="F95" s="377">
        <v>3600</v>
      </c>
      <c r="G95" s="378"/>
      <c r="H95" s="94" t="s">
        <v>101</v>
      </c>
      <c r="I95" s="376" t="s">
        <v>231</v>
      </c>
      <c r="J95" s="376"/>
      <c r="K95" s="376"/>
      <c r="L95" s="346" t="s">
        <v>301</v>
      </c>
      <c r="M95" s="346"/>
      <c r="N95" s="346"/>
      <c r="O95" s="373" t="s">
        <v>291</v>
      </c>
      <c r="P95" s="374"/>
      <c r="Q95" s="375"/>
    </row>
    <row r="96" spans="1:17" s="1" customFormat="1" ht="24.75" customHeight="1">
      <c r="A96" s="110">
        <v>9</v>
      </c>
      <c r="B96" s="116">
        <v>41304</v>
      </c>
      <c r="C96" s="381" t="s">
        <v>275</v>
      </c>
      <c r="D96" s="382"/>
      <c r="E96" s="383"/>
      <c r="F96" s="379">
        <v>250000</v>
      </c>
      <c r="G96" s="380"/>
      <c r="H96" s="75" t="s">
        <v>101</v>
      </c>
      <c r="I96" s="376" t="s">
        <v>22</v>
      </c>
      <c r="J96" s="376"/>
      <c r="K96" s="376"/>
      <c r="L96" s="346" t="s">
        <v>302</v>
      </c>
      <c r="M96" s="346"/>
      <c r="N96" s="346"/>
      <c r="O96" s="373" t="s">
        <v>291</v>
      </c>
      <c r="P96" s="374"/>
      <c r="Q96" s="375"/>
    </row>
    <row r="97" spans="1:17" s="1" customFormat="1" ht="24.75" customHeight="1">
      <c r="A97" s="110">
        <v>10</v>
      </c>
      <c r="B97" s="116">
        <v>41304</v>
      </c>
      <c r="C97" s="381" t="s">
        <v>276</v>
      </c>
      <c r="D97" s="382"/>
      <c r="E97" s="383"/>
      <c r="F97" s="377">
        <v>51000</v>
      </c>
      <c r="G97" s="378"/>
      <c r="H97" s="75" t="s">
        <v>101</v>
      </c>
      <c r="I97" s="376" t="s">
        <v>22</v>
      </c>
      <c r="J97" s="376"/>
      <c r="K97" s="376"/>
      <c r="L97" s="346" t="s">
        <v>303</v>
      </c>
      <c r="M97" s="346"/>
      <c r="N97" s="346"/>
      <c r="O97" s="373" t="s">
        <v>291</v>
      </c>
      <c r="P97" s="374"/>
      <c r="Q97" s="375"/>
    </row>
    <row r="98" spans="1:17" s="1" customFormat="1" ht="24.75" customHeight="1">
      <c r="A98" s="110">
        <v>11</v>
      </c>
      <c r="B98" s="116">
        <v>41305</v>
      </c>
      <c r="C98" s="381" t="s">
        <v>271</v>
      </c>
      <c r="D98" s="382"/>
      <c r="E98" s="383"/>
      <c r="F98" s="390">
        <v>48000</v>
      </c>
      <c r="G98" s="391"/>
      <c r="H98" s="75" t="s">
        <v>101</v>
      </c>
      <c r="I98" s="376" t="s">
        <v>22</v>
      </c>
      <c r="J98" s="376"/>
      <c r="K98" s="376"/>
      <c r="L98" s="346" t="s">
        <v>304</v>
      </c>
      <c r="M98" s="346"/>
      <c r="N98" s="346"/>
      <c r="O98" s="373" t="s">
        <v>291</v>
      </c>
      <c r="P98" s="374"/>
      <c r="Q98" s="375"/>
    </row>
    <row r="99" spans="1:17" s="1" customFormat="1" ht="24.75" customHeight="1">
      <c r="A99" s="110">
        <v>12</v>
      </c>
      <c r="B99" s="116">
        <v>41305</v>
      </c>
      <c r="C99" s="381" t="s">
        <v>270</v>
      </c>
      <c r="D99" s="382"/>
      <c r="E99" s="383"/>
      <c r="F99" s="377">
        <v>8000</v>
      </c>
      <c r="G99" s="378"/>
      <c r="H99" s="75" t="s">
        <v>101</v>
      </c>
      <c r="I99" s="376" t="s">
        <v>21</v>
      </c>
      <c r="J99" s="376"/>
      <c r="K99" s="376"/>
      <c r="L99" s="346" t="s">
        <v>298</v>
      </c>
      <c r="M99" s="346"/>
      <c r="N99" s="346"/>
      <c r="O99" s="373" t="s">
        <v>291</v>
      </c>
      <c r="P99" s="374"/>
      <c r="Q99" s="375"/>
    </row>
    <row r="100" spans="1:17" s="1" customFormat="1" ht="24.75" customHeight="1">
      <c r="A100" s="110">
        <v>13</v>
      </c>
      <c r="B100" s="116">
        <v>41305</v>
      </c>
      <c r="C100" s="381" t="s">
        <v>274</v>
      </c>
      <c r="D100" s="382"/>
      <c r="E100" s="383"/>
      <c r="F100" s="379">
        <v>3600</v>
      </c>
      <c r="G100" s="380"/>
      <c r="H100" s="78" t="s">
        <v>101</v>
      </c>
      <c r="I100" s="376" t="s">
        <v>22</v>
      </c>
      <c r="J100" s="376"/>
      <c r="K100" s="376"/>
      <c r="L100" s="346" t="s">
        <v>301</v>
      </c>
      <c r="M100" s="346"/>
      <c r="N100" s="346"/>
      <c r="O100" s="373" t="s">
        <v>291</v>
      </c>
      <c r="P100" s="374"/>
      <c r="Q100" s="375"/>
    </row>
    <row r="101" spans="1:17" s="1" customFormat="1" ht="24.75" customHeight="1">
      <c r="A101" s="110">
        <v>14</v>
      </c>
      <c r="B101" s="116">
        <v>41417</v>
      </c>
      <c r="C101" s="381" t="s">
        <v>277</v>
      </c>
      <c r="D101" s="382"/>
      <c r="E101" s="383"/>
      <c r="F101" s="377">
        <v>3370000</v>
      </c>
      <c r="G101" s="378"/>
      <c r="H101" s="75" t="s">
        <v>101</v>
      </c>
      <c r="I101" s="376" t="s">
        <v>386</v>
      </c>
      <c r="J101" s="376"/>
      <c r="K101" s="376"/>
      <c r="L101" s="346" t="s">
        <v>305</v>
      </c>
      <c r="M101" s="346"/>
      <c r="N101" s="346"/>
      <c r="O101" s="373" t="s">
        <v>322</v>
      </c>
      <c r="P101" s="374"/>
      <c r="Q101" s="375"/>
    </row>
    <row r="102" spans="1:17" s="1" customFormat="1" ht="24.75" customHeight="1">
      <c r="A102" s="110">
        <v>15</v>
      </c>
      <c r="B102" s="116">
        <v>41417</v>
      </c>
      <c r="C102" s="381" t="s">
        <v>277</v>
      </c>
      <c r="D102" s="382"/>
      <c r="E102" s="383"/>
      <c r="F102" s="377">
        <v>1470000</v>
      </c>
      <c r="G102" s="378"/>
      <c r="H102" s="75" t="s">
        <v>101</v>
      </c>
      <c r="I102" s="376" t="s">
        <v>386</v>
      </c>
      <c r="J102" s="376"/>
      <c r="K102" s="376"/>
      <c r="L102" s="346" t="s">
        <v>306</v>
      </c>
      <c r="M102" s="346"/>
      <c r="N102" s="346"/>
      <c r="O102" s="373" t="s">
        <v>322</v>
      </c>
      <c r="P102" s="374"/>
      <c r="Q102" s="375"/>
    </row>
    <row r="103" spans="1:17" s="1" customFormat="1" ht="24.75" customHeight="1">
      <c r="A103" s="110">
        <v>16</v>
      </c>
      <c r="B103" s="116">
        <v>41418</v>
      </c>
      <c r="C103" s="381" t="s">
        <v>278</v>
      </c>
      <c r="D103" s="382"/>
      <c r="E103" s="383"/>
      <c r="F103" s="377">
        <v>100000</v>
      </c>
      <c r="G103" s="378"/>
      <c r="H103" s="75" t="s">
        <v>101</v>
      </c>
      <c r="I103" s="376" t="s">
        <v>22</v>
      </c>
      <c r="J103" s="376"/>
      <c r="K103" s="376"/>
      <c r="L103" s="346" t="s">
        <v>307</v>
      </c>
      <c r="M103" s="346"/>
      <c r="N103" s="346"/>
      <c r="O103" s="373" t="s">
        <v>292</v>
      </c>
      <c r="P103" s="374"/>
      <c r="Q103" s="375"/>
    </row>
    <row r="104" spans="1:17" s="1" customFormat="1" ht="24.75" customHeight="1">
      <c r="A104" s="110">
        <v>17</v>
      </c>
      <c r="B104" s="116">
        <v>41515</v>
      </c>
      <c r="C104" s="381" t="s">
        <v>279</v>
      </c>
      <c r="D104" s="382"/>
      <c r="E104" s="383"/>
      <c r="F104" s="377">
        <v>46200</v>
      </c>
      <c r="G104" s="378"/>
      <c r="H104" s="75" t="s">
        <v>101</v>
      </c>
      <c r="I104" s="376" t="s">
        <v>22</v>
      </c>
      <c r="J104" s="376"/>
      <c r="K104" s="376"/>
      <c r="L104" s="346" t="s">
        <v>308</v>
      </c>
      <c r="M104" s="346"/>
      <c r="N104" s="346"/>
      <c r="O104" s="373" t="s">
        <v>232</v>
      </c>
      <c r="P104" s="374"/>
      <c r="Q104" s="375"/>
    </row>
    <row r="105" spans="1:17" s="1" customFormat="1" ht="24.75" customHeight="1">
      <c r="A105" s="110">
        <v>18</v>
      </c>
      <c r="B105" s="116">
        <v>41516</v>
      </c>
      <c r="C105" s="381" t="s">
        <v>280</v>
      </c>
      <c r="D105" s="382"/>
      <c r="E105" s="383"/>
      <c r="F105" s="377">
        <v>50000</v>
      </c>
      <c r="G105" s="378"/>
      <c r="H105" s="75" t="s">
        <v>101</v>
      </c>
      <c r="I105" s="376" t="s">
        <v>22</v>
      </c>
      <c r="J105" s="376"/>
      <c r="K105" s="376"/>
      <c r="L105" s="346" t="s">
        <v>300</v>
      </c>
      <c r="M105" s="346"/>
      <c r="N105" s="346"/>
      <c r="O105" s="373" t="s">
        <v>232</v>
      </c>
      <c r="P105" s="374"/>
      <c r="Q105" s="375"/>
    </row>
    <row r="106" spans="1:17" s="1" customFormat="1" ht="24.75" customHeight="1">
      <c r="A106" s="110">
        <v>19</v>
      </c>
      <c r="B106" s="116">
        <v>41517</v>
      </c>
      <c r="C106" s="381" t="s">
        <v>282</v>
      </c>
      <c r="D106" s="382"/>
      <c r="E106" s="383"/>
      <c r="F106" s="377">
        <v>21200</v>
      </c>
      <c r="G106" s="378"/>
      <c r="H106" s="75" t="s">
        <v>101</v>
      </c>
      <c r="I106" s="376" t="s">
        <v>22</v>
      </c>
      <c r="J106" s="376"/>
      <c r="K106" s="376"/>
      <c r="L106" s="346" t="s">
        <v>309</v>
      </c>
      <c r="M106" s="346"/>
      <c r="N106" s="346"/>
      <c r="O106" s="373" t="s">
        <v>232</v>
      </c>
      <c r="P106" s="374"/>
      <c r="Q106" s="375"/>
    </row>
    <row r="107" spans="1:17" s="1" customFormat="1" ht="24.75" customHeight="1">
      <c r="A107" s="110">
        <v>20</v>
      </c>
      <c r="B107" s="116">
        <v>41519</v>
      </c>
      <c r="C107" s="381" t="s">
        <v>281</v>
      </c>
      <c r="D107" s="382"/>
      <c r="E107" s="383"/>
      <c r="F107" s="377">
        <v>23100</v>
      </c>
      <c r="G107" s="378"/>
      <c r="H107" s="75" t="s">
        <v>101</v>
      </c>
      <c r="I107" s="376" t="s">
        <v>22</v>
      </c>
      <c r="J107" s="376"/>
      <c r="K107" s="376"/>
      <c r="L107" s="346" t="s">
        <v>310</v>
      </c>
      <c r="M107" s="346"/>
      <c r="N107" s="346"/>
      <c r="O107" s="373" t="s">
        <v>232</v>
      </c>
      <c r="P107" s="374"/>
      <c r="Q107" s="375"/>
    </row>
    <row r="108" spans="1:17" s="1" customFormat="1" ht="24.75" customHeight="1">
      <c r="A108" s="110">
        <v>21</v>
      </c>
      <c r="B108" s="116">
        <v>41521</v>
      </c>
      <c r="C108" s="381" t="s">
        <v>283</v>
      </c>
      <c r="D108" s="382"/>
      <c r="E108" s="383"/>
      <c r="F108" s="377">
        <v>169200</v>
      </c>
      <c r="G108" s="389"/>
      <c r="H108" s="75" t="s">
        <v>101</v>
      </c>
      <c r="I108" s="376" t="s">
        <v>22</v>
      </c>
      <c r="J108" s="376"/>
      <c r="K108" s="376"/>
      <c r="L108" s="346" t="s">
        <v>311</v>
      </c>
      <c r="M108" s="346"/>
      <c r="N108" s="346"/>
      <c r="O108" s="373" t="s">
        <v>232</v>
      </c>
      <c r="P108" s="374"/>
      <c r="Q108" s="375"/>
    </row>
    <row r="109" spans="1:17" s="1" customFormat="1" ht="24.75" customHeight="1">
      <c r="A109" s="110">
        <v>22</v>
      </c>
      <c r="B109" s="116">
        <v>41522</v>
      </c>
      <c r="C109" s="381" t="s">
        <v>281</v>
      </c>
      <c r="D109" s="382"/>
      <c r="E109" s="383"/>
      <c r="F109" s="379">
        <v>60000</v>
      </c>
      <c r="G109" s="380"/>
      <c r="H109" s="78" t="s">
        <v>101</v>
      </c>
      <c r="I109" s="376" t="s">
        <v>22</v>
      </c>
      <c r="J109" s="376"/>
      <c r="K109" s="376"/>
      <c r="L109" s="346" t="s">
        <v>312</v>
      </c>
      <c r="M109" s="346"/>
      <c r="N109" s="346"/>
      <c r="O109" s="373" t="s">
        <v>232</v>
      </c>
      <c r="P109" s="374"/>
      <c r="Q109" s="375"/>
    </row>
    <row r="110" spans="1:17" s="1" customFormat="1" ht="24.75" customHeight="1">
      <c r="A110" s="110">
        <v>23</v>
      </c>
      <c r="B110" s="116">
        <v>41525</v>
      </c>
      <c r="C110" s="381" t="s">
        <v>284</v>
      </c>
      <c r="D110" s="382"/>
      <c r="E110" s="383"/>
      <c r="F110" s="379">
        <v>42000</v>
      </c>
      <c r="G110" s="380"/>
      <c r="H110" s="78" t="s">
        <v>101</v>
      </c>
      <c r="I110" s="376" t="s">
        <v>22</v>
      </c>
      <c r="J110" s="376"/>
      <c r="K110" s="376"/>
      <c r="L110" s="346" t="s">
        <v>313</v>
      </c>
      <c r="M110" s="346"/>
      <c r="N110" s="346"/>
      <c r="O110" s="373" t="s">
        <v>232</v>
      </c>
      <c r="P110" s="374"/>
      <c r="Q110" s="375"/>
    </row>
    <row r="111" spans="1:17" s="1" customFormat="1" ht="24.75" customHeight="1">
      <c r="A111" s="110">
        <v>24</v>
      </c>
      <c r="B111" s="116">
        <v>41527</v>
      </c>
      <c r="C111" s="381" t="s">
        <v>283</v>
      </c>
      <c r="D111" s="382"/>
      <c r="E111" s="383"/>
      <c r="F111" s="379">
        <v>123000</v>
      </c>
      <c r="G111" s="380"/>
      <c r="H111" s="78" t="s">
        <v>101</v>
      </c>
      <c r="I111" s="376" t="s">
        <v>22</v>
      </c>
      <c r="J111" s="376"/>
      <c r="K111" s="376"/>
      <c r="L111" s="346" t="s">
        <v>314</v>
      </c>
      <c r="M111" s="346"/>
      <c r="N111" s="346"/>
      <c r="O111" s="373" t="s">
        <v>232</v>
      </c>
      <c r="P111" s="374"/>
      <c r="Q111" s="375"/>
    </row>
    <row r="112" spans="1:17" s="1" customFormat="1" ht="24.75" customHeight="1">
      <c r="A112" s="110">
        <v>25</v>
      </c>
      <c r="B112" s="116">
        <v>41529</v>
      </c>
      <c r="C112" s="381" t="s">
        <v>281</v>
      </c>
      <c r="D112" s="382"/>
      <c r="E112" s="383"/>
      <c r="F112" s="379">
        <v>42000</v>
      </c>
      <c r="G112" s="380"/>
      <c r="H112" s="78" t="s">
        <v>101</v>
      </c>
      <c r="I112" s="376" t="s">
        <v>22</v>
      </c>
      <c r="J112" s="376"/>
      <c r="K112" s="376"/>
      <c r="L112" s="346" t="s">
        <v>313</v>
      </c>
      <c r="M112" s="346"/>
      <c r="N112" s="346"/>
      <c r="O112" s="373" t="s">
        <v>232</v>
      </c>
      <c r="P112" s="374"/>
      <c r="Q112" s="375"/>
    </row>
    <row r="113" spans="1:17" s="1" customFormat="1" ht="24.75" customHeight="1">
      <c r="A113" s="110">
        <v>26</v>
      </c>
      <c r="B113" s="116">
        <v>41529</v>
      </c>
      <c r="C113" s="381" t="s">
        <v>281</v>
      </c>
      <c r="D113" s="382"/>
      <c r="E113" s="383"/>
      <c r="F113" s="379">
        <v>42400</v>
      </c>
      <c r="G113" s="380"/>
      <c r="H113" s="78" t="s">
        <v>101</v>
      </c>
      <c r="I113" s="376" t="s">
        <v>22</v>
      </c>
      <c r="J113" s="376"/>
      <c r="K113" s="376"/>
      <c r="L113" s="346" t="s">
        <v>315</v>
      </c>
      <c r="M113" s="346"/>
      <c r="N113" s="346"/>
      <c r="O113" s="373" t="s">
        <v>232</v>
      </c>
      <c r="P113" s="374"/>
      <c r="Q113" s="375"/>
    </row>
    <row r="114" spans="1:18" s="1" customFormat="1" ht="24.75" customHeight="1">
      <c r="A114" s="110">
        <v>27</v>
      </c>
      <c r="B114" s="116">
        <v>41532</v>
      </c>
      <c r="C114" s="381" t="s">
        <v>283</v>
      </c>
      <c r="D114" s="382"/>
      <c r="E114" s="383"/>
      <c r="F114" s="379">
        <v>128400</v>
      </c>
      <c r="G114" s="380"/>
      <c r="H114" s="78" t="s">
        <v>101</v>
      </c>
      <c r="I114" s="376" t="s">
        <v>22</v>
      </c>
      <c r="J114" s="376"/>
      <c r="K114" s="376"/>
      <c r="L114" s="346" t="s">
        <v>316</v>
      </c>
      <c r="M114" s="346"/>
      <c r="N114" s="346"/>
      <c r="O114" s="373" t="s">
        <v>232</v>
      </c>
      <c r="P114" s="374"/>
      <c r="Q114" s="375"/>
      <c r="R114" s="254">
        <f>SUM(F88:G114)</f>
        <v>6225680</v>
      </c>
    </row>
    <row r="115" spans="1:17" ht="24.75" customHeight="1">
      <c r="A115" s="92" t="s">
        <v>207</v>
      </c>
      <c r="B115" s="93" t="s">
        <v>82</v>
      </c>
      <c r="C115" s="365" t="s">
        <v>85</v>
      </c>
      <c r="D115" s="365"/>
      <c r="E115" s="365"/>
      <c r="F115" s="365" t="s">
        <v>226</v>
      </c>
      <c r="G115" s="365"/>
      <c r="H115" s="365"/>
      <c r="I115" s="365" t="s">
        <v>227</v>
      </c>
      <c r="J115" s="365"/>
      <c r="K115" s="365"/>
      <c r="L115" s="365" t="s">
        <v>228</v>
      </c>
      <c r="M115" s="365"/>
      <c r="N115" s="365"/>
      <c r="O115" s="365" t="s">
        <v>86</v>
      </c>
      <c r="P115" s="365"/>
      <c r="Q115" s="365"/>
    </row>
    <row r="116" spans="1:17" s="1" customFormat="1" ht="24.75" customHeight="1">
      <c r="A116" s="110">
        <v>28</v>
      </c>
      <c r="B116" s="116">
        <v>41533</v>
      </c>
      <c r="C116" s="381" t="s">
        <v>285</v>
      </c>
      <c r="D116" s="382"/>
      <c r="E116" s="383"/>
      <c r="F116" s="379">
        <v>288000</v>
      </c>
      <c r="G116" s="380"/>
      <c r="H116" s="78" t="s">
        <v>101</v>
      </c>
      <c r="I116" s="376" t="s">
        <v>22</v>
      </c>
      <c r="J116" s="376"/>
      <c r="K116" s="376"/>
      <c r="L116" s="346" t="s">
        <v>317</v>
      </c>
      <c r="M116" s="346"/>
      <c r="N116" s="346"/>
      <c r="O116" s="373" t="s">
        <v>232</v>
      </c>
      <c r="P116" s="374"/>
      <c r="Q116" s="375"/>
    </row>
    <row r="117" spans="1:17" s="1" customFormat="1" ht="24.75" customHeight="1">
      <c r="A117" s="110">
        <v>29</v>
      </c>
      <c r="B117" s="116">
        <v>41533</v>
      </c>
      <c r="C117" s="381" t="s">
        <v>286</v>
      </c>
      <c r="D117" s="382"/>
      <c r="E117" s="383"/>
      <c r="F117" s="379">
        <v>270000</v>
      </c>
      <c r="G117" s="380"/>
      <c r="H117" s="78" t="s">
        <v>101</v>
      </c>
      <c r="I117" s="376" t="s">
        <v>22</v>
      </c>
      <c r="J117" s="376"/>
      <c r="K117" s="376"/>
      <c r="L117" s="346" t="s">
        <v>318</v>
      </c>
      <c r="M117" s="346"/>
      <c r="N117" s="346"/>
      <c r="O117" s="373" t="s">
        <v>232</v>
      </c>
      <c r="P117" s="374"/>
      <c r="Q117" s="375"/>
    </row>
    <row r="118" spans="1:17" s="1" customFormat="1" ht="24.75" customHeight="1">
      <c r="A118" s="110">
        <v>30</v>
      </c>
      <c r="B118" s="116">
        <v>41534</v>
      </c>
      <c r="C118" s="381" t="s">
        <v>287</v>
      </c>
      <c r="D118" s="382"/>
      <c r="E118" s="383"/>
      <c r="F118" s="379">
        <v>12400</v>
      </c>
      <c r="G118" s="380"/>
      <c r="H118" s="78" t="s">
        <v>101</v>
      </c>
      <c r="I118" s="376" t="s">
        <v>22</v>
      </c>
      <c r="J118" s="376"/>
      <c r="K118" s="376"/>
      <c r="L118" s="346" t="s">
        <v>319</v>
      </c>
      <c r="M118" s="346"/>
      <c r="N118" s="346"/>
      <c r="O118" s="373" t="s">
        <v>232</v>
      </c>
      <c r="P118" s="374"/>
      <c r="Q118" s="375"/>
    </row>
    <row r="119" spans="1:17" s="1" customFormat="1" ht="24.75" customHeight="1">
      <c r="A119" s="110">
        <v>31</v>
      </c>
      <c r="B119" s="116">
        <v>41575</v>
      </c>
      <c r="C119" s="381" t="s">
        <v>288</v>
      </c>
      <c r="D119" s="382"/>
      <c r="E119" s="383"/>
      <c r="F119" s="379">
        <v>100000</v>
      </c>
      <c r="G119" s="380"/>
      <c r="H119" s="78" t="s">
        <v>101</v>
      </c>
      <c r="I119" s="376" t="s">
        <v>22</v>
      </c>
      <c r="J119" s="376"/>
      <c r="K119" s="376"/>
      <c r="L119" s="346" t="s">
        <v>307</v>
      </c>
      <c r="M119" s="346"/>
      <c r="N119" s="346"/>
      <c r="O119" s="373" t="s">
        <v>293</v>
      </c>
      <c r="P119" s="374"/>
      <c r="Q119" s="375"/>
    </row>
    <row r="120" spans="1:17" s="1" customFormat="1" ht="24.75" customHeight="1">
      <c r="A120" s="110">
        <v>32</v>
      </c>
      <c r="B120" s="116">
        <v>41639</v>
      </c>
      <c r="C120" s="381" t="s">
        <v>289</v>
      </c>
      <c r="D120" s="382"/>
      <c r="E120" s="383"/>
      <c r="F120" s="379">
        <v>172</v>
      </c>
      <c r="G120" s="380"/>
      <c r="H120" s="78" t="s">
        <v>101</v>
      </c>
      <c r="I120" s="376" t="s">
        <v>22</v>
      </c>
      <c r="J120" s="376"/>
      <c r="K120" s="376"/>
      <c r="L120" s="346" t="s">
        <v>320</v>
      </c>
      <c r="M120" s="346"/>
      <c r="N120" s="346"/>
      <c r="O120" s="373" t="s">
        <v>294</v>
      </c>
      <c r="P120" s="374"/>
      <c r="Q120" s="375"/>
    </row>
    <row r="121" spans="1:19" s="1" customFormat="1" ht="24.75" customHeight="1">
      <c r="A121" s="110">
        <v>33</v>
      </c>
      <c r="B121" s="119">
        <v>41639</v>
      </c>
      <c r="C121" s="381" t="s">
        <v>290</v>
      </c>
      <c r="D121" s="382"/>
      <c r="E121" s="383"/>
      <c r="F121" s="377">
        <v>1166</v>
      </c>
      <c r="G121" s="378"/>
      <c r="H121" s="75" t="s">
        <v>101</v>
      </c>
      <c r="I121" s="376" t="s">
        <v>22</v>
      </c>
      <c r="J121" s="376"/>
      <c r="K121" s="376"/>
      <c r="L121" s="346" t="s">
        <v>321</v>
      </c>
      <c r="M121" s="346"/>
      <c r="N121" s="346"/>
      <c r="O121" s="373" t="s">
        <v>294</v>
      </c>
      <c r="P121" s="374"/>
      <c r="Q121" s="375"/>
      <c r="R121" s="254">
        <f>SUM(F116:G121)</f>
        <v>671738</v>
      </c>
      <c r="S121" s="254">
        <f>+R114+R121</f>
        <v>6897418</v>
      </c>
    </row>
    <row r="122" spans="1:19" ht="24.75" customHeight="1">
      <c r="A122" s="90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91"/>
      <c r="O122" s="77"/>
      <c r="P122" s="77"/>
      <c r="Q122" s="77"/>
      <c r="R122" s="255"/>
      <c r="S122" s="255"/>
    </row>
    <row r="123" spans="1:17" ht="24.75" customHeight="1">
      <c r="A123" s="388" t="s">
        <v>233</v>
      </c>
      <c r="B123" s="388"/>
      <c r="C123" s="388"/>
      <c r="D123" s="388"/>
      <c r="E123" s="388"/>
      <c r="F123" s="388"/>
      <c r="G123" s="388"/>
      <c r="H123" s="388"/>
      <c r="I123" s="388"/>
      <c r="J123" s="77"/>
      <c r="K123" s="77"/>
      <c r="L123" s="77"/>
      <c r="M123" s="77"/>
      <c r="N123" s="77"/>
      <c r="O123" s="77"/>
      <c r="P123" s="77"/>
      <c r="Q123" s="77"/>
    </row>
    <row r="124" spans="1:17" ht="24.75" customHeight="1">
      <c r="A124" s="95" t="s">
        <v>207</v>
      </c>
      <c r="B124" s="96" t="s">
        <v>82</v>
      </c>
      <c r="C124" s="365" t="s">
        <v>85</v>
      </c>
      <c r="D124" s="365"/>
      <c r="E124" s="365"/>
      <c r="F124" s="365" t="s">
        <v>234</v>
      </c>
      <c r="G124" s="365"/>
      <c r="H124" s="365"/>
      <c r="I124" s="358" t="s">
        <v>227</v>
      </c>
      <c r="J124" s="359"/>
      <c r="K124" s="359"/>
      <c r="L124" s="360"/>
      <c r="M124" s="93" t="s">
        <v>235</v>
      </c>
      <c r="N124" s="359" t="s">
        <v>226</v>
      </c>
      <c r="O124" s="359"/>
      <c r="P124" s="365" t="s">
        <v>86</v>
      </c>
      <c r="Q124" s="365"/>
    </row>
    <row r="125" spans="1:17" s="1" customFormat="1" ht="24.75" customHeight="1">
      <c r="A125" s="107">
        <v>1</v>
      </c>
      <c r="B125" s="105">
        <v>41318</v>
      </c>
      <c r="C125" s="346" t="s">
        <v>328</v>
      </c>
      <c r="D125" s="346"/>
      <c r="E125" s="346"/>
      <c r="F125" s="346" t="s">
        <v>327</v>
      </c>
      <c r="G125" s="346"/>
      <c r="H125" s="346"/>
      <c r="I125" s="347" t="s">
        <v>236</v>
      </c>
      <c r="J125" s="348"/>
      <c r="K125" s="348"/>
      <c r="L125" s="349"/>
      <c r="M125" s="8" t="s">
        <v>177</v>
      </c>
      <c r="N125" s="117">
        <v>60000</v>
      </c>
      <c r="O125" s="75" t="s">
        <v>101</v>
      </c>
      <c r="P125" s="346"/>
      <c r="Q125" s="346"/>
    </row>
    <row r="126" spans="1:17" s="1" customFormat="1" ht="24.75" customHeight="1">
      <c r="A126" s="107">
        <v>2</v>
      </c>
      <c r="B126" s="105">
        <v>41326</v>
      </c>
      <c r="C126" s="346" t="s">
        <v>329</v>
      </c>
      <c r="D126" s="346"/>
      <c r="E126" s="346"/>
      <c r="F126" s="346" t="s">
        <v>327</v>
      </c>
      <c r="G126" s="346"/>
      <c r="H126" s="346"/>
      <c r="I126" s="347" t="s">
        <v>236</v>
      </c>
      <c r="J126" s="348"/>
      <c r="K126" s="348"/>
      <c r="L126" s="349"/>
      <c r="M126" s="9" t="s">
        <v>179</v>
      </c>
      <c r="N126" s="118">
        <v>30000</v>
      </c>
      <c r="O126" s="75" t="s">
        <v>101</v>
      </c>
      <c r="P126" s="346"/>
      <c r="Q126" s="346"/>
    </row>
    <row r="127" spans="1:17" s="1" customFormat="1" ht="24.75" customHeight="1">
      <c r="A127" s="107">
        <v>3</v>
      </c>
      <c r="B127" s="105">
        <v>41326</v>
      </c>
      <c r="C127" s="346" t="s">
        <v>330</v>
      </c>
      <c r="D127" s="346"/>
      <c r="E127" s="346"/>
      <c r="F127" s="346" t="s">
        <v>327</v>
      </c>
      <c r="G127" s="346"/>
      <c r="H127" s="346"/>
      <c r="I127" s="347" t="s">
        <v>236</v>
      </c>
      <c r="J127" s="348"/>
      <c r="K127" s="348"/>
      <c r="L127" s="349"/>
      <c r="M127" s="9" t="s">
        <v>181</v>
      </c>
      <c r="N127" s="118">
        <v>30000</v>
      </c>
      <c r="O127" s="75" t="s">
        <v>101</v>
      </c>
      <c r="P127" s="346"/>
      <c r="Q127" s="346"/>
    </row>
    <row r="128" spans="1:17" s="1" customFormat="1" ht="24.75" customHeight="1">
      <c r="A128" s="107">
        <v>4</v>
      </c>
      <c r="B128" s="105">
        <v>41330</v>
      </c>
      <c r="C128" s="346" t="s">
        <v>237</v>
      </c>
      <c r="D128" s="346"/>
      <c r="E128" s="346"/>
      <c r="F128" s="346" t="s">
        <v>327</v>
      </c>
      <c r="G128" s="346"/>
      <c r="H128" s="346"/>
      <c r="I128" s="347" t="s">
        <v>236</v>
      </c>
      <c r="J128" s="348"/>
      <c r="K128" s="348"/>
      <c r="L128" s="349"/>
      <c r="M128" s="9" t="s">
        <v>325</v>
      </c>
      <c r="N128" s="118">
        <v>50000</v>
      </c>
      <c r="O128" s="75" t="s">
        <v>101</v>
      </c>
      <c r="P128" s="346"/>
      <c r="Q128" s="346"/>
    </row>
    <row r="129" spans="1:17" s="1" customFormat="1" ht="24.75" customHeight="1">
      <c r="A129" s="107">
        <v>5</v>
      </c>
      <c r="B129" s="105">
        <v>41351</v>
      </c>
      <c r="C129" s="346" t="s">
        <v>237</v>
      </c>
      <c r="D129" s="346"/>
      <c r="E129" s="346"/>
      <c r="F129" s="346" t="s">
        <v>327</v>
      </c>
      <c r="G129" s="346"/>
      <c r="H129" s="346"/>
      <c r="I129" s="347" t="s">
        <v>236</v>
      </c>
      <c r="J129" s="348"/>
      <c r="K129" s="348"/>
      <c r="L129" s="349"/>
      <c r="M129" s="9" t="s">
        <v>325</v>
      </c>
      <c r="N129" s="118">
        <v>50000</v>
      </c>
      <c r="O129" s="75" t="s">
        <v>101</v>
      </c>
      <c r="P129" s="346"/>
      <c r="Q129" s="346"/>
    </row>
    <row r="130" spans="1:17" s="1" customFormat="1" ht="24.75" customHeight="1">
      <c r="A130" s="107">
        <v>6</v>
      </c>
      <c r="B130" s="105">
        <v>41382</v>
      </c>
      <c r="C130" s="346" t="s">
        <v>329</v>
      </c>
      <c r="D130" s="346"/>
      <c r="E130" s="346"/>
      <c r="F130" s="346" t="s">
        <v>327</v>
      </c>
      <c r="G130" s="346"/>
      <c r="H130" s="346"/>
      <c r="I130" s="347" t="s">
        <v>236</v>
      </c>
      <c r="J130" s="348"/>
      <c r="K130" s="348"/>
      <c r="L130" s="349"/>
      <c r="M130" s="9" t="s">
        <v>181</v>
      </c>
      <c r="N130" s="118">
        <v>30000</v>
      </c>
      <c r="O130" s="75" t="s">
        <v>101</v>
      </c>
      <c r="P130" s="346"/>
      <c r="Q130" s="346"/>
    </row>
    <row r="131" spans="1:17" s="1" customFormat="1" ht="24.75" customHeight="1">
      <c r="A131" s="107">
        <v>7</v>
      </c>
      <c r="B131" s="105">
        <v>41382</v>
      </c>
      <c r="C131" s="346" t="s">
        <v>331</v>
      </c>
      <c r="D131" s="346"/>
      <c r="E131" s="346"/>
      <c r="F131" s="346" t="s">
        <v>327</v>
      </c>
      <c r="G131" s="346"/>
      <c r="H131" s="346"/>
      <c r="I131" s="347" t="s">
        <v>236</v>
      </c>
      <c r="J131" s="348"/>
      <c r="K131" s="348"/>
      <c r="L131" s="349"/>
      <c r="M131" s="9" t="s">
        <v>175</v>
      </c>
      <c r="N131" s="118">
        <v>25000</v>
      </c>
      <c r="O131" s="75" t="s">
        <v>101</v>
      </c>
      <c r="P131" s="346"/>
      <c r="Q131" s="346"/>
    </row>
    <row r="132" spans="1:17" s="1" customFormat="1" ht="24.75" customHeight="1">
      <c r="A132" s="107">
        <v>8</v>
      </c>
      <c r="B132" s="105">
        <v>41382</v>
      </c>
      <c r="C132" s="346" t="s">
        <v>330</v>
      </c>
      <c r="D132" s="346"/>
      <c r="E132" s="346"/>
      <c r="F132" s="346" t="s">
        <v>327</v>
      </c>
      <c r="G132" s="346"/>
      <c r="H132" s="346"/>
      <c r="I132" s="347" t="s">
        <v>236</v>
      </c>
      <c r="J132" s="348"/>
      <c r="K132" s="348"/>
      <c r="L132" s="349"/>
      <c r="M132" s="9" t="s">
        <v>181</v>
      </c>
      <c r="N132" s="118">
        <v>30000</v>
      </c>
      <c r="O132" s="75" t="s">
        <v>101</v>
      </c>
      <c r="P132" s="346"/>
      <c r="Q132" s="346"/>
    </row>
    <row r="133" spans="1:17" s="1" customFormat="1" ht="24.75" customHeight="1">
      <c r="A133" s="107">
        <v>9</v>
      </c>
      <c r="B133" s="105">
        <v>41386</v>
      </c>
      <c r="C133" s="346" t="s">
        <v>237</v>
      </c>
      <c r="D133" s="346"/>
      <c r="E133" s="346"/>
      <c r="F133" s="346" t="s">
        <v>327</v>
      </c>
      <c r="G133" s="346"/>
      <c r="H133" s="346"/>
      <c r="I133" s="347" t="s">
        <v>236</v>
      </c>
      <c r="J133" s="348"/>
      <c r="K133" s="348"/>
      <c r="L133" s="349"/>
      <c r="M133" s="9" t="s">
        <v>325</v>
      </c>
      <c r="N133" s="118">
        <v>50000</v>
      </c>
      <c r="O133" s="75" t="s">
        <v>101</v>
      </c>
      <c r="P133" s="346"/>
      <c r="Q133" s="346"/>
    </row>
    <row r="134" spans="1:17" s="1" customFormat="1" ht="24.75" customHeight="1">
      <c r="A134" s="107">
        <v>10</v>
      </c>
      <c r="B134" s="105">
        <v>41414</v>
      </c>
      <c r="C134" s="346" t="s">
        <v>237</v>
      </c>
      <c r="D134" s="346"/>
      <c r="E134" s="346"/>
      <c r="F134" s="346" t="s">
        <v>327</v>
      </c>
      <c r="G134" s="346"/>
      <c r="H134" s="346"/>
      <c r="I134" s="347" t="s">
        <v>236</v>
      </c>
      <c r="J134" s="348"/>
      <c r="K134" s="348"/>
      <c r="L134" s="349"/>
      <c r="M134" s="9" t="s">
        <v>325</v>
      </c>
      <c r="N134" s="118">
        <v>50000</v>
      </c>
      <c r="O134" s="75" t="s">
        <v>101</v>
      </c>
      <c r="P134" s="346"/>
      <c r="Q134" s="346"/>
    </row>
    <row r="135" spans="1:17" s="1" customFormat="1" ht="24.75" customHeight="1">
      <c r="A135" s="107">
        <v>11</v>
      </c>
      <c r="B135" s="105">
        <v>41425</v>
      </c>
      <c r="C135" s="346" t="s">
        <v>331</v>
      </c>
      <c r="D135" s="346"/>
      <c r="E135" s="346"/>
      <c r="F135" s="346" t="s">
        <v>327</v>
      </c>
      <c r="G135" s="346"/>
      <c r="H135" s="346"/>
      <c r="I135" s="347" t="s">
        <v>236</v>
      </c>
      <c r="J135" s="348"/>
      <c r="K135" s="348"/>
      <c r="L135" s="349"/>
      <c r="M135" s="9" t="s">
        <v>175</v>
      </c>
      <c r="N135" s="118">
        <v>25000</v>
      </c>
      <c r="O135" s="75" t="s">
        <v>101</v>
      </c>
      <c r="P135" s="346"/>
      <c r="Q135" s="346"/>
    </row>
    <row r="136" spans="1:17" s="1" customFormat="1" ht="24.75" customHeight="1">
      <c r="A136" s="107">
        <v>12</v>
      </c>
      <c r="B136" s="105">
        <v>41446</v>
      </c>
      <c r="C136" s="346" t="s">
        <v>329</v>
      </c>
      <c r="D136" s="346"/>
      <c r="E136" s="346"/>
      <c r="F136" s="346" t="s">
        <v>327</v>
      </c>
      <c r="G136" s="346"/>
      <c r="H136" s="346"/>
      <c r="I136" s="347" t="s">
        <v>236</v>
      </c>
      <c r="J136" s="348"/>
      <c r="K136" s="348"/>
      <c r="L136" s="349"/>
      <c r="M136" s="9" t="s">
        <v>181</v>
      </c>
      <c r="N136" s="118">
        <v>30000</v>
      </c>
      <c r="O136" s="75" t="s">
        <v>101</v>
      </c>
      <c r="P136" s="346"/>
      <c r="Q136" s="346"/>
    </row>
    <row r="137" spans="1:17" s="1" customFormat="1" ht="24.75" customHeight="1">
      <c r="A137" s="107">
        <v>13</v>
      </c>
      <c r="B137" s="105">
        <v>41446</v>
      </c>
      <c r="C137" s="346" t="s">
        <v>330</v>
      </c>
      <c r="D137" s="346"/>
      <c r="E137" s="346"/>
      <c r="F137" s="346" t="s">
        <v>327</v>
      </c>
      <c r="G137" s="346"/>
      <c r="H137" s="346"/>
      <c r="I137" s="347" t="s">
        <v>236</v>
      </c>
      <c r="J137" s="348"/>
      <c r="K137" s="348"/>
      <c r="L137" s="349"/>
      <c r="M137" s="9" t="s">
        <v>181</v>
      </c>
      <c r="N137" s="118">
        <v>30000</v>
      </c>
      <c r="O137" s="75" t="s">
        <v>101</v>
      </c>
      <c r="P137" s="346"/>
      <c r="Q137" s="346"/>
    </row>
    <row r="138" spans="1:17" s="1" customFormat="1" ht="24.75" customHeight="1">
      <c r="A138" s="107">
        <v>14</v>
      </c>
      <c r="B138" s="105">
        <v>41446</v>
      </c>
      <c r="C138" s="346" t="s">
        <v>332</v>
      </c>
      <c r="D138" s="346"/>
      <c r="E138" s="346"/>
      <c r="F138" s="346" t="s">
        <v>327</v>
      </c>
      <c r="G138" s="346"/>
      <c r="H138" s="346"/>
      <c r="I138" s="347" t="s">
        <v>236</v>
      </c>
      <c r="J138" s="348"/>
      <c r="K138" s="348"/>
      <c r="L138" s="349"/>
      <c r="M138" s="9" t="s">
        <v>185</v>
      </c>
      <c r="N138" s="118">
        <v>200000</v>
      </c>
      <c r="O138" s="75" t="s">
        <v>101</v>
      </c>
      <c r="P138" s="346"/>
      <c r="Q138" s="346"/>
    </row>
    <row r="139" spans="1:17" s="1" customFormat="1" ht="24.75" customHeight="1">
      <c r="A139" s="107">
        <v>15</v>
      </c>
      <c r="B139" s="105">
        <v>41449</v>
      </c>
      <c r="C139" s="346" t="s">
        <v>237</v>
      </c>
      <c r="D139" s="346"/>
      <c r="E139" s="346"/>
      <c r="F139" s="346" t="s">
        <v>327</v>
      </c>
      <c r="G139" s="346"/>
      <c r="H139" s="346"/>
      <c r="I139" s="347" t="s">
        <v>236</v>
      </c>
      <c r="J139" s="348"/>
      <c r="K139" s="348"/>
      <c r="L139" s="349"/>
      <c r="M139" s="9" t="s">
        <v>325</v>
      </c>
      <c r="N139" s="118">
        <v>50000</v>
      </c>
      <c r="O139" s="75" t="s">
        <v>101</v>
      </c>
      <c r="P139" s="346"/>
      <c r="Q139" s="346"/>
    </row>
    <row r="140" spans="1:17" s="1" customFormat="1" ht="24.75" customHeight="1">
      <c r="A140" s="107">
        <v>16</v>
      </c>
      <c r="B140" s="105">
        <v>41469</v>
      </c>
      <c r="C140" s="346" t="s">
        <v>333</v>
      </c>
      <c r="D140" s="346"/>
      <c r="E140" s="346"/>
      <c r="F140" s="346" t="s">
        <v>327</v>
      </c>
      <c r="G140" s="346"/>
      <c r="H140" s="346"/>
      <c r="I140" s="347" t="s">
        <v>236</v>
      </c>
      <c r="J140" s="348"/>
      <c r="K140" s="348"/>
      <c r="L140" s="349"/>
      <c r="M140" s="9" t="s">
        <v>326</v>
      </c>
      <c r="N140" s="118">
        <v>50000</v>
      </c>
      <c r="O140" s="75" t="s">
        <v>101</v>
      </c>
      <c r="P140" s="346"/>
      <c r="Q140" s="346"/>
    </row>
    <row r="141" spans="1:17" s="1" customFormat="1" ht="24.75" customHeight="1">
      <c r="A141" s="107">
        <v>17</v>
      </c>
      <c r="B141" s="105">
        <v>41469</v>
      </c>
      <c r="C141" s="346" t="s">
        <v>334</v>
      </c>
      <c r="D141" s="346"/>
      <c r="E141" s="346"/>
      <c r="F141" s="346" t="s">
        <v>327</v>
      </c>
      <c r="G141" s="346"/>
      <c r="H141" s="346"/>
      <c r="I141" s="347" t="s">
        <v>236</v>
      </c>
      <c r="J141" s="348"/>
      <c r="K141" s="348"/>
      <c r="L141" s="349"/>
      <c r="M141" s="9" t="s">
        <v>177</v>
      </c>
      <c r="N141" s="118">
        <v>150000</v>
      </c>
      <c r="O141" s="75" t="s">
        <v>101</v>
      </c>
      <c r="P141" s="346"/>
      <c r="Q141" s="346"/>
    </row>
    <row r="142" spans="1:17" s="1" customFormat="1" ht="24.75" customHeight="1">
      <c r="A142" s="107">
        <v>18</v>
      </c>
      <c r="B142" s="105">
        <v>41477</v>
      </c>
      <c r="C142" s="346" t="s">
        <v>237</v>
      </c>
      <c r="D142" s="346"/>
      <c r="E142" s="346"/>
      <c r="F142" s="346" t="s">
        <v>327</v>
      </c>
      <c r="G142" s="346"/>
      <c r="H142" s="346"/>
      <c r="I142" s="347" t="s">
        <v>236</v>
      </c>
      <c r="J142" s="348"/>
      <c r="K142" s="348"/>
      <c r="L142" s="349"/>
      <c r="M142" s="9" t="s">
        <v>325</v>
      </c>
      <c r="N142" s="118">
        <v>50000</v>
      </c>
      <c r="O142" s="75" t="s">
        <v>101</v>
      </c>
      <c r="P142" s="346"/>
      <c r="Q142" s="346"/>
    </row>
    <row r="143" spans="1:17" s="1" customFormat="1" ht="24.75" customHeight="1">
      <c r="A143" s="107">
        <v>19</v>
      </c>
      <c r="B143" s="105">
        <v>41500</v>
      </c>
      <c r="C143" s="346" t="s">
        <v>333</v>
      </c>
      <c r="D143" s="346"/>
      <c r="E143" s="346"/>
      <c r="F143" s="346" t="s">
        <v>327</v>
      </c>
      <c r="G143" s="346"/>
      <c r="H143" s="346"/>
      <c r="I143" s="347" t="s">
        <v>236</v>
      </c>
      <c r="J143" s="348"/>
      <c r="K143" s="348"/>
      <c r="L143" s="349"/>
      <c r="M143" s="9" t="s">
        <v>193</v>
      </c>
      <c r="N143" s="118">
        <v>30000</v>
      </c>
      <c r="O143" s="75" t="s">
        <v>101</v>
      </c>
      <c r="P143" s="346"/>
      <c r="Q143" s="346"/>
    </row>
    <row r="144" spans="1:17" ht="24.75" customHeight="1">
      <c r="A144" s="95" t="s">
        <v>207</v>
      </c>
      <c r="B144" s="96" t="s">
        <v>82</v>
      </c>
      <c r="C144" s="365" t="s">
        <v>85</v>
      </c>
      <c r="D144" s="365"/>
      <c r="E144" s="365"/>
      <c r="F144" s="365" t="s">
        <v>234</v>
      </c>
      <c r="G144" s="365"/>
      <c r="H144" s="365"/>
      <c r="I144" s="358" t="s">
        <v>227</v>
      </c>
      <c r="J144" s="359"/>
      <c r="K144" s="359"/>
      <c r="L144" s="360"/>
      <c r="M144" s="93" t="s">
        <v>235</v>
      </c>
      <c r="N144" s="359" t="s">
        <v>226</v>
      </c>
      <c r="O144" s="359"/>
      <c r="P144" s="365" t="s">
        <v>86</v>
      </c>
      <c r="Q144" s="365"/>
    </row>
    <row r="145" spans="1:17" s="1" customFormat="1" ht="24.75" customHeight="1">
      <c r="A145" s="107">
        <v>20</v>
      </c>
      <c r="B145" s="105">
        <v>41507</v>
      </c>
      <c r="C145" s="346" t="s">
        <v>329</v>
      </c>
      <c r="D145" s="346"/>
      <c r="E145" s="346"/>
      <c r="F145" s="346" t="s">
        <v>327</v>
      </c>
      <c r="G145" s="346"/>
      <c r="H145" s="346"/>
      <c r="I145" s="347" t="s">
        <v>236</v>
      </c>
      <c r="J145" s="348"/>
      <c r="K145" s="348"/>
      <c r="L145" s="349"/>
      <c r="M145" s="9" t="s">
        <v>190</v>
      </c>
      <c r="N145" s="118">
        <v>30000</v>
      </c>
      <c r="O145" s="75" t="s">
        <v>101</v>
      </c>
      <c r="P145" s="346"/>
      <c r="Q145" s="346"/>
    </row>
    <row r="146" spans="1:17" s="1" customFormat="1" ht="24.75" customHeight="1">
      <c r="A146" s="107">
        <v>21</v>
      </c>
      <c r="B146" s="105">
        <v>41507</v>
      </c>
      <c r="C146" s="346" t="s">
        <v>330</v>
      </c>
      <c r="D146" s="346"/>
      <c r="E146" s="346"/>
      <c r="F146" s="346" t="s">
        <v>327</v>
      </c>
      <c r="G146" s="346"/>
      <c r="H146" s="346"/>
      <c r="I146" s="347" t="s">
        <v>236</v>
      </c>
      <c r="J146" s="348"/>
      <c r="K146" s="348"/>
      <c r="L146" s="349"/>
      <c r="M146" s="9" t="s">
        <v>181</v>
      </c>
      <c r="N146" s="118">
        <v>30000</v>
      </c>
      <c r="O146" s="75" t="s">
        <v>101</v>
      </c>
      <c r="P146" s="346"/>
      <c r="Q146" s="346"/>
    </row>
    <row r="147" spans="1:17" s="1" customFormat="1" ht="24.75" customHeight="1">
      <c r="A147" s="107">
        <v>22</v>
      </c>
      <c r="B147" s="105">
        <v>41512</v>
      </c>
      <c r="C147" s="346" t="s">
        <v>237</v>
      </c>
      <c r="D147" s="346"/>
      <c r="E147" s="346"/>
      <c r="F147" s="346" t="s">
        <v>327</v>
      </c>
      <c r="G147" s="346"/>
      <c r="H147" s="346"/>
      <c r="I147" s="347" t="s">
        <v>236</v>
      </c>
      <c r="J147" s="348"/>
      <c r="K147" s="348"/>
      <c r="L147" s="349"/>
      <c r="M147" s="9" t="s">
        <v>325</v>
      </c>
      <c r="N147" s="118">
        <v>50000</v>
      </c>
      <c r="O147" s="75" t="s">
        <v>101</v>
      </c>
      <c r="P147" s="346"/>
      <c r="Q147" s="346"/>
    </row>
    <row r="148" spans="1:17" s="1" customFormat="1" ht="24.75" customHeight="1">
      <c r="A148" s="107">
        <v>23</v>
      </c>
      <c r="B148" s="105">
        <v>41516</v>
      </c>
      <c r="C148" s="346" t="s">
        <v>332</v>
      </c>
      <c r="D148" s="346"/>
      <c r="E148" s="346"/>
      <c r="F148" s="346" t="s">
        <v>327</v>
      </c>
      <c r="G148" s="346"/>
      <c r="H148" s="346"/>
      <c r="I148" s="347" t="s">
        <v>236</v>
      </c>
      <c r="J148" s="348"/>
      <c r="K148" s="348"/>
      <c r="L148" s="349"/>
      <c r="M148" s="9" t="s">
        <v>188</v>
      </c>
      <c r="N148" s="118">
        <v>200000</v>
      </c>
      <c r="O148" s="75" t="s">
        <v>101</v>
      </c>
      <c r="P148" s="346"/>
      <c r="Q148" s="346"/>
    </row>
    <row r="149" spans="1:17" s="1" customFormat="1" ht="24.75" customHeight="1">
      <c r="A149" s="107">
        <v>24</v>
      </c>
      <c r="B149" s="105">
        <v>41540</v>
      </c>
      <c r="C149" s="346" t="s">
        <v>237</v>
      </c>
      <c r="D149" s="346"/>
      <c r="E149" s="346"/>
      <c r="F149" s="346" t="s">
        <v>327</v>
      </c>
      <c r="G149" s="346"/>
      <c r="H149" s="346"/>
      <c r="I149" s="347" t="s">
        <v>236</v>
      </c>
      <c r="J149" s="348"/>
      <c r="K149" s="348"/>
      <c r="L149" s="349"/>
      <c r="M149" s="9" t="s">
        <v>325</v>
      </c>
      <c r="N149" s="118">
        <v>50000</v>
      </c>
      <c r="O149" s="75" t="s">
        <v>101</v>
      </c>
      <c r="P149" s="346"/>
      <c r="Q149" s="346"/>
    </row>
    <row r="150" spans="1:17" s="1" customFormat="1" ht="24.75" customHeight="1">
      <c r="A150" s="107">
        <v>25</v>
      </c>
      <c r="B150" s="105">
        <v>41540</v>
      </c>
      <c r="C150" s="346" t="s">
        <v>335</v>
      </c>
      <c r="D150" s="346"/>
      <c r="E150" s="346"/>
      <c r="F150" s="346" t="s">
        <v>327</v>
      </c>
      <c r="G150" s="346"/>
      <c r="H150" s="346"/>
      <c r="I150" s="347" t="s">
        <v>236</v>
      </c>
      <c r="J150" s="348"/>
      <c r="K150" s="348"/>
      <c r="L150" s="349"/>
      <c r="M150" s="9" t="s">
        <v>195</v>
      </c>
      <c r="N150" s="118">
        <v>35000</v>
      </c>
      <c r="O150" s="75" t="s">
        <v>101</v>
      </c>
      <c r="P150" s="346"/>
      <c r="Q150" s="346"/>
    </row>
    <row r="151" spans="1:17" s="1" customFormat="1" ht="24.75" customHeight="1">
      <c r="A151" s="107">
        <v>26</v>
      </c>
      <c r="B151" s="105">
        <v>41540</v>
      </c>
      <c r="C151" s="346" t="s">
        <v>335</v>
      </c>
      <c r="D151" s="346"/>
      <c r="E151" s="346"/>
      <c r="F151" s="346" t="s">
        <v>327</v>
      </c>
      <c r="G151" s="346"/>
      <c r="H151" s="346"/>
      <c r="I151" s="347" t="s">
        <v>236</v>
      </c>
      <c r="J151" s="348"/>
      <c r="K151" s="348"/>
      <c r="L151" s="349"/>
      <c r="M151" s="9" t="s">
        <v>188</v>
      </c>
      <c r="N151" s="118">
        <v>10000</v>
      </c>
      <c r="O151" s="75" t="s">
        <v>101</v>
      </c>
      <c r="P151" s="346"/>
      <c r="Q151" s="346"/>
    </row>
    <row r="152" spans="1:17" s="1" customFormat="1" ht="24.75" customHeight="1">
      <c r="A152" s="107">
        <v>27</v>
      </c>
      <c r="B152" s="105">
        <v>41540</v>
      </c>
      <c r="C152" s="346" t="s">
        <v>335</v>
      </c>
      <c r="D152" s="346"/>
      <c r="E152" s="346"/>
      <c r="F152" s="346" t="s">
        <v>327</v>
      </c>
      <c r="G152" s="346"/>
      <c r="H152" s="346"/>
      <c r="I152" s="347" t="s">
        <v>236</v>
      </c>
      <c r="J152" s="348"/>
      <c r="K152" s="348"/>
      <c r="L152" s="349"/>
      <c r="M152" s="9" t="s">
        <v>193</v>
      </c>
      <c r="N152" s="118">
        <v>15000</v>
      </c>
      <c r="O152" s="75" t="s">
        <v>101</v>
      </c>
      <c r="P152" s="346"/>
      <c r="Q152" s="346"/>
    </row>
    <row r="153" spans="1:17" s="1" customFormat="1" ht="24.75" customHeight="1">
      <c r="A153" s="107">
        <v>28</v>
      </c>
      <c r="B153" s="105">
        <v>41563</v>
      </c>
      <c r="C153" s="346" t="s">
        <v>330</v>
      </c>
      <c r="D153" s="346"/>
      <c r="E153" s="346"/>
      <c r="F153" s="346" t="s">
        <v>327</v>
      </c>
      <c r="G153" s="346"/>
      <c r="H153" s="346"/>
      <c r="I153" s="347" t="s">
        <v>236</v>
      </c>
      <c r="J153" s="348"/>
      <c r="K153" s="348"/>
      <c r="L153" s="349"/>
      <c r="M153" s="9" t="s">
        <v>177</v>
      </c>
      <c r="N153" s="118">
        <v>10000</v>
      </c>
      <c r="O153" s="75" t="s">
        <v>101</v>
      </c>
      <c r="P153" s="346"/>
      <c r="Q153" s="346"/>
    </row>
    <row r="154" spans="1:17" s="1" customFormat="1" ht="24.75" customHeight="1">
      <c r="A154" s="107">
        <v>29</v>
      </c>
      <c r="B154" s="105">
        <v>41563</v>
      </c>
      <c r="C154" s="346" t="s">
        <v>332</v>
      </c>
      <c r="D154" s="346"/>
      <c r="E154" s="346"/>
      <c r="F154" s="346" t="s">
        <v>327</v>
      </c>
      <c r="G154" s="346"/>
      <c r="H154" s="346"/>
      <c r="I154" s="347" t="s">
        <v>236</v>
      </c>
      <c r="J154" s="348"/>
      <c r="K154" s="348"/>
      <c r="L154" s="349"/>
      <c r="M154" s="9" t="s">
        <v>188</v>
      </c>
      <c r="N154" s="118">
        <v>200000</v>
      </c>
      <c r="O154" s="75" t="s">
        <v>101</v>
      </c>
      <c r="P154" s="346"/>
      <c r="Q154" s="346"/>
    </row>
    <row r="155" spans="1:17" s="1" customFormat="1" ht="24.75" customHeight="1">
      <c r="A155" s="107">
        <v>30</v>
      </c>
      <c r="B155" s="105">
        <v>41564</v>
      </c>
      <c r="C155" s="346" t="s">
        <v>330</v>
      </c>
      <c r="D155" s="346"/>
      <c r="E155" s="346"/>
      <c r="F155" s="346" t="s">
        <v>327</v>
      </c>
      <c r="G155" s="346"/>
      <c r="H155" s="346"/>
      <c r="I155" s="347" t="s">
        <v>236</v>
      </c>
      <c r="J155" s="348"/>
      <c r="K155" s="348"/>
      <c r="L155" s="349"/>
      <c r="M155" s="9" t="s">
        <v>177</v>
      </c>
      <c r="N155" s="118">
        <v>10000</v>
      </c>
      <c r="O155" s="75" t="s">
        <v>101</v>
      </c>
      <c r="P155" s="346"/>
      <c r="Q155" s="346"/>
    </row>
    <row r="156" spans="1:17" s="1" customFormat="1" ht="24.75" customHeight="1">
      <c r="A156" s="107">
        <v>31</v>
      </c>
      <c r="B156" s="105">
        <v>41565</v>
      </c>
      <c r="C156" s="346" t="s">
        <v>330</v>
      </c>
      <c r="D156" s="346"/>
      <c r="E156" s="346"/>
      <c r="F156" s="346" t="s">
        <v>327</v>
      </c>
      <c r="G156" s="346"/>
      <c r="H156" s="346"/>
      <c r="I156" s="347" t="s">
        <v>236</v>
      </c>
      <c r="J156" s="348"/>
      <c r="K156" s="348"/>
      <c r="L156" s="349"/>
      <c r="M156" s="9" t="s">
        <v>177</v>
      </c>
      <c r="N156" s="118">
        <v>10000</v>
      </c>
      <c r="O156" s="75" t="s">
        <v>101</v>
      </c>
      <c r="P156" s="346"/>
      <c r="Q156" s="346"/>
    </row>
    <row r="157" spans="1:17" s="1" customFormat="1" ht="24.75" customHeight="1">
      <c r="A157" s="107">
        <v>32</v>
      </c>
      <c r="B157" s="105">
        <v>41568</v>
      </c>
      <c r="C157" s="346" t="s">
        <v>336</v>
      </c>
      <c r="D157" s="346"/>
      <c r="E157" s="346"/>
      <c r="F157" s="346" t="s">
        <v>327</v>
      </c>
      <c r="G157" s="346"/>
      <c r="H157" s="346"/>
      <c r="I157" s="347" t="s">
        <v>236</v>
      </c>
      <c r="J157" s="348"/>
      <c r="K157" s="348"/>
      <c r="L157" s="349"/>
      <c r="M157" s="9" t="s">
        <v>199</v>
      </c>
      <c r="N157" s="118">
        <v>10000</v>
      </c>
      <c r="O157" s="75" t="s">
        <v>101</v>
      </c>
      <c r="P157" s="346"/>
      <c r="Q157" s="346"/>
    </row>
    <row r="158" spans="1:17" s="1" customFormat="1" ht="24.75" customHeight="1">
      <c r="A158" s="107">
        <v>33</v>
      </c>
      <c r="B158" s="105">
        <v>41568</v>
      </c>
      <c r="C158" s="346" t="s">
        <v>336</v>
      </c>
      <c r="D158" s="346"/>
      <c r="E158" s="346"/>
      <c r="F158" s="346" t="s">
        <v>327</v>
      </c>
      <c r="G158" s="346"/>
      <c r="H158" s="346"/>
      <c r="I158" s="347" t="s">
        <v>236</v>
      </c>
      <c r="J158" s="348"/>
      <c r="K158" s="348"/>
      <c r="L158" s="349"/>
      <c r="M158" s="9" t="s">
        <v>197</v>
      </c>
      <c r="N158" s="118">
        <v>20000</v>
      </c>
      <c r="O158" s="75" t="s">
        <v>101</v>
      </c>
      <c r="P158" s="346"/>
      <c r="Q158" s="346"/>
    </row>
    <row r="159" spans="1:17" s="1" customFormat="1" ht="24.75" customHeight="1">
      <c r="A159" s="107">
        <v>34</v>
      </c>
      <c r="B159" s="105">
        <v>41596</v>
      </c>
      <c r="C159" s="346" t="s">
        <v>329</v>
      </c>
      <c r="D159" s="346"/>
      <c r="E159" s="346"/>
      <c r="F159" s="346" t="s">
        <v>327</v>
      </c>
      <c r="G159" s="346"/>
      <c r="H159" s="346"/>
      <c r="I159" s="347" t="s">
        <v>236</v>
      </c>
      <c r="J159" s="348"/>
      <c r="K159" s="348"/>
      <c r="L159" s="349"/>
      <c r="M159" s="9" t="s">
        <v>195</v>
      </c>
      <c r="N159" s="118">
        <v>20000</v>
      </c>
      <c r="O159" s="75" t="s">
        <v>101</v>
      </c>
      <c r="P159" s="346"/>
      <c r="Q159" s="346"/>
    </row>
    <row r="160" spans="1:17" s="1" customFormat="1" ht="24.75" customHeight="1">
      <c r="A160" s="107">
        <v>35</v>
      </c>
      <c r="B160" s="105">
        <v>41603</v>
      </c>
      <c r="C160" s="346" t="s">
        <v>237</v>
      </c>
      <c r="D160" s="346"/>
      <c r="E160" s="346"/>
      <c r="F160" s="346" t="s">
        <v>327</v>
      </c>
      <c r="G160" s="346"/>
      <c r="H160" s="346"/>
      <c r="I160" s="347" t="s">
        <v>236</v>
      </c>
      <c r="J160" s="348"/>
      <c r="K160" s="348"/>
      <c r="L160" s="349"/>
      <c r="M160" s="9" t="s">
        <v>201</v>
      </c>
      <c r="N160" s="118">
        <v>80000</v>
      </c>
      <c r="O160" s="75" t="s">
        <v>101</v>
      </c>
      <c r="P160" s="346"/>
      <c r="Q160" s="346"/>
    </row>
    <row r="161" spans="1:17" s="1" customFormat="1" ht="24.75" customHeight="1">
      <c r="A161" s="107">
        <v>36</v>
      </c>
      <c r="B161" s="105">
        <v>41626</v>
      </c>
      <c r="C161" s="346" t="s">
        <v>330</v>
      </c>
      <c r="D161" s="346"/>
      <c r="E161" s="346"/>
      <c r="F161" s="346" t="s">
        <v>327</v>
      </c>
      <c r="G161" s="346"/>
      <c r="H161" s="346"/>
      <c r="I161" s="347" t="s">
        <v>236</v>
      </c>
      <c r="J161" s="348"/>
      <c r="K161" s="348"/>
      <c r="L161" s="349"/>
      <c r="M161" s="9" t="s">
        <v>177</v>
      </c>
      <c r="N161" s="118">
        <v>10000</v>
      </c>
      <c r="O161" s="75" t="s">
        <v>101</v>
      </c>
      <c r="P161" s="346"/>
      <c r="Q161" s="346"/>
    </row>
    <row r="162" spans="1:17" s="1" customFormat="1" ht="24.75" customHeight="1">
      <c r="A162" s="107">
        <v>37</v>
      </c>
      <c r="B162" s="105">
        <v>41626</v>
      </c>
      <c r="C162" s="346" t="s">
        <v>332</v>
      </c>
      <c r="D162" s="346"/>
      <c r="E162" s="346"/>
      <c r="F162" s="346" t="s">
        <v>327</v>
      </c>
      <c r="G162" s="346"/>
      <c r="H162" s="346"/>
      <c r="I162" s="347" t="s">
        <v>236</v>
      </c>
      <c r="J162" s="348"/>
      <c r="K162" s="348"/>
      <c r="L162" s="349"/>
      <c r="M162" s="9" t="s">
        <v>188</v>
      </c>
      <c r="N162" s="118">
        <v>200000</v>
      </c>
      <c r="O162" s="75" t="s">
        <v>101</v>
      </c>
      <c r="P162" s="346"/>
      <c r="Q162" s="346"/>
    </row>
    <row r="163" spans="1:17" s="1" customFormat="1" ht="24.75" customHeight="1">
      <c r="A163" s="107">
        <v>38</v>
      </c>
      <c r="B163" s="105">
        <v>41627</v>
      </c>
      <c r="C163" s="346" t="s">
        <v>337</v>
      </c>
      <c r="D163" s="346"/>
      <c r="E163" s="346"/>
      <c r="F163" s="346" t="s">
        <v>327</v>
      </c>
      <c r="G163" s="346"/>
      <c r="H163" s="346"/>
      <c r="I163" s="347" t="s">
        <v>236</v>
      </c>
      <c r="J163" s="348"/>
      <c r="K163" s="348"/>
      <c r="L163" s="349"/>
      <c r="M163" s="9" t="s">
        <v>185</v>
      </c>
      <c r="N163" s="118">
        <v>30000</v>
      </c>
      <c r="O163" s="75" t="s">
        <v>101</v>
      </c>
      <c r="P163" s="346"/>
      <c r="Q163" s="346"/>
    </row>
    <row r="164" spans="1:17" s="1" customFormat="1" ht="24.75" customHeight="1">
      <c r="A164" s="107">
        <v>39</v>
      </c>
      <c r="B164" s="105">
        <v>41627</v>
      </c>
      <c r="C164" s="346" t="s">
        <v>330</v>
      </c>
      <c r="D164" s="346"/>
      <c r="E164" s="346"/>
      <c r="F164" s="346" t="s">
        <v>327</v>
      </c>
      <c r="G164" s="346"/>
      <c r="H164" s="346"/>
      <c r="I164" s="347" t="s">
        <v>236</v>
      </c>
      <c r="J164" s="348"/>
      <c r="K164" s="348"/>
      <c r="L164" s="349"/>
      <c r="M164" s="9" t="s">
        <v>177</v>
      </c>
      <c r="N164" s="118">
        <v>10000</v>
      </c>
      <c r="O164" s="75" t="s">
        <v>101</v>
      </c>
      <c r="P164" s="346"/>
      <c r="Q164" s="346"/>
    </row>
    <row r="165" spans="1:17" s="1" customFormat="1" ht="24.75" customHeight="1">
      <c r="A165" s="107">
        <v>40</v>
      </c>
      <c r="B165" s="105">
        <v>41628</v>
      </c>
      <c r="C165" s="346" t="s">
        <v>330</v>
      </c>
      <c r="D165" s="346"/>
      <c r="E165" s="346"/>
      <c r="F165" s="346" t="s">
        <v>327</v>
      </c>
      <c r="G165" s="346"/>
      <c r="H165" s="346"/>
      <c r="I165" s="347" t="s">
        <v>236</v>
      </c>
      <c r="J165" s="348"/>
      <c r="K165" s="348"/>
      <c r="L165" s="349"/>
      <c r="M165" s="9" t="s">
        <v>177</v>
      </c>
      <c r="N165" s="118">
        <v>10000</v>
      </c>
      <c r="O165" s="75" t="s">
        <v>101</v>
      </c>
      <c r="P165" s="346"/>
      <c r="Q165" s="346"/>
    </row>
    <row r="166" spans="10:17" ht="15">
      <c r="J166" s="77"/>
      <c r="K166" s="77"/>
      <c r="L166" s="77"/>
      <c r="M166" s="77"/>
      <c r="N166" s="91"/>
      <c r="O166" s="77"/>
      <c r="P166" s="77"/>
      <c r="Q166" s="77"/>
    </row>
    <row r="167" spans="1:17" ht="24" customHeight="1">
      <c r="A167" s="384" t="s">
        <v>238</v>
      </c>
      <c r="B167" s="384"/>
      <c r="C167" s="384"/>
      <c r="D167" s="384"/>
      <c r="E167" s="384"/>
      <c r="F167" s="384"/>
      <c r="G167" s="384"/>
      <c r="H167" s="384"/>
      <c r="I167" s="384"/>
      <c r="J167" s="87"/>
      <c r="K167" s="87"/>
      <c r="L167" s="87"/>
      <c r="M167" s="87"/>
      <c r="N167" s="87"/>
      <c r="O167" s="87"/>
      <c r="P167" s="87"/>
      <c r="Q167" s="87"/>
    </row>
    <row r="168" spans="1:17" ht="24.75" customHeight="1">
      <c r="A168" s="385" t="s">
        <v>239</v>
      </c>
      <c r="B168" s="385"/>
      <c r="C168" s="385"/>
      <c r="D168" s="385"/>
      <c r="E168" s="385"/>
      <c r="F168" s="385" t="s">
        <v>240</v>
      </c>
      <c r="G168" s="385"/>
      <c r="H168" s="385"/>
      <c r="I168" s="385"/>
      <c r="J168" s="385"/>
      <c r="K168" s="385"/>
      <c r="L168" s="385"/>
      <c r="M168" s="385"/>
      <c r="N168" s="385" t="s">
        <v>241</v>
      </c>
      <c r="O168" s="385"/>
      <c r="P168" s="385"/>
      <c r="Q168" s="385"/>
    </row>
    <row r="169" spans="1:17" ht="24.75" customHeight="1">
      <c r="A169" s="386" t="s">
        <v>242</v>
      </c>
      <c r="B169" s="386"/>
      <c r="C169" s="386"/>
      <c r="D169" s="386"/>
      <c r="E169" s="386"/>
      <c r="F169" s="387" t="s">
        <v>323</v>
      </c>
      <c r="G169" s="386"/>
      <c r="H169" s="386"/>
      <c r="I169" s="386"/>
      <c r="J169" s="386"/>
      <c r="K169" s="386"/>
      <c r="L169" s="386"/>
      <c r="M169" s="386"/>
      <c r="N169" s="386" t="s">
        <v>324</v>
      </c>
      <c r="O169" s="386"/>
      <c r="P169" s="386"/>
      <c r="Q169" s="386"/>
    </row>
    <row r="170" spans="1:17" ht="15">
      <c r="A170" s="90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1:17" ht="15">
      <c r="A171" s="90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1:17" ht="15">
      <c r="A172" s="90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1:17" ht="15">
      <c r="A173" s="90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1:17" ht="15">
      <c r="A174" s="90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1:17" ht="15">
      <c r="A175" s="90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1:17" ht="15">
      <c r="A176" s="90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1:17" ht="15">
      <c r="A177" s="90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1:17" ht="15">
      <c r="A178" s="90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1:17" ht="15">
      <c r="A179" s="90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1:17" ht="15">
      <c r="A180" s="90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</row>
    <row r="181" spans="1:17" ht="15">
      <c r="A181" s="90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</row>
    <row r="182" spans="1:17" ht="15">
      <c r="A182" s="90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</row>
    <row r="183" spans="1:17" ht="15">
      <c r="A183" s="90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</row>
    <row r="184" spans="1:17" ht="15">
      <c r="A184" s="90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</row>
    <row r="185" spans="1:17" ht="15">
      <c r="A185" s="90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</row>
    <row r="186" spans="1:17" ht="15">
      <c r="A186" s="90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</row>
    <row r="187" spans="1:17" ht="15">
      <c r="A187" s="90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</row>
    <row r="188" spans="1:17" ht="15">
      <c r="A188" s="90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</row>
    <row r="189" spans="1:17" ht="15">
      <c r="A189" s="90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</row>
    <row r="190" spans="1:17" ht="15">
      <c r="A190" s="90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</row>
    <row r="191" spans="1:17" ht="15">
      <c r="A191" s="90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</row>
    <row r="192" spans="1:17" ht="15">
      <c r="A192" s="90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</row>
    <row r="193" spans="1:17" ht="15">
      <c r="A193" s="90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</row>
    <row r="194" spans="1:17" ht="15">
      <c r="A194" s="90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</row>
    <row r="195" spans="1:17" ht="15">
      <c r="A195" s="90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1:17" ht="15">
      <c r="A196" s="90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</row>
    <row r="197" spans="1:17" ht="15">
      <c r="A197" s="90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</row>
    <row r="198" spans="1:17" ht="15">
      <c r="A198" s="90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</row>
    <row r="199" spans="1:17" ht="15">
      <c r="A199" s="90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1:17" ht="15">
      <c r="A200" s="90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</row>
    <row r="201" spans="1:17" ht="15">
      <c r="A201" s="90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1:17" ht="15">
      <c r="A202" s="90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</row>
  </sheetData>
  <mergeCells count="628">
    <mergeCell ref="O4:P5"/>
    <mergeCell ref="Q4:Q5"/>
    <mergeCell ref="E5:F5"/>
    <mergeCell ref="G5:H5"/>
    <mergeCell ref="I5:J5"/>
    <mergeCell ref="K5:L5"/>
    <mergeCell ref="A1:Q1"/>
    <mergeCell ref="A2:Q2"/>
    <mergeCell ref="A3:Q3"/>
    <mergeCell ref="A4:A5"/>
    <mergeCell ref="B4:B5"/>
    <mergeCell ref="C4:C5"/>
    <mergeCell ref="D4:D5"/>
    <mergeCell ref="E4:L4"/>
    <mergeCell ref="M4:M5"/>
    <mergeCell ref="N4:N5"/>
    <mergeCell ref="E6:F6"/>
    <mergeCell ref="G6:H6"/>
    <mergeCell ref="I6:J6"/>
    <mergeCell ref="K6:L6"/>
    <mergeCell ref="E8:F8"/>
    <mergeCell ref="G8:H8"/>
    <mergeCell ref="I8:J8"/>
    <mergeCell ref="K8:L8"/>
    <mergeCell ref="E7:F7"/>
    <mergeCell ref="G7:H7"/>
    <mergeCell ref="I7:J7"/>
    <mergeCell ref="K7:L7"/>
    <mergeCell ref="E11:F11"/>
    <mergeCell ref="G11:H11"/>
    <mergeCell ref="I11:J11"/>
    <mergeCell ref="K11:L11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G10:H10"/>
    <mergeCell ref="I10:J10"/>
    <mergeCell ref="K10:L10"/>
    <mergeCell ref="E15:F15"/>
    <mergeCell ref="G15:H15"/>
    <mergeCell ref="I15:J15"/>
    <mergeCell ref="K15:L15"/>
    <mergeCell ref="E16:F16"/>
    <mergeCell ref="G16:H16"/>
    <mergeCell ref="I16:J16"/>
    <mergeCell ref="K16:L16"/>
    <mergeCell ref="E13:F13"/>
    <mergeCell ref="G13:H13"/>
    <mergeCell ref="I13:J13"/>
    <mergeCell ref="K13:L13"/>
    <mergeCell ref="E14:F14"/>
    <mergeCell ref="G14:H14"/>
    <mergeCell ref="I14:J14"/>
    <mergeCell ref="K14:L14"/>
    <mergeCell ref="E19:F19"/>
    <mergeCell ref="G19:H19"/>
    <mergeCell ref="I19:J19"/>
    <mergeCell ref="K19:L19"/>
    <mergeCell ref="E20:F20"/>
    <mergeCell ref="G20:H20"/>
    <mergeCell ref="I20:J20"/>
    <mergeCell ref="K20:L20"/>
    <mergeCell ref="E17:F17"/>
    <mergeCell ref="G17:H17"/>
    <mergeCell ref="I17:J17"/>
    <mergeCell ref="K17:L17"/>
    <mergeCell ref="E18:F18"/>
    <mergeCell ref="G18:H18"/>
    <mergeCell ref="I18:J18"/>
    <mergeCell ref="K18:L18"/>
    <mergeCell ref="E23:F23"/>
    <mergeCell ref="G23:H23"/>
    <mergeCell ref="I23:J23"/>
    <mergeCell ref="K23:L23"/>
    <mergeCell ref="E24:F24"/>
    <mergeCell ref="G24:H24"/>
    <mergeCell ref="I24:J24"/>
    <mergeCell ref="K24:L24"/>
    <mergeCell ref="E21:F21"/>
    <mergeCell ref="G21:H21"/>
    <mergeCell ref="I21:J21"/>
    <mergeCell ref="K21:L21"/>
    <mergeCell ref="E22:F22"/>
    <mergeCell ref="G22:H22"/>
    <mergeCell ref="I22:J22"/>
    <mergeCell ref="K22:L22"/>
    <mergeCell ref="E27:F27"/>
    <mergeCell ref="G27:H27"/>
    <mergeCell ref="I27:J27"/>
    <mergeCell ref="K27:L27"/>
    <mergeCell ref="E28:F28"/>
    <mergeCell ref="G28:H28"/>
    <mergeCell ref="I28:J28"/>
    <mergeCell ref="K28:L28"/>
    <mergeCell ref="E25:F25"/>
    <mergeCell ref="G25:H25"/>
    <mergeCell ref="I25:J25"/>
    <mergeCell ref="K25:L25"/>
    <mergeCell ref="E26:F26"/>
    <mergeCell ref="G26:H26"/>
    <mergeCell ref="I26:J26"/>
    <mergeCell ref="K26:L26"/>
    <mergeCell ref="M29:M30"/>
    <mergeCell ref="N29:N30"/>
    <mergeCell ref="O29:P30"/>
    <mergeCell ref="Q29:Q30"/>
    <mergeCell ref="E30:F30"/>
    <mergeCell ref="G30:H30"/>
    <mergeCell ref="I30:J30"/>
    <mergeCell ref="K30:L30"/>
    <mergeCell ref="E31:F31"/>
    <mergeCell ref="G31:H31"/>
    <mergeCell ref="I31:J31"/>
    <mergeCell ref="K31:L31"/>
    <mergeCell ref="E34:F34"/>
    <mergeCell ref="G34:H34"/>
    <mergeCell ref="I34:J34"/>
    <mergeCell ref="K34:L34"/>
    <mergeCell ref="E35:F35"/>
    <mergeCell ref="G35:H35"/>
    <mergeCell ref="I35:J35"/>
    <mergeCell ref="K35:L35"/>
    <mergeCell ref="E32:F32"/>
    <mergeCell ref="G32:H32"/>
    <mergeCell ref="I32:J32"/>
    <mergeCell ref="K32:L32"/>
    <mergeCell ref="E33:F33"/>
    <mergeCell ref="G33:H33"/>
    <mergeCell ref="I33:J33"/>
    <mergeCell ref="K33:L33"/>
    <mergeCell ref="E38:F38"/>
    <mergeCell ref="G38:H38"/>
    <mergeCell ref="I38:J38"/>
    <mergeCell ref="K38:L38"/>
    <mergeCell ref="E39:F39"/>
    <mergeCell ref="G39:H39"/>
    <mergeCell ref="I39:J39"/>
    <mergeCell ref="K39:L39"/>
    <mergeCell ref="E36:F36"/>
    <mergeCell ref="G36:H36"/>
    <mergeCell ref="I36:J36"/>
    <mergeCell ref="K36:L36"/>
    <mergeCell ref="E37:F37"/>
    <mergeCell ref="G37:H37"/>
    <mergeCell ref="I37:J37"/>
    <mergeCell ref="K37:L37"/>
    <mergeCell ref="E43:F43"/>
    <mergeCell ref="G43:H43"/>
    <mergeCell ref="I43:J43"/>
    <mergeCell ref="K43:L43"/>
    <mergeCell ref="E40:F40"/>
    <mergeCell ref="G40:H40"/>
    <mergeCell ref="I40:J40"/>
    <mergeCell ref="K40:L40"/>
    <mergeCell ref="E41:F41"/>
    <mergeCell ref="G41:H41"/>
    <mergeCell ref="I41:J41"/>
    <mergeCell ref="K41:L41"/>
    <mergeCell ref="E42:F42"/>
    <mergeCell ref="G42:H42"/>
    <mergeCell ref="I42:J42"/>
    <mergeCell ref="K42:L42"/>
    <mergeCell ref="I46:J46"/>
    <mergeCell ref="K46:L46"/>
    <mergeCell ref="E47:F47"/>
    <mergeCell ref="G47:H47"/>
    <mergeCell ref="I47:J47"/>
    <mergeCell ref="K47:L47"/>
    <mergeCell ref="E44:F44"/>
    <mergeCell ref="G44:H44"/>
    <mergeCell ref="I44:J44"/>
    <mergeCell ref="K44:L44"/>
    <mergeCell ref="E45:F45"/>
    <mergeCell ref="G45:H45"/>
    <mergeCell ref="I45:J45"/>
    <mergeCell ref="K45:L45"/>
    <mergeCell ref="I63:J63"/>
    <mergeCell ref="K63:L63"/>
    <mergeCell ref="I64:J64"/>
    <mergeCell ref="K64:L64"/>
    <mergeCell ref="I62:J62"/>
    <mergeCell ref="K62:L62"/>
    <mergeCell ref="M58:M59"/>
    <mergeCell ref="N58:N59"/>
    <mergeCell ref="O58:P59"/>
    <mergeCell ref="I69:J69"/>
    <mergeCell ref="K69:L69"/>
    <mergeCell ref="I70:J70"/>
    <mergeCell ref="K70:L70"/>
    <mergeCell ref="I67:J67"/>
    <mergeCell ref="K67:L67"/>
    <mergeCell ref="I68:J68"/>
    <mergeCell ref="K68:L68"/>
    <mergeCell ref="I65:J65"/>
    <mergeCell ref="K65:L65"/>
    <mergeCell ref="I66:J66"/>
    <mergeCell ref="K66:L66"/>
    <mergeCell ref="I75:J75"/>
    <mergeCell ref="K75:L75"/>
    <mergeCell ref="I76:J76"/>
    <mergeCell ref="K76:L76"/>
    <mergeCell ref="I73:J73"/>
    <mergeCell ref="K73:L73"/>
    <mergeCell ref="I74:J74"/>
    <mergeCell ref="K74:L74"/>
    <mergeCell ref="I71:J71"/>
    <mergeCell ref="K71:L71"/>
    <mergeCell ref="I72:J72"/>
    <mergeCell ref="K72:L72"/>
    <mergeCell ref="O51:P52"/>
    <mergeCell ref="Q51:Q52"/>
    <mergeCell ref="I53:J53"/>
    <mergeCell ref="K53:L53"/>
    <mergeCell ref="I54:J54"/>
    <mergeCell ref="K54:L54"/>
    <mergeCell ref="A50:Q50"/>
    <mergeCell ref="A51:A52"/>
    <mergeCell ref="B51:B52"/>
    <mergeCell ref="C51:C52"/>
    <mergeCell ref="D51:D52"/>
    <mergeCell ref="E51:H51"/>
    <mergeCell ref="I51:J52"/>
    <mergeCell ref="K51:L52"/>
    <mergeCell ref="M51:M52"/>
    <mergeCell ref="N51:N52"/>
    <mergeCell ref="Q58:Q59"/>
    <mergeCell ref="A86:H86"/>
    <mergeCell ref="C87:E87"/>
    <mergeCell ref="F87:H87"/>
    <mergeCell ref="I87:K87"/>
    <mergeCell ref="L87:N87"/>
    <mergeCell ref="O87:Q87"/>
    <mergeCell ref="I60:J60"/>
    <mergeCell ref="K60:L60"/>
    <mergeCell ref="I61:J61"/>
    <mergeCell ref="K61:L61"/>
    <mergeCell ref="I83:J83"/>
    <mergeCell ref="K83:L83"/>
    <mergeCell ref="I81:J81"/>
    <mergeCell ref="K81:L81"/>
    <mergeCell ref="I82:J82"/>
    <mergeCell ref="K82:L82"/>
    <mergeCell ref="I79:J79"/>
    <mergeCell ref="K79:L79"/>
    <mergeCell ref="I80:J80"/>
    <mergeCell ref="K80:L80"/>
    <mergeCell ref="I77:J77"/>
    <mergeCell ref="K77:L77"/>
    <mergeCell ref="I78:J78"/>
    <mergeCell ref="K78:L78"/>
    <mergeCell ref="C88:E88"/>
    <mergeCell ref="F88:G88"/>
    <mergeCell ref="I88:K88"/>
    <mergeCell ref="L88:N88"/>
    <mergeCell ref="O88:Q88"/>
    <mergeCell ref="C89:E89"/>
    <mergeCell ref="F89:G89"/>
    <mergeCell ref="I89:K89"/>
    <mergeCell ref="L89:N89"/>
    <mergeCell ref="O89:Q89"/>
    <mergeCell ref="C90:E90"/>
    <mergeCell ref="F90:G90"/>
    <mergeCell ref="I90:K90"/>
    <mergeCell ref="L90:N90"/>
    <mergeCell ref="O90:Q90"/>
    <mergeCell ref="C91:E91"/>
    <mergeCell ref="F91:G91"/>
    <mergeCell ref="I91:K91"/>
    <mergeCell ref="L91:N91"/>
    <mergeCell ref="O91:Q91"/>
    <mergeCell ref="C92:E92"/>
    <mergeCell ref="F92:G92"/>
    <mergeCell ref="I92:K92"/>
    <mergeCell ref="L92:N92"/>
    <mergeCell ref="O92:Q92"/>
    <mergeCell ref="C93:E93"/>
    <mergeCell ref="F93:G93"/>
    <mergeCell ref="I93:K93"/>
    <mergeCell ref="L93:N93"/>
    <mergeCell ref="O93:Q93"/>
    <mergeCell ref="C94:E94"/>
    <mergeCell ref="F94:G94"/>
    <mergeCell ref="I94:K94"/>
    <mergeCell ref="L94:N94"/>
    <mergeCell ref="O94:Q94"/>
    <mergeCell ref="C95:E95"/>
    <mergeCell ref="F95:G95"/>
    <mergeCell ref="I95:K95"/>
    <mergeCell ref="L95:N95"/>
    <mergeCell ref="O95:Q95"/>
    <mergeCell ref="C96:E96"/>
    <mergeCell ref="F96:G96"/>
    <mergeCell ref="I96:K96"/>
    <mergeCell ref="L96:N96"/>
    <mergeCell ref="O96:Q96"/>
    <mergeCell ref="C97:E97"/>
    <mergeCell ref="F97:G97"/>
    <mergeCell ref="I97:K97"/>
    <mergeCell ref="L97:N97"/>
    <mergeCell ref="O97:Q97"/>
    <mergeCell ref="C98:E98"/>
    <mergeCell ref="F98:G98"/>
    <mergeCell ref="I98:K98"/>
    <mergeCell ref="L98:N98"/>
    <mergeCell ref="O98:Q98"/>
    <mergeCell ref="C99:E99"/>
    <mergeCell ref="F99:G99"/>
    <mergeCell ref="I99:K99"/>
    <mergeCell ref="L99:N99"/>
    <mergeCell ref="O99:Q99"/>
    <mergeCell ref="C102:E102"/>
    <mergeCell ref="L102:N102"/>
    <mergeCell ref="O102:Q102"/>
    <mergeCell ref="F102:G102"/>
    <mergeCell ref="I102:K102"/>
    <mergeCell ref="C100:E100"/>
    <mergeCell ref="F100:G100"/>
    <mergeCell ref="I100:K100"/>
    <mergeCell ref="L100:N100"/>
    <mergeCell ref="O100:Q100"/>
    <mergeCell ref="C101:E101"/>
    <mergeCell ref="F101:G101"/>
    <mergeCell ref="I101:K101"/>
    <mergeCell ref="L101:N101"/>
    <mergeCell ref="O101:Q101"/>
    <mergeCell ref="C103:E103"/>
    <mergeCell ref="F103:G103"/>
    <mergeCell ref="I103:K103"/>
    <mergeCell ref="L103:N103"/>
    <mergeCell ref="O103:Q103"/>
    <mergeCell ref="C104:E104"/>
    <mergeCell ref="F104:G104"/>
    <mergeCell ref="I104:K104"/>
    <mergeCell ref="L104:N104"/>
    <mergeCell ref="O104:Q104"/>
    <mergeCell ref="C105:E105"/>
    <mergeCell ref="F105:G105"/>
    <mergeCell ref="I105:K105"/>
    <mergeCell ref="L105:N105"/>
    <mergeCell ref="O105:Q105"/>
    <mergeCell ref="C106:E106"/>
    <mergeCell ref="F106:G106"/>
    <mergeCell ref="I106:K106"/>
    <mergeCell ref="L106:N106"/>
    <mergeCell ref="O106:Q106"/>
    <mergeCell ref="A123:I123"/>
    <mergeCell ref="C109:E109"/>
    <mergeCell ref="F109:G109"/>
    <mergeCell ref="I109:K109"/>
    <mergeCell ref="L109:N109"/>
    <mergeCell ref="O109:Q109"/>
    <mergeCell ref="C107:E107"/>
    <mergeCell ref="F107:G107"/>
    <mergeCell ref="I107:K107"/>
    <mergeCell ref="L107:N107"/>
    <mergeCell ref="O107:Q107"/>
    <mergeCell ref="C108:E108"/>
    <mergeCell ref="F108:G108"/>
    <mergeCell ref="I108:K108"/>
    <mergeCell ref="L108:N108"/>
    <mergeCell ref="O108:Q108"/>
    <mergeCell ref="C113:E113"/>
    <mergeCell ref="C114:E114"/>
    <mergeCell ref="C111:E111"/>
    <mergeCell ref="C112:E112"/>
    <mergeCell ref="C110:E110"/>
    <mergeCell ref="F118:G118"/>
    <mergeCell ref="F119:G119"/>
    <mergeCell ref="F120:G120"/>
    <mergeCell ref="I127:L127"/>
    <mergeCell ref="P127:Q127"/>
    <mergeCell ref="C124:E124"/>
    <mergeCell ref="F124:H124"/>
    <mergeCell ref="I124:L124"/>
    <mergeCell ref="N124:O124"/>
    <mergeCell ref="P124:Q124"/>
    <mergeCell ref="C125:E125"/>
    <mergeCell ref="F125:H125"/>
    <mergeCell ref="I125:L125"/>
    <mergeCell ref="P125:Q125"/>
    <mergeCell ref="A167:I167"/>
    <mergeCell ref="A168:E168"/>
    <mergeCell ref="F168:M168"/>
    <mergeCell ref="N168:Q168"/>
    <mergeCell ref="A169:E169"/>
    <mergeCell ref="F169:M169"/>
    <mergeCell ref="N169:Q169"/>
    <mergeCell ref="C128:E128"/>
    <mergeCell ref="F128:H128"/>
    <mergeCell ref="I128:L128"/>
    <mergeCell ref="P128:Q128"/>
    <mergeCell ref="C131:E131"/>
    <mergeCell ref="F131:H131"/>
    <mergeCell ref="I131:L131"/>
    <mergeCell ref="P129:Q129"/>
    <mergeCell ref="P130:Q130"/>
    <mergeCell ref="P131:Q131"/>
    <mergeCell ref="C129:E129"/>
    <mergeCell ref="F129:H129"/>
    <mergeCell ref="I129:L129"/>
    <mergeCell ref="C130:E130"/>
    <mergeCell ref="F130:H130"/>
    <mergeCell ref="I130:L130"/>
    <mergeCell ref="C134:E134"/>
    <mergeCell ref="F121:G121"/>
    <mergeCell ref="C115:E115"/>
    <mergeCell ref="F110:G110"/>
    <mergeCell ref="F111:G111"/>
    <mergeCell ref="F112:G112"/>
    <mergeCell ref="F113:G113"/>
    <mergeCell ref="F114:G114"/>
    <mergeCell ref="F116:G116"/>
    <mergeCell ref="F117:G117"/>
    <mergeCell ref="C116:E116"/>
    <mergeCell ref="C117:E117"/>
    <mergeCell ref="C118:E118"/>
    <mergeCell ref="C119:E119"/>
    <mergeCell ref="C120:E120"/>
    <mergeCell ref="C121:E121"/>
    <mergeCell ref="F115:H115"/>
    <mergeCell ref="I110:K110"/>
    <mergeCell ref="I111:K111"/>
    <mergeCell ref="I112:K112"/>
    <mergeCell ref="I113:K113"/>
    <mergeCell ref="I114:K114"/>
    <mergeCell ref="I116:K116"/>
    <mergeCell ref="I117:K117"/>
    <mergeCell ref="I118:K118"/>
    <mergeCell ref="I119:K119"/>
    <mergeCell ref="I115:K115"/>
    <mergeCell ref="L115:N115"/>
    <mergeCell ref="O110:Q110"/>
    <mergeCell ref="O111:Q111"/>
    <mergeCell ref="O112:Q112"/>
    <mergeCell ref="O113:Q113"/>
    <mergeCell ref="O114:Q114"/>
    <mergeCell ref="O116:Q116"/>
    <mergeCell ref="O117:Q117"/>
    <mergeCell ref="L116:N116"/>
    <mergeCell ref="L117:N117"/>
    <mergeCell ref="O115:Q115"/>
    <mergeCell ref="L110:N110"/>
    <mergeCell ref="L111:N111"/>
    <mergeCell ref="L112:N112"/>
    <mergeCell ref="L113:N113"/>
    <mergeCell ref="L114:N114"/>
    <mergeCell ref="C132:E132"/>
    <mergeCell ref="F132:H132"/>
    <mergeCell ref="I132:L132"/>
    <mergeCell ref="P132:Q132"/>
    <mergeCell ref="C133:E133"/>
    <mergeCell ref="F133:H133"/>
    <mergeCell ref="I133:L133"/>
    <mergeCell ref="P133:Q133"/>
    <mergeCell ref="O118:Q118"/>
    <mergeCell ref="O119:Q119"/>
    <mergeCell ref="O120:Q120"/>
    <mergeCell ref="O121:Q121"/>
    <mergeCell ref="L118:N118"/>
    <mergeCell ref="L119:N119"/>
    <mergeCell ref="L120:N120"/>
    <mergeCell ref="L121:N121"/>
    <mergeCell ref="I120:K120"/>
    <mergeCell ref="I121:K121"/>
    <mergeCell ref="C126:E126"/>
    <mergeCell ref="F126:H126"/>
    <mergeCell ref="I126:L126"/>
    <mergeCell ref="P126:Q126"/>
    <mergeCell ref="C127:E127"/>
    <mergeCell ref="F127:H127"/>
    <mergeCell ref="C136:E136"/>
    <mergeCell ref="F136:H136"/>
    <mergeCell ref="I136:L136"/>
    <mergeCell ref="P136:Q136"/>
    <mergeCell ref="C137:E137"/>
    <mergeCell ref="F137:H137"/>
    <mergeCell ref="I137:L137"/>
    <mergeCell ref="P137:Q137"/>
    <mergeCell ref="F134:H134"/>
    <mergeCell ref="I134:L134"/>
    <mergeCell ref="P134:Q134"/>
    <mergeCell ref="C135:E135"/>
    <mergeCell ref="F135:H135"/>
    <mergeCell ref="I135:L135"/>
    <mergeCell ref="P135:Q135"/>
    <mergeCell ref="C145:E145"/>
    <mergeCell ref="F145:H145"/>
    <mergeCell ref="I145:L145"/>
    <mergeCell ref="P145:Q145"/>
    <mergeCell ref="C146:E146"/>
    <mergeCell ref="F146:H146"/>
    <mergeCell ref="I146:L146"/>
    <mergeCell ref="P146:Q146"/>
    <mergeCell ref="C142:E142"/>
    <mergeCell ref="F142:H142"/>
    <mergeCell ref="I142:L142"/>
    <mergeCell ref="P142:Q142"/>
    <mergeCell ref="C143:E143"/>
    <mergeCell ref="F143:H143"/>
    <mergeCell ref="I143:L143"/>
    <mergeCell ref="P143:Q143"/>
    <mergeCell ref="C144:E144"/>
    <mergeCell ref="F144:H144"/>
    <mergeCell ref="I144:L144"/>
    <mergeCell ref="N144:O144"/>
    <mergeCell ref="P144:Q144"/>
    <mergeCell ref="C149:E149"/>
    <mergeCell ref="F149:H149"/>
    <mergeCell ref="I149:L149"/>
    <mergeCell ref="P149:Q149"/>
    <mergeCell ref="C150:E150"/>
    <mergeCell ref="F150:H150"/>
    <mergeCell ref="I150:L150"/>
    <mergeCell ref="P150:Q150"/>
    <mergeCell ref="C147:E147"/>
    <mergeCell ref="F147:H147"/>
    <mergeCell ref="I147:L147"/>
    <mergeCell ref="P147:Q147"/>
    <mergeCell ref="C148:E148"/>
    <mergeCell ref="F148:H148"/>
    <mergeCell ref="I148:L148"/>
    <mergeCell ref="P148:Q148"/>
    <mergeCell ref="C153:E153"/>
    <mergeCell ref="F153:H153"/>
    <mergeCell ref="I153:L153"/>
    <mergeCell ref="P153:Q153"/>
    <mergeCell ref="C154:E154"/>
    <mergeCell ref="F154:H154"/>
    <mergeCell ref="I154:L154"/>
    <mergeCell ref="P154:Q154"/>
    <mergeCell ref="C151:E151"/>
    <mergeCell ref="F151:H151"/>
    <mergeCell ref="I151:L151"/>
    <mergeCell ref="P151:Q151"/>
    <mergeCell ref="C152:E152"/>
    <mergeCell ref="F152:H152"/>
    <mergeCell ref="I152:L152"/>
    <mergeCell ref="P152:Q152"/>
    <mergeCell ref="C157:E157"/>
    <mergeCell ref="F157:H157"/>
    <mergeCell ref="I157:L157"/>
    <mergeCell ref="P157:Q157"/>
    <mergeCell ref="C158:E158"/>
    <mergeCell ref="F158:H158"/>
    <mergeCell ref="I158:L158"/>
    <mergeCell ref="P158:Q158"/>
    <mergeCell ref="C155:E155"/>
    <mergeCell ref="F155:H155"/>
    <mergeCell ref="I155:L155"/>
    <mergeCell ref="P155:Q155"/>
    <mergeCell ref="C156:E156"/>
    <mergeCell ref="F156:H156"/>
    <mergeCell ref="I156:L156"/>
    <mergeCell ref="P156:Q156"/>
    <mergeCell ref="C161:E161"/>
    <mergeCell ref="F161:H161"/>
    <mergeCell ref="I161:L161"/>
    <mergeCell ref="P161:Q161"/>
    <mergeCell ref="C162:E162"/>
    <mergeCell ref="F162:H162"/>
    <mergeCell ref="I162:L162"/>
    <mergeCell ref="P162:Q162"/>
    <mergeCell ref="C159:E159"/>
    <mergeCell ref="F159:H159"/>
    <mergeCell ref="I159:L159"/>
    <mergeCell ref="P159:Q159"/>
    <mergeCell ref="C160:E160"/>
    <mergeCell ref="F160:H160"/>
    <mergeCell ref="I160:L160"/>
    <mergeCell ref="P160:Q160"/>
    <mergeCell ref="C165:E165"/>
    <mergeCell ref="F165:H165"/>
    <mergeCell ref="I165:L165"/>
    <mergeCell ref="P165:Q165"/>
    <mergeCell ref="C163:E163"/>
    <mergeCell ref="F163:H163"/>
    <mergeCell ref="I163:L163"/>
    <mergeCell ref="P163:Q163"/>
    <mergeCell ref="C164:E164"/>
    <mergeCell ref="F164:H164"/>
    <mergeCell ref="I164:L164"/>
    <mergeCell ref="P164:Q164"/>
    <mergeCell ref="A29:A30"/>
    <mergeCell ref="B29:B30"/>
    <mergeCell ref="C29:C30"/>
    <mergeCell ref="D29:D30"/>
    <mergeCell ref="E29:L29"/>
    <mergeCell ref="A58:A59"/>
    <mergeCell ref="B58:B59"/>
    <mergeCell ref="C58:C59"/>
    <mergeCell ref="D58:D59"/>
    <mergeCell ref="E58:H58"/>
    <mergeCell ref="I58:J59"/>
    <mergeCell ref="K58:L59"/>
    <mergeCell ref="I55:J55"/>
    <mergeCell ref="K55:L55"/>
    <mergeCell ref="I56:J56"/>
    <mergeCell ref="K56:L56"/>
    <mergeCell ref="E48:F48"/>
    <mergeCell ref="G48:H48"/>
    <mergeCell ref="I48:J48"/>
    <mergeCell ref="K48:L48"/>
    <mergeCell ref="I57:J57"/>
    <mergeCell ref="K57:L57"/>
    <mergeCell ref="E46:F46"/>
    <mergeCell ref="G46:H46"/>
    <mergeCell ref="C140:E140"/>
    <mergeCell ref="F140:H140"/>
    <mergeCell ref="I140:L140"/>
    <mergeCell ref="P140:Q140"/>
    <mergeCell ref="C141:E141"/>
    <mergeCell ref="F141:H141"/>
    <mergeCell ref="I141:L141"/>
    <mergeCell ref="P141:Q141"/>
    <mergeCell ref="C138:E138"/>
    <mergeCell ref="F138:H138"/>
    <mergeCell ref="I138:L138"/>
    <mergeCell ref="P138:Q138"/>
    <mergeCell ref="C139:E139"/>
    <mergeCell ref="F139:H139"/>
    <mergeCell ref="I139:L139"/>
    <mergeCell ref="P139:Q139"/>
  </mergeCells>
  <printOptions/>
  <pageMargins left="0.4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68">
      <selection activeCell="F75" sqref="F75"/>
    </sheetView>
  </sheetViews>
  <sheetFormatPr defaultColWidth="9.140625" defaultRowHeight="15"/>
  <cols>
    <col min="1" max="1" width="4.8515625" style="74" customWidth="1"/>
    <col min="2" max="2" width="5.7109375" style="122" customWidth="1"/>
    <col min="3" max="3" width="10.7109375" style="74" customWidth="1"/>
    <col min="4" max="4" width="12.28125" style="74" customWidth="1"/>
    <col min="5" max="5" width="20.421875" style="122" customWidth="1"/>
    <col min="6" max="8" width="10.57421875" style="74" customWidth="1"/>
    <col min="9" max="16384" width="9.00390625" style="74" customWidth="1"/>
  </cols>
  <sheetData>
    <row r="1" spans="1:8" ht="26.25">
      <c r="A1" s="120" t="s">
        <v>416</v>
      </c>
      <c r="B1" s="121"/>
      <c r="C1" s="121"/>
      <c r="D1" s="121"/>
      <c r="E1" s="121"/>
      <c r="F1" s="121"/>
      <c r="G1" s="121"/>
      <c r="H1" s="121"/>
    </row>
    <row r="2" ht="14.25" customHeight="1"/>
    <row r="3" spans="1:8" ht="19.5" customHeight="1">
      <c r="A3" s="72" t="s">
        <v>109</v>
      </c>
      <c r="B3" s="133" t="s">
        <v>379</v>
      </c>
      <c r="C3" s="72" t="s">
        <v>338</v>
      </c>
      <c r="D3" s="72" t="s">
        <v>417</v>
      </c>
      <c r="E3" s="72" t="s">
        <v>418</v>
      </c>
      <c r="F3" s="72" t="s">
        <v>387</v>
      </c>
      <c r="G3" s="72" t="s">
        <v>388</v>
      </c>
      <c r="H3" s="72" t="s">
        <v>389</v>
      </c>
    </row>
    <row r="4" spans="1:8" s="129" customFormat="1" ht="19.5" customHeight="1">
      <c r="A4" s="123">
        <v>1</v>
      </c>
      <c r="B4" s="124" t="s">
        <v>415</v>
      </c>
      <c r="C4" s="125" t="s">
        <v>339</v>
      </c>
      <c r="D4" s="126" t="s">
        <v>385</v>
      </c>
      <c r="E4" s="125" t="s">
        <v>527</v>
      </c>
      <c r="F4" s="127">
        <v>961321</v>
      </c>
      <c r="G4" s="128"/>
      <c r="H4" s="127">
        <f>+F4-G4</f>
        <v>961321</v>
      </c>
    </row>
    <row r="5" spans="1:8" s="129" customFormat="1" ht="19.5" customHeight="1">
      <c r="A5" s="123">
        <v>2</v>
      </c>
      <c r="B5" s="124"/>
      <c r="C5" s="125" t="s">
        <v>340</v>
      </c>
      <c r="D5" s="126" t="s">
        <v>385</v>
      </c>
      <c r="E5" s="125" t="s">
        <v>408</v>
      </c>
      <c r="F5" s="127">
        <v>300000</v>
      </c>
      <c r="G5" s="128"/>
      <c r="H5" s="127">
        <f aca="true" t="shared" si="0" ref="H5:H74">+H4+F5-G5</f>
        <v>1261321</v>
      </c>
    </row>
    <row r="6" spans="1:8" s="129" customFormat="1" ht="19.5" customHeight="1">
      <c r="A6" s="123">
        <v>3</v>
      </c>
      <c r="B6" s="124" t="s">
        <v>380</v>
      </c>
      <c r="C6" s="125" t="s">
        <v>341</v>
      </c>
      <c r="D6" s="125"/>
      <c r="E6" s="125" t="s">
        <v>409</v>
      </c>
      <c r="F6" s="127">
        <v>100000</v>
      </c>
      <c r="G6" s="128"/>
      <c r="H6" s="127">
        <f t="shared" si="0"/>
        <v>1361321</v>
      </c>
    </row>
    <row r="7" spans="1:8" s="129" customFormat="1" ht="19.5" customHeight="1">
      <c r="A7" s="123">
        <v>4</v>
      </c>
      <c r="B7" s="124" t="s">
        <v>381</v>
      </c>
      <c r="C7" s="125" t="s">
        <v>342</v>
      </c>
      <c r="D7" s="126" t="s">
        <v>386</v>
      </c>
      <c r="E7" s="125" t="s">
        <v>398</v>
      </c>
      <c r="F7" s="127">
        <v>50000</v>
      </c>
      <c r="G7" s="128"/>
      <c r="H7" s="127">
        <f t="shared" si="0"/>
        <v>1411321</v>
      </c>
    </row>
    <row r="8" spans="1:8" s="129" customFormat="1" ht="19.5" customHeight="1">
      <c r="A8" s="123">
        <v>5</v>
      </c>
      <c r="B8" s="124" t="s">
        <v>215</v>
      </c>
      <c r="C8" s="125" t="s">
        <v>343</v>
      </c>
      <c r="D8" s="130"/>
      <c r="E8" s="125" t="s">
        <v>412</v>
      </c>
      <c r="F8" s="128"/>
      <c r="G8" s="127">
        <v>24580</v>
      </c>
      <c r="H8" s="127">
        <f t="shared" si="0"/>
        <v>1386741</v>
      </c>
    </row>
    <row r="9" spans="1:8" s="129" customFormat="1" ht="19.5" customHeight="1">
      <c r="A9" s="123">
        <v>6</v>
      </c>
      <c r="B9" s="124" t="s">
        <v>382</v>
      </c>
      <c r="C9" s="125" t="s">
        <v>343</v>
      </c>
      <c r="D9" s="125"/>
      <c r="E9" s="125" t="s">
        <v>412</v>
      </c>
      <c r="F9" s="128"/>
      <c r="G9" s="127">
        <v>25000</v>
      </c>
      <c r="H9" s="127">
        <f t="shared" si="0"/>
        <v>1361741</v>
      </c>
    </row>
    <row r="10" spans="1:8" s="129" customFormat="1" ht="19.5" customHeight="1">
      <c r="A10" s="123">
        <v>7</v>
      </c>
      <c r="B10" s="124" t="s">
        <v>215</v>
      </c>
      <c r="C10" s="125" t="s">
        <v>344</v>
      </c>
      <c r="D10" s="125" t="s">
        <v>385</v>
      </c>
      <c r="E10" s="125" t="s">
        <v>398</v>
      </c>
      <c r="F10" s="127">
        <v>50000</v>
      </c>
      <c r="G10" s="128"/>
      <c r="H10" s="127">
        <f t="shared" si="0"/>
        <v>1411741</v>
      </c>
    </row>
    <row r="11" spans="1:8" s="129" customFormat="1" ht="19.5" customHeight="1">
      <c r="A11" s="123">
        <v>8</v>
      </c>
      <c r="B11" s="124" t="s">
        <v>383</v>
      </c>
      <c r="C11" s="125" t="s">
        <v>345</v>
      </c>
      <c r="D11" s="126" t="s">
        <v>386</v>
      </c>
      <c r="E11" s="125" t="s">
        <v>390</v>
      </c>
      <c r="F11" s="127">
        <v>9000</v>
      </c>
      <c r="G11" s="128"/>
      <c r="H11" s="127">
        <f t="shared" si="0"/>
        <v>1420741</v>
      </c>
    </row>
    <row r="12" spans="1:8" s="129" customFormat="1" ht="19.5" customHeight="1">
      <c r="A12" s="123">
        <v>9</v>
      </c>
      <c r="B12" s="124" t="s">
        <v>215</v>
      </c>
      <c r="C12" s="125" t="s">
        <v>345</v>
      </c>
      <c r="D12" s="130"/>
      <c r="E12" s="125" t="s">
        <v>391</v>
      </c>
      <c r="F12" s="127">
        <v>9000</v>
      </c>
      <c r="G12" s="128"/>
      <c r="H12" s="127">
        <f aca="true" t="shared" si="1" ref="H12:H46">+H11+F12-G12</f>
        <v>1429741</v>
      </c>
    </row>
    <row r="13" spans="1:8" s="129" customFormat="1" ht="19.5" customHeight="1">
      <c r="A13" s="123">
        <v>10</v>
      </c>
      <c r="B13" s="124" t="s">
        <v>384</v>
      </c>
      <c r="C13" s="125" t="s">
        <v>345</v>
      </c>
      <c r="D13" s="130"/>
      <c r="E13" s="125" t="s">
        <v>392</v>
      </c>
      <c r="F13" s="127">
        <v>9000</v>
      </c>
      <c r="G13" s="128"/>
      <c r="H13" s="127">
        <f t="shared" si="1"/>
        <v>1438741</v>
      </c>
    </row>
    <row r="14" spans="1:8" s="129" customFormat="1" ht="19.5" customHeight="1">
      <c r="A14" s="123">
        <v>11</v>
      </c>
      <c r="B14" s="124"/>
      <c r="C14" s="125" t="s">
        <v>345</v>
      </c>
      <c r="D14" s="130"/>
      <c r="E14" s="125" t="s">
        <v>393</v>
      </c>
      <c r="F14" s="127">
        <v>9000</v>
      </c>
      <c r="G14" s="128"/>
      <c r="H14" s="127">
        <f t="shared" si="1"/>
        <v>1447741</v>
      </c>
    </row>
    <row r="15" spans="1:8" s="129" customFormat="1" ht="19.5" customHeight="1">
      <c r="A15" s="123">
        <v>12</v>
      </c>
      <c r="B15" s="124"/>
      <c r="C15" s="125" t="s">
        <v>345</v>
      </c>
      <c r="D15" s="130"/>
      <c r="E15" s="125" t="s">
        <v>394</v>
      </c>
      <c r="F15" s="127">
        <v>9000</v>
      </c>
      <c r="G15" s="128"/>
      <c r="H15" s="127">
        <f t="shared" si="1"/>
        <v>1456741</v>
      </c>
    </row>
    <row r="16" spans="1:8" s="129" customFormat="1" ht="19.5" customHeight="1">
      <c r="A16" s="123">
        <v>13</v>
      </c>
      <c r="B16" s="124"/>
      <c r="C16" s="125" t="s">
        <v>345</v>
      </c>
      <c r="D16" s="130"/>
      <c r="E16" s="125" t="s">
        <v>395</v>
      </c>
      <c r="F16" s="127">
        <v>9000</v>
      </c>
      <c r="G16" s="128"/>
      <c r="H16" s="127">
        <f t="shared" si="1"/>
        <v>1465741</v>
      </c>
    </row>
    <row r="17" spans="1:8" s="129" customFormat="1" ht="19.5" customHeight="1">
      <c r="A17" s="123">
        <v>14</v>
      </c>
      <c r="B17" s="124"/>
      <c r="C17" s="125" t="s">
        <v>345</v>
      </c>
      <c r="D17" s="130"/>
      <c r="E17" s="125" t="s">
        <v>396</v>
      </c>
      <c r="F17" s="127">
        <v>9000</v>
      </c>
      <c r="G17" s="128"/>
      <c r="H17" s="127">
        <f t="shared" si="1"/>
        <v>1474741</v>
      </c>
    </row>
    <row r="18" spans="1:8" s="129" customFormat="1" ht="19.5" customHeight="1">
      <c r="A18" s="123">
        <v>15</v>
      </c>
      <c r="B18" s="124"/>
      <c r="C18" s="125" t="s">
        <v>345</v>
      </c>
      <c r="D18" s="130"/>
      <c r="E18" s="125" t="s">
        <v>397</v>
      </c>
      <c r="F18" s="127">
        <v>50000</v>
      </c>
      <c r="G18" s="128"/>
      <c r="H18" s="127">
        <f t="shared" si="1"/>
        <v>1524741</v>
      </c>
    </row>
    <row r="19" spans="1:8" s="129" customFormat="1" ht="19.5" customHeight="1">
      <c r="A19" s="123">
        <v>16</v>
      </c>
      <c r="B19" s="124"/>
      <c r="C19" s="125" t="s">
        <v>345</v>
      </c>
      <c r="D19" s="130"/>
      <c r="E19" s="125" t="s">
        <v>398</v>
      </c>
      <c r="F19" s="127">
        <v>50000</v>
      </c>
      <c r="G19" s="128"/>
      <c r="H19" s="127">
        <f t="shared" si="1"/>
        <v>1574741</v>
      </c>
    </row>
    <row r="20" spans="1:8" s="129" customFormat="1" ht="19.5" customHeight="1">
      <c r="A20" s="123">
        <v>17</v>
      </c>
      <c r="B20" s="124"/>
      <c r="C20" s="125" t="s">
        <v>345</v>
      </c>
      <c r="D20" s="130"/>
      <c r="E20" s="125" t="s">
        <v>399</v>
      </c>
      <c r="F20" s="127">
        <v>150000</v>
      </c>
      <c r="G20" s="128"/>
      <c r="H20" s="127">
        <f t="shared" si="1"/>
        <v>1724741</v>
      </c>
    </row>
    <row r="21" spans="1:8" s="129" customFormat="1" ht="19.5" customHeight="1">
      <c r="A21" s="123">
        <v>18</v>
      </c>
      <c r="B21" s="124"/>
      <c r="C21" s="125" t="s">
        <v>345</v>
      </c>
      <c r="D21" s="130"/>
      <c r="E21" s="125" t="s">
        <v>400</v>
      </c>
      <c r="F21" s="127">
        <v>50000</v>
      </c>
      <c r="G21" s="128"/>
      <c r="H21" s="127">
        <f t="shared" si="1"/>
        <v>1774741</v>
      </c>
    </row>
    <row r="22" spans="1:8" s="129" customFormat="1" ht="19.5" customHeight="1">
      <c r="A22" s="123">
        <v>19</v>
      </c>
      <c r="B22" s="124"/>
      <c r="C22" s="125" t="s">
        <v>345</v>
      </c>
      <c r="D22" s="130"/>
      <c r="E22" s="125" t="s">
        <v>401</v>
      </c>
      <c r="F22" s="127">
        <v>50000</v>
      </c>
      <c r="G22" s="128"/>
      <c r="H22" s="127">
        <f t="shared" si="1"/>
        <v>1824741</v>
      </c>
    </row>
    <row r="23" spans="1:8" s="129" customFormat="1" ht="19.5" customHeight="1">
      <c r="A23" s="123">
        <v>20</v>
      </c>
      <c r="B23" s="124"/>
      <c r="C23" s="125" t="s">
        <v>345</v>
      </c>
      <c r="D23" s="130"/>
      <c r="E23" s="125" t="s">
        <v>394</v>
      </c>
      <c r="F23" s="127">
        <v>15000</v>
      </c>
      <c r="G23" s="128"/>
      <c r="H23" s="127">
        <f t="shared" si="1"/>
        <v>1839741</v>
      </c>
    </row>
    <row r="24" spans="1:8" s="129" customFormat="1" ht="19.5" customHeight="1">
      <c r="A24" s="123">
        <v>21</v>
      </c>
      <c r="B24" s="124"/>
      <c r="C24" s="125" t="s">
        <v>345</v>
      </c>
      <c r="D24" s="130"/>
      <c r="E24" s="125" t="s">
        <v>402</v>
      </c>
      <c r="F24" s="127">
        <v>20000</v>
      </c>
      <c r="G24" s="128"/>
      <c r="H24" s="127">
        <f t="shared" si="1"/>
        <v>1859741</v>
      </c>
    </row>
    <row r="25" spans="1:8" s="129" customFormat="1" ht="19.5" customHeight="1">
      <c r="A25" s="123">
        <v>22</v>
      </c>
      <c r="B25" s="124"/>
      <c r="C25" s="125" t="s">
        <v>345</v>
      </c>
      <c r="D25" s="130"/>
      <c r="E25" s="125" t="s">
        <v>403</v>
      </c>
      <c r="F25" s="127">
        <v>10000</v>
      </c>
      <c r="G25" s="128"/>
      <c r="H25" s="127">
        <f t="shared" si="1"/>
        <v>1869741</v>
      </c>
    </row>
    <row r="26" spans="1:8" s="129" customFormat="1" ht="19.5" customHeight="1">
      <c r="A26" s="123">
        <v>23</v>
      </c>
      <c r="B26" s="124"/>
      <c r="C26" s="125" t="s">
        <v>345</v>
      </c>
      <c r="D26" s="130"/>
      <c r="E26" s="125" t="s">
        <v>404</v>
      </c>
      <c r="F26" s="127">
        <v>12000</v>
      </c>
      <c r="G26" s="128"/>
      <c r="H26" s="127">
        <f t="shared" si="1"/>
        <v>1881741</v>
      </c>
    </row>
    <row r="27" spans="1:8" s="129" customFormat="1" ht="19.5" customHeight="1">
      <c r="A27" s="123">
        <v>24</v>
      </c>
      <c r="B27" s="124"/>
      <c r="C27" s="125" t="s">
        <v>345</v>
      </c>
      <c r="D27" s="125"/>
      <c r="E27" s="125" t="s">
        <v>391</v>
      </c>
      <c r="F27" s="127">
        <v>30000</v>
      </c>
      <c r="G27" s="128"/>
      <c r="H27" s="127">
        <f t="shared" si="1"/>
        <v>1911741</v>
      </c>
    </row>
    <row r="28" spans="1:8" s="129" customFormat="1" ht="19.5" customHeight="1">
      <c r="A28" s="123">
        <v>25</v>
      </c>
      <c r="B28" s="124"/>
      <c r="C28" s="125" t="s">
        <v>345</v>
      </c>
      <c r="D28" s="130" t="s">
        <v>385</v>
      </c>
      <c r="E28" s="125" t="s">
        <v>405</v>
      </c>
      <c r="F28" s="127">
        <v>30000</v>
      </c>
      <c r="G28" s="128"/>
      <c r="H28" s="127">
        <f t="shared" si="1"/>
        <v>1941741</v>
      </c>
    </row>
    <row r="29" spans="1:8" s="129" customFormat="1" ht="19.5" customHeight="1">
      <c r="A29" s="123">
        <v>26</v>
      </c>
      <c r="B29" s="124"/>
      <c r="C29" s="125" t="s">
        <v>345</v>
      </c>
      <c r="D29" s="130"/>
      <c r="E29" s="125" t="s">
        <v>406</v>
      </c>
      <c r="F29" s="127">
        <v>30000</v>
      </c>
      <c r="G29" s="128"/>
      <c r="H29" s="127">
        <f t="shared" si="1"/>
        <v>1971741</v>
      </c>
    </row>
    <row r="30" spans="1:8" s="129" customFormat="1" ht="19.5" customHeight="1">
      <c r="A30" s="123">
        <v>27</v>
      </c>
      <c r="B30" s="124"/>
      <c r="C30" s="125" t="s">
        <v>345</v>
      </c>
      <c r="D30" s="125"/>
      <c r="E30" s="125" t="s">
        <v>407</v>
      </c>
      <c r="F30" s="127">
        <v>50000</v>
      </c>
      <c r="G30" s="128"/>
      <c r="H30" s="127">
        <f t="shared" si="1"/>
        <v>2021741</v>
      </c>
    </row>
    <row r="31" spans="1:8" s="129" customFormat="1" ht="19.5" customHeight="1">
      <c r="A31" s="123">
        <v>28</v>
      </c>
      <c r="B31" s="124" t="s">
        <v>215</v>
      </c>
      <c r="C31" s="125" t="s">
        <v>346</v>
      </c>
      <c r="D31" s="130" t="s">
        <v>386</v>
      </c>
      <c r="E31" s="125" t="s">
        <v>413</v>
      </c>
      <c r="F31" s="128"/>
      <c r="G31" s="127">
        <v>4400</v>
      </c>
      <c r="H31" s="127">
        <f t="shared" si="1"/>
        <v>2017341</v>
      </c>
    </row>
    <row r="32" spans="1:8" s="129" customFormat="1" ht="19.5" customHeight="1">
      <c r="A32" s="123">
        <v>29</v>
      </c>
      <c r="B32" s="124"/>
      <c r="C32" s="125" t="s">
        <v>346</v>
      </c>
      <c r="D32" s="130"/>
      <c r="E32" s="125" t="s">
        <v>413</v>
      </c>
      <c r="F32" s="128"/>
      <c r="G32" s="127">
        <v>22500</v>
      </c>
      <c r="H32" s="127">
        <f t="shared" si="1"/>
        <v>1994841</v>
      </c>
    </row>
    <row r="33" spans="1:8" s="129" customFormat="1" ht="19.5" customHeight="1">
      <c r="A33" s="123">
        <v>30</v>
      </c>
      <c r="B33" s="124"/>
      <c r="C33" s="125" t="s">
        <v>346</v>
      </c>
      <c r="D33" s="130"/>
      <c r="E33" s="125" t="s">
        <v>413</v>
      </c>
      <c r="F33" s="128"/>
      <c r="G33" s="127">
        <v>8000</v>
      </c>
      <c r="H33" s="127">
        <f t="shared" si="1"/>
        <v>1986841</v>
      </c>
    </row>
    <row r="34" spans="1:8" s="129" customFormat="1" ht="19.5" customHeight="1">
      <c r="A34" s="123">
        <v>31</v>
      </c>
      <c r="B34" s="124"/>
      <c r="C34" s="125" t="s">
        <v>346</v>
      </c>
      <c r="D34" s="130"/>
      <c r="E34" s="125" t="s">
        <v>413</v>
      </c>
      <c r="F34" s="128"/>
      <c r="G34" s="127">
        <v>39500</v>
      </c>
      <c r="H34" s="127">
        <f t="shared" si="1"/>
        <v>1947341</v>
      </c>
    </row>
    <row r="35" spans="1:8" s="129" customFormat="1" ht="19.5" customHeight="1">
      <c r="A35" s="123">
        <v>32</v>
      </c>
      <c r="B35" s="124"/>
      <c r="C35" s="125" t="s">
        <v>346</v>
      </c>
      <c r="D35" s="130"/>
      <c r="E35" s="125" t="s">
        <v>413</v>
      </c>
      <c r="F35" s="128"/>
      <c r="G35" s="127">
        <v>50000</v>
      </c>
      <c r="H35" s="127">
        <f t="shared" si="1"/>
        <v>1897341</v>
      </c>
    </row>
    <row r="36" spans="1:8" s="129" customFormat="1" ht="19.5" customHeight="1">
      <c r="A36" s="123">
        <v>33</v>
      </c>
      <c r="B36" s="124"/>
      <c r="C36" s="125" t="s">
        <v>346</v>
      </c>
      <c r="D36" s="130"/>
      <c r="E36" s="125" t="s">
        <v>413</v>
      </c>
      <c r="F36" s="128"/>
      <c r="G36" s="127">
        <v>3600</v>
      </c>
      <c r="H36" s="127">
        <f t="shared" si="1"/>
        <v>1893741</v>
      </c>
    </row>
    <row r="37" spans="1:8" s="129" customFormat="1" ht="19.5" customHeight="1">
      <c r="A37" s="123">
        <v>34</v>
      </c>
      <c r="B37" s="124"/>
      <c r="C37" s="125" t="s">
        <v>346</v>
      </c>
      <c r="D37" s="130"/>
      <c r="E37" s="125" t="s">
        <v>413</v>
      </c>
      <c r="F37" s="128"/>
      <c r="G37" s="127">
        <v>250000</v>
      </c>
      <c r="H37" s="127">
        <f t="shared" si="1"/>
        <v>1643741</v>
      </c>
    </row>
    <row r="38" spans="1:8" s="129" customFormat="1" ht="19.5" customHeight="1">
      <c r="A38" s="123">
        <v>35</v>
      </c>
      <c r="B38" s="124"/>
      <c r="C38" s="125" t="s">
        <v>346</v>
      </c>
      <c r="D38" s="125"/>
      <c r="E38" s="125" t="s">
        <v>413</v>
      </c>
      <c r="F38" s="128"/>
      <c r="G38" s="127">
        <v>51000</v>
      </c>
      <c r="H38" s="127">
        <f t="shared" si="1"/>
        <v>1592741</v>
      </c>
    </row>
    <row r="39" spans="1:8" s="129" customFormat="1" ht="19.5" customHeight="1">
      <c r="A39" s="123">
        <v>36</v>
      </c>
      <c r="B39" s="124" t="s">
        <v>384</v>
      </c>
      <c r="C39" s="125" t="s">
        <v>347</v>
      </c>
      <c r="D39" s="130" t="s">
        <v>385</v>
      </c>
      <c r="E39" s="125" t="s">
        <v>410</v>
      </c>
      <c r="F39" s="127">
        <v>50000</v>
      </c>
      <c r="G39" s="128"/>
      <c r="H39" s="127">
        <f t="shared" si="1"/>
        <v>1642741</v>
      </c>
    </row>
    <row r="40" spans="1:8" s="129" customFormat="1" ht="19.5" customHeight="1">
      <c r="A40" s="123">
        <v>37</v>
      </c>
      <c r="B40" s="131"/>
      <c r="C40" s="125" t="s">
        <v>347</v>
      </c>
      <c r="D40" s="125"/>
      <c r="E40" s="125" t="s">
        <v>411</v>
      </c>
      <c r="F40" s="127">
        <v>50000</v>
      </c>
      <c r="G40" s="128"/>
      <c r="H40" s="127">
        <f t="shared" si="1"/>
        <v>1692741</v>
      </c>
    </row>
    <row r="41" spans="1:8" s="129" customFormat="1" ht="19.5" customHeight="1">
      <c r="A41" s="123">
        <v>38</v>
      </c>
      <c r="B41" s="251"/>
      <c r="C41" s="125" t="s">
        <v>348</v>
      </c>
      <c r="D41" s="126" t="s">
        <v>386</v>
      </c>
      <c r="E41" s="125" t="s">
        <v>413</v>
      </c>
      <c r="F41" s="128"/>
      <c r="G41" s="127">
        <v>48000</v>
      </c>
      <c r="H41" s="127">
        <f t="shared" si="1"/>
        <v>1644741</v>
      </c>
    </row>
    <row r="42" spans="1:8" s="129" customFormat="1" ht="19.5" customHeight="1">
      <c r="A42" s="123">
        <v>39</v>
      </c>
      <c r="B42" s="124"/>
      <c r="C42" s="125" t="s">
        <v>348</v>
      </c>
      <c r="D42" s="130"/>
      <c r="E42" s="125" t="s">
        <v>413</v>
      </c>
      <c r="F42" s="128"/>
      <c r="G42" s="127">
        <v>8000</v>
      </c>
      <c r="H42" s="127">
        <f t="shared" si="1"/>
        <v>1636741</v>
      </c>
    </row>
    <row r="43" spans="1:8" s="129" customFormat="1" ht="19.5" customHeight="1">
      <c r="A43" s="123">
        <v>40</v>
      </c>
      <c r="B43" s="124"/>
      <c r="C43" s="125" t="s">
        <v>348</v>
      </c>
      <c r="D43" s="125"/>
      <c r="E43" s="125" t="s">
        <v>413</v>
      </c>
      <c r="F43" s="128"/>
      <c r="G43" s="127">
        <v>3600</v>
      </c>
      <c r="H43" s="127">
        <f t="shared" si="1"/>
        <v>1633141</v>
      </c>
    </row>
    <row r="44" spans="1:8" s="129" customFormat="1" ht="19.5" customHeight="1">
      <c r="A44" s="123">
        <v>41</v>
      </c>
      <c r="B44" s="124"/>
      <c r="C44" s="125" t="s">
        <v>349</v>
      </c>
      <c r="D44" s="130" t="s">
        <v>385</v>
      </c>
      <c r="E44" s="125" t="s">
        <v>423</v>
      </c>
      <c r="F44" s="127">
        <v>100000</v>
      </c>
      <c r="G44" s="128"/>
      <c r="H44" s="127">
        <f t="shared" si="1"/>
        <v>1733141</v>
      </c>
    </row>
    <row r="45" spans="1:8" s="129" customFormat="1" ht="19.5" customHeight="1">
      <c r="A45" s="123">
        <v>42</v>
      </c>
      <c r="B45" s="124"/>
      <c r="C45" s="125" t="s">
        <v>350</v>
      </c>
      <c r="D45" s="125"/>
      <c r="E45" s="125" t="s">
        <v>424</v>
      </c>
      <c r="F45" s="127">
        <v>600000</v>
      </c>
      <c r="G45" s="128"/>
      <c r="H45" s="127">
        <f t="shared" si="1"/>
        <v>2333141</v>
      </c>
    </row>
    <row r="46" spans="1:8" s="129" customFormat="1" ht="24.75" customHeight="1">
      <c r="A46" s="123">
        <v>43</v>
      </c>
      <c r="B46" s="124"/>
      <c r="C46" s="125" t="s">
        <v>351</v>
      </c>
      <c r="D46" s="125" t="s">
        <v>386</v>
      </c>
      <c r="E46" s="125" t="s">
        <v>425</v>
      </c>
      <c r="F46" s="127">
        <v>4840000</v>
      </c>
      <c r="G46" s="128"/>
      <c r="H46" s="127">
        <f t="shared" si="1"/>
        <v>7173141</v>
      </c>
    </row>
    <row r="47" spans="1:8" s="129" customFormat="1" ht="19.5" customHeight="1">
      <c r="A47" s="123">
        <v>44</v>
      </c>
      <c r="B47" s="124"/>
      <c r="C47" s="125" t="s">
        <v>352</v>
      </c>
      <c r="D47" s="125" t="s">
        <v>385</v>
      </c>
      <c r="E47" s="125" t="s">
        <v>399</v>
      </c>
      <c r="F47" s="127">
        <v>150000</v>
      </c>
      <c r="G47" s="128"/>
      <c r="H47" s="127">
        <f t="shared" si="0"/>
        <v>7323141</v>
      </c>
    </row>
    <row r="48" spans="1:8" s="129" customFormat="1" ht="24.75" customHeight="1">
      <c r="A48" s="123">
        <v>45</v>
      </c>
      <c r="B48" s="124"/>
      <c r="C48" s="125" t="s">
        <v>353</v>
      </c>
      <c r="D48" s="130" t="s">
        <v>386</v>
      </c>
      <c r="E48" s="125" t="s">
        <v>414</v>
      </c>
      <c r="F48" s="128"/>
      <c r="G48" s="127">
        <v>3370000</v>
      </c>
      <c r="H48" s="127">
        <f t="shared" si="0"/>
        <v>3953141</v>
      </c>
    </row>
    <row r="49" spans="1:8" s="129" customFormat="1" ht="24.75" customHeight="1">
      <c r="A49" s="123">
        <v>46</v>
      </c>
      <c r="B49" s="124"/>
      <c r="C49" s="125" t="s">
        <v>353</v>
      </c>
      <c r="D49" s="130"/>
      <c r="E49" s="125" t="s">
        <v>131</v>
      </c>
      <c r="F49" s="128"/>
      <c r="G49" s="127">
        <v>1470000</v>
      </c>
      <c r="H49" s="127">
        <f t="shared" si="0"/>
        <v>2483141</v>
      </c>
    </row>
    <row r="50" spans="1:8" s="129" customFormat="1" ht="19.5" customHeight="1">
      <c r="A50" s="123">
        <v>47</v>
      </c>
      <c r="B50" s="124"/>
      <c r="C50" s="125" t="s">
        <v>354</v>
      </c>
      <c r="D50" s="125"/>
      <c r="E50" s="125" t="s">
        <v>426</v>
      </c>
      <c r="F50" s="127">
        <v>100000</v>
      </c>
      <c r="G50" s="128"/>
      <c r="H50" s="127">
        <f t="shared" si="0"/>
        <v>2583141</v>
      </c>
    </row>
    <row r="51" spans="1:8" s="129" customFormat="1" ht="19.5" customHeight="1">
      <c r="A51" s="123">
        <v>48</v>
      </c>
      <c r="B51" s="124"/>
      <c r="C51" s="125" t="s">
        <v>355</v>
      </c>
      <c r="D51" s="130" t="s">
        <v>385</v>
      </c>
      <c r="E51" s="125" t="s">
        <v>132</v>
      </c>
      <c r="F51" s="128"/>
      <c r="G51" s="127">
        <v>100000</v>
      </c>
      <c r="H51" s="127">
        <f t="shared" si="0"/>
        <v>2483141</v>
      </c>
    </row>
    <row r="52" spans="1:8" s="129" customFormat="1" ht="19.5" customHeight="1">
      <c r="A52" s="123">
        <v>49</v>
      </c>
      <c r="B52" s="124"/>
      <c r="C52" s="125" t="s">
        <v>356</v>
      </c>
      <c r="D52" s="130"/>
      <c r="E52" s="125" t="s">
        <v>427</v>
      </c>
      <c r="F52" s="127">
        <v>10000</v>
      </c>
      <c r="G52" s="128"/>
      <c r="H52" s="127">
        <f t="shared" si="0"/>
        <v>2493141</v>
      </c>
    </row>
    <row r="53" spans="1:8" s="129" customFormat="1" ht="19.5" customHeight="1">
      <c r="A53" s="123">
        <v>50</v>
      </c>
      <c r="B53" s="124"/>
      <c r="C53" s="125" t="s">
        <v>357</v>
      </c>
      <c r="D53" s="125"/>
      <c r="E53" s="125" t="s">
        <v>428</v>
      </c>
      <c r="F53" s="127">
        <v>1013</v>
      </c>
      <c r="G53" s="128"/>
      <c r="H53" s="127">
        <f t="shared" si="0"/>
        <v>2494154</v>
      </c>
    </row>
    <row r="54" spans="1:8" s="129" customFormat="1" ht="19.5" customHeight="1">
      <c r="A54" s="123">
        <v>51</v>
      </c>
      <c r="B54" s="124"/>
      <c r="C54" s="125" t="s">
        <v>531</v>
      </c>
      <c r="D54" s="130"/>
      <c r="E54" s="125" t="s">
        <v>428</v>
      </c>
      <c r="F54" s="127">
        <v>172</v>
      </c>
      <c r="G54" s="128"/>
      <c r="H54" s="127">
        <f t="shared" si="0"/>
        <v>2494326</v>
      </c>
    </row>
    <row r="55" spans="1:8" s="129" customFormat="1" ht="19.5" customHeight="1">
      <c r="A55" s="123">
        <v>52</v>
      </c>
      <c r="B55" s="124"/>
      <c r="C55" s="125" t="s">
        <v>358</v>
      </c>
      <c r="D55" s="126" t="s">
        <v>385</v>
      </c>
      <c r="E55" s="125" t="s">
        <v>429</v>
      </c>
      <c r="F55" s="127">
        <v>531800</v>
      </c>
      <c r="G55" s="128"/>
      <c r="H55" s="127">
        <f t="shared" si="0"/>
        <v>3026126</v>
      </c>
    </row>
    <row r="56" spans="1:8" s="129" customFormat="1" ht="19.5" customHeight="1">
      <c r="A56" s="123">
        <v>53</v>
      </c>
      <c r="B56" s="124"/>
      <c r="C56" s="125" t="s">
        <v>359</v>
      </c>
      <c r="D56" s="130"/>
      <c r="E56" s="125" t="s">
        <v>427</v>
      </c>
      <c r="F56" s="127">
        <v>10000</v>
      </c>
      <c r="G56" s="128"/>
      <c r="H56" s="127">
        <f t="shared" si="0"/>
        <v>3036126</v>
      </c>
    </row>
    <row r="57" spans="1:8" s="129" customFormat="1" ht="19.5" customHeight="1">
      <c r="A57" s="123">
        <v>54</v>
      </c>
      <c r="B57" s="124"/>
      <c r="C57" s="125" t="s">
        <v>360</v>
      </c>
      <c r="D57" s="130"/>
      <c r="E57" s="125" t="s">
        <v>133</v>
      </c>
      <c r="F57" s="128"/>
      <c r="G57" s="127">
        <v>46200</v>
      </c>
      <c r="H57" s="127">
        <f t="shared" si="0"/>
        <v>2989926</v>
      </c>
    </row>
    <row r="58" spans="1:8" s="129" customFormat="1" ht="19.5" customHeight="1">
      <c r="A58" s="123">
        <v>55</v>
      </c>
      <c r="B58" s="124"/>
      <c r="C58" s="125" t="s">
        <v>361</v>
      </c>
      <c r="D58" s="130"/>
      <c r="E58" s="125" t="s">
        <v>430</v>
      </c>
      <c r="F58" s="127">
        <v>100000</v>
      </c>
      <c r="G58" s="128"/>
      <c r="H58" s="127">
        <f t="shared" si="0"/>
        <v>3089926</v>
      </c>
    </row>
    <row r="59" spans="1:8" s="129" customFormat="1" ht="24.75" customHeight="1">
      <c r="A59" s="123">
        <v>56</v>
      </c>
      <c r="B59" s="124"/>
      <c r="C59" s="125" t="s">
        <v>362</v>
      </c>
      <c r="D59" s="130"/>
      <c r="E59" s="125" t="s">
        <v>421</v>
      </c>
      <c r="F59" s="128"/>
      <c r="G59" s="127">
        <v>50000</v>
      </c>
      <c r="H59" s="127">
        <f t="shared" si="0"/>
        <v>3039926</v>
      </c>
    </row>
    <row r="60" spans="1:8" s="129" customFormat="1" ht="19.5" customHeight="1">
      <c r="A60" s="123">
        <v>57</v>
      </c>
      <c r="B60" s="124"/>
      <c r="C60" s="125" t="s">
        <v>363</v>
      </c>
      <c r="D60" s="130"/>
      <c r="E60" s="125" t="s">
        <v>281</v>
      </c>
      <c r="F60" s="128"/>
      <c r="G60" s="127">
        <v>21200</v>
      </c>
      <c r="H60" s="127">
        <f t="shared" si="0"/>
        <v>3018726</v>
      </c>
    </row>
    <row r="61" spans="1:8" s="129" customFormat="1" ht="19.5" customHeight="1">
      <c r="A61" s="123">
        <v>58</v>
      </c>
      <c r="B61" s="124"/>
      <c r="C61" s="125" t="s">
        <v>364</v>
      </c>
      <c r="D61" s="130"/>
      <c r="E61" s="125" t="s">
        <v>281</v>
      </c>
      <c r="F61" s="128"/>
      <c r="G61" s="127">
        <v>23100</v>
      </c>
      <c r="H61" s="127">
        <f t="shared" si="0"/>
        <v>2995626</v>
      </c>
    </row>
    <row r="62" spans="1:8" s="129" customFormat="1" ht="19.5" customHeight="1">
      <c r="A62" s="123">
        <v>59</v>
      </c>
      <c r="B62" s="124"/>
      <c r="C62" s="125" t="s">
        <v>365</v>
      </c>
      <c r="D62" s="130"/>
      <c r="E62" s="125" t="s">
        <v>281</v>
      </c>
      <c r="F62" s="128"/>
      <c r="G62" s="127">
        <v>169200</v>
      </c>
      <c r="H62" s="127">
        <f t="shared" si="0"/>
        <v>2826426</v>
      </c>
    </row>
    <row r="63" spans="1:8" s="129" customFormat="1" ht="19.5" customHeight="1">
      <c r="A63" s="123">
        <v>60</v>
      </c>
      <c r="B63" s="124"/>
      <c r="C63" s="125" t="s">
        <v>366</v>
      </c>
      <c r="D63" s="130"/>
      <c r="E63" s="125" t="s">
        <v>281</v>
      </c>
      <c r="F63" s="128"/>
      <c r="G63" s="127">
        <v>60000</v>
      </c>
      <c r="H63" s="127">
        <f t="shared" si="0"/>
        <v>2766426</v>
      </c>
    </row>
    <row r="64" spans="1:8" s="129" customFormat="1" ht="19.5" customHeight="1">
      <c r="A64" s="123">
        <v>61</v>
      </c>
      <c r="B64" s="124"/>
      <c r="C64" s="125" t="s">
        <v>367</v>
      </c>
      <c r="D64" s="130"/>
      <c r="E64" s="125" t="s">
        <v>281</v>
      </c>
      <c r="F64" s="128"/>
      <c r="G64" s="127">
        <v>42000</v>
      </c>
      <c r="H64" s="127">
        <f t="shared" si="0"/>
        <v>2724426</v>
      </c>
    </row>
    <row r="65" spans="1:8" s="129" customFormat="1" ht="19.5" customHeight="1">
      <c r="A65" s="123">
        <v>62</v>
      </c>
      <c r="B65" s="124"/>
      <c r="C65" s="125" t="s">
        <v>368</v>
      </c>
      <c r="D65" s="130"/>
      <c r="E65" s="125" t="s">
        <v>281</v>
      </c>
      <c r="F65" s="128"/>
      <c r="G65" s="127">
        <v>123000</v>
      </c>
      <c r="H65" s="127">
        <f t="shared" si="0"/>
        <v>2601426</v>
      </c>
    </row>
    <row r="66" spans="1:8" s="129" customFormat="1" ht="19.5" customHeight="1">
      <c r="A66" s="123">
        <v>63</v>
      </c>
      <c r="B66" s="124"/>
      <c r="C66" s="125" t="s">
        <v>369</v>
      </c>
      <c r="D66" s="130"/>
      <c r="E66" s="125" t="s">
        <v>281</v>
      </c>
      <c r="F66" s="128"/>
      <c r="G66" s="127">
        <v>42000</v>
      </c>
      <c r="H66" s="127">
        <f t="shared" si="0"/>
        <v>2559426</v>
      </c>
    </row>
    <row r="67" spans="1:8" s="129" customFormat="1" ht="19.5" customHeight="1">
      <c r="A67" s="123">
        <v>64</v>
      </c>
      <c r="B67" s="124"/>
      <c r="C67" s="125" t="s">
        <v>369</v>
      </c>
      <c r="D67" s="130"/>
      <c r="E67" s="125" t="s">
        <v>281</v>
      </c>
      <c r="F67" s="128"/>
      <c r="G67" s="127">
        <v>42400</v>
      </c>
      <c r="H67" s="127">
        <f t="shared" si="0"/>
        <v>2517026</v>
      </c>
    </row>
    <row r="68" spans="1:8" s="129" customFormat="1" ht="19.5" customHeight="1">
      <c r="A68" s="123">
        <v>65</v>
      </c>
      <c r="B68" s="124"/>
      <c r="C68" s="125" t="s">
        <v>370</v>
      </c>
      <c r="D68" s="130"/>
      <c r="E68" s="125" t="s">
        <v>281</v>
      </c>
      <c r="F68" s="128"/>
      <c r="G68" s="127">
        <v>128400</v>
      </c>
      <c r="H68" s="127">
        <f t="shared" si="0"/>
        <v>2388626</v>
      </c>
    </row>
    <row r="69" spans="1:8" s="129" customFormat="1" ht="19.5" customHeight="1">
      <c r="A69" s="123">
        <v>66</v>
      </c>
      <c r="B69" s="124"/>
      <c r="C69" s="125" t="s">
        <v>371</v>
      </c>
      <c r="D69" s="130"/>
      <c r="E69" s="125" t="s">
        <v>281</v>
      </c>
      <c r="F69" s="128"/>
      <c r="G69" s="127">
        <v>558000</v>
      </c>
      <c r="H69" s="127">
        <f t="shared" si="0"/>
        <v>1830626</v>
      </c>
    </row>
    <row r="70" spans="1:8" s="129" customFormat="1" ht="19.5" customHeight="1">
      <c r="A70" s="123">
        <v>67</v>
      </c>
      <c r="B70" s="124"/>
      <c r="C70" s="125" t="s">
        <v>372</v>
      </c>
      <c r="D70" s="130"/>
      <c r="E70" s="125" t="s">
        <v>281</v>
      </c>
      <c r="F70" s="128"/>
      <c r="G70" s="127">
        <v>12400</v>
      </c>
      <c r="H70" s="127">
        <f t="shared" si="0"/>
        <v>1818226</v>
      </c>
    </row>
    <row r="71" spans="1:8" s="129" customFormat="1" ht="19.5" customHeight="1">
      <c r="A71" s="123">
        <v>68</v>
      </c>
      <c r="B71" s="124"/>
      <c r="C71" s="125" t="s">
        <v>373</v>
      </c>
      <c r="D71" s="130"/>
      <c r="E71" s="125" t="s">
        <v>134</v>
      </c>
      <c r="F71" s="128"/>
      <c r="G71" s="127">
        <v>100000</v>
      </c>
      <c r="H71" s="127">
        <f t="shared" si="0"/>
        <v>1718226</v>
      </c>
    </row>
    <row r="72" spans="1:8" s="129" customFormat="1" ht="19.5" customHeight="1">
      <c r="A72" s="123">
        <v>69</v>
      </c>
      <c r="B72" s="124"/>
      <c r="C72" s="125" t="s">
        <v>374</v>
      </c>
      <c r="D72" s="130"/>
      <c r="E72" s="125" t="s">
        <v>422</v>
      </c>
      <c r="F72" s="127">
        <v>50000</v>
      </c>
      <c r="G72" s="128"/>
      <c r="H72" s="127">
        <f t="shared" si="0"/>
        <v>1768226</v>
      </c>
    </row>
    <row r="73" spans="1:8" s="129" customFormat="1" ht="19.5" customHeight="1">
      <c r="A73" s="123">
        <v>70</v>
      </c>
      <c r="B73" s="124"/>
      <c r="C73" s="125" t="s">
        <v>375</v>
      </c>
      <c r="D73" s="130"/>
      <c r="E73" s="125" t="s">
        <v>168</v>
      </c>
      <c r="F73" s="127">
        <v>1189</v>
      </c>
      <c r="G73" s="128"/>
      <c r="H73" s="127">
        <f t="shared" si="0"/>
        <v>1769415</v>
      </c>
    </row>
    <row r="74" spans="1:8" s="129" customFormat="1" ht="19.5" customHeight="1">
      <c r="A74" s="123">
        <v>72</v>
      </c>
      <c r="B74" s="124"/>
      <c r="C74" s="125" t="s">
        <v>376</v>
      </c>
      <c r="D74" s="130"/>
      <c r="E74" s="125" t="s">
        <v>135</v>
      </c>
      <c r="F74" s="128"/>
      <c r="G74" s="127">
        <v>1166</v>
      </c>
      <c r="H74" s="127">
        <f t="shared" si="0"/>
        <v>1768249</v>
      </c>
    </row>
    <row r="75" spans="1:8" s="129" customFormat="1" ht="19.5" customHeight="1">
      <c r="A75" s="123">
        <v>73</v>
      </c>
      <c r="B75" s="124"/>
      <c r="C75" s="125" t="s">
        <v>377</v>
      </c>
      <c r="D75" s="130"/>
      <c r="E75" s="125" t="s">
        <v>378</v>
      </c>
      <c r="F75" s="128">
        <v>172</v>
      </c>
      <c r="G75" s="128"/>
      <c r="H75" s="127">
        <f aca="true" t="shared" si="2" ref="H75:H76">+H74+F75-G75</f>
        <v>1768421</v>
      </c>
    </row>
    <row r="76" spans="1:8" s="129" customFormat="1" ht="19.5" customHeight="1">
      <c r="A76" s="123">
        <v>73</v>
      </c>
      <c r="B76" s="124"/>
      <c r="C76" s="125" t="s">
        <v>532</v>
      </c>
      <c r="D76" s="130"/>
      <c r="E76" s="125" t="s">
        <v>533</v>
      </c>
      <c r="F76" s="128"/>
      <c r="G76" s="128">
        <v>172</v>
      </c>
      <c r="H76" s="127">
        <f t="shared" si="2"/>
        <v>1768249</v>
      </c>
    </row>
    <row r="77" spans="1:8" s="129" customFormat="1" ht="19.5" customHeight="1">
      <c r="A77" s="342" t="s">
        <v>420</v>
      </c>
      <c r="B77" s="405"/>
      <c r="C77" s="405"/>
      <c r="D77" s="405"/>
      <c r="E77" s="343"/>
      <c r="F77" s="134">
        <f>SUM(F4:F76)</f>
        <v>8665667</v>
      </c>
      <c r="G77" s="134">
        <f>SUM(G4:G76)</f>
        <v>6897418</v>
      </c>
      <c r="H77" s="135">
        <f>+F77-G77</f>
        <v>1768249</v>
      </c>
    </row>
    <row r="78" ht="15">
      <c r="F78" s="132">
        <f>+F77-F4</f>
        <v>7704346</v>
      </c>
    </row>
  </sheetData>
  <mergeCells count="1">
    <mergeCell ref="A77:E77"/>
  </mergeCells>
  <printOptions/>
  <pageMargins left="0.5118110236220472" right="0.5118110236220472" top="0.7480314960629921" bottom="0.48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7">
      <selection activeCell="Q11" sqref="Q11"/>
    </sheetView>
  </sheetViews>
  <sheetFormatPr defaultColWidth="9.140625" defaultRowHeight="15"/>
  <cols>
    <col min="1" max="1" width="9.7109375" style="0" customWidth="1"/>
    <col min="2" max="2" width="10.28125" style="0" customWidth="1"/>
    <col min="3" max="3" width="3.140625" style="0" customWidth="1"/>
    <col min="4" max="4" width="11.28125" style="0" customWidth="1"/>
    <col min="5" max="5" width="9.140625" style="0" customWidth="1"/>
    <col min="6" max="10" width="2.28125" style="0" customWidth="1"/>
    <col min="11" max="11" width="3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4.421875" style="0" customWidth="1"/>
    <col min="16" max="16" width="5.140625" style="0" customWidth="1"/>
    <col min="17" max="17" width="9.8515625" style="0" bestFit="1" customWidth="1"/>
    <col min="18" max="18" width="11.00390625" style="0" bestFit="1" customWidth="1"/>
  </cols>
  <sheetData>
    <row r="1" spans="1:16" ht="51.75" customHeight="1">
      <c r="A1" s="331" t="s">
        <v>431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ht="34.5" customHeight="1">
      <c r="A2" s="30" t="s">
        <v>432</v>
      </c>
      <c r="B2" s="337" t="s">
        <v>83</v>
      </c>
      <c r="C2" s="338"/>
      <c r="D2" s="339" t="s">
        <v>98</v>
      </c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8"/>
      <c r="P2" s="30" t="s">
        <v>86</v>
      </c>
    </row>
    <row r="3" spans="1:16" ht="24.75" customHeight="1">
      <c r="A3" s="136" t="s">
        <v>433</v>
      </c>
      <c r="B3" s="33">
        <f>SUM(N3:N5)</f>
        <v>23691000</v>
      </c>
      <c r="C3" s="137" t="s">
        <v>101</v>
      </c>
      <c r="D3" s="138" t="s">
        <v>487</v>
      </c>
      <c r="E3" s="139">
        <v>1716000</v>
      </c>
      <c r="F3" s="140" t="s">
        <v>102</v>
      </c>
      <c r="G3" s="141" t="s">
        <v>103</v>
      </c>
      <c r="H3" s="141">
        <v>1</v>
      </c>
      <c r="I3" s="140" t="s">
        <v>104</v>
      </c>
      <c r="J3" s="141" t="s">
        <v>103</v>
      </c>
      <c r="K3" s="142">
        <v>6</v>
      </c>
      <c r="L3" s="140" t="s">
        <v>105</v>
      </c>
      <c r="M3" s="143" t="s">
        <v>106</v>
      </c>
      <c r="N3" s="144">
        <f>+E3*H3*K3</f>
        <v>10296000</v>
      </c>
      <c r="O3" s="145" t="s">
        <v>102</v>
      </c>
      <c r="P3" s="25"/>
    </row>
    <row r="4" spans="1:16" ht="24.75" customHeight="1">
      <c r="A4" s="213"/>
      <c r="B4" s="43"/>
      <c r="C4" s="146"/>
      <c r="D4" s="246" t="s">
        <v>488</v>
      </c>
      <c r="E4" s="247">
        <v>2196000</v>
      </c>
      <c r="F4" s="167" t="s">
        <v>102</v>
      </c>
      <c r="G4" s="168" t="s">
        <v>103</v>
      </c>
      <c r="H4" s="168">
        <v>1</v>
      </c>
      <c r="I4" s="167" t="s">
        <v>104</v>
      </c>
      <c r="J4" s="168" t="s">
        <v>103</v>
      </c>
      <c r="K4" s="248">
        <v>3</v>
      </c>
      <c r="L4" s="167" t="s">
        <v>105</v>
      </c>
      <c r="M4" s="224" t="s">
        <v>106</v>
      </c>
      <c r="N4" s="169">
        <f aca="true" t="shared" si="0" ref="N4:N5">+E4*H4*K4</f>
        <v>6588000</v>
      </c>
      <c r="O4" s="225" t="s">
        <v>102</v>
      </c>
      <c r="P4" s="27"/>
    </row>
    <row r="5" spans="1:16" ht="24.75" customHeight="1">
      <c r="A5" s="41"/>
      <c r="B5" s="43"/>
      <c r="C5" s="146"/>
      <c r="D5" s="147" t="s">
        <v>489</v>
      </c>
      <c r="E5" s="148">
        <v>2269000</v>
      </c>
      <c r="F5" s="149" t="s">
        <v>102</v>
      </c>
      <c r="G5" s="150" t="s">
        <v>103</v>
      </c>
      <c r="H5" s="150">
        <v>1</v>
      </c>
      <c r="I5" s="149" t="s">
        <v>104</v>
      </c>
      <c r="J5" s="150" t="s">
        <v>103</v>
      </c>
      <c r="K5" s="151">
        <v>3</v>
      </c>
      <c r="L5" s="149" t="s">
        <v>105</v>
      </c>
      <c r="M5" s="152" t="s">
        <v>106</v>
      </c>
      <c r="N5" s="153">
        <f t="shared" si="0"/>
        <v>6807000</v>
      </c>
      <c r="O5" s="154" t="s">
        <v>102</v>
      </c>
      <c r="P5" s="28"/>
    </row>
    <row r="6" spans="1:18" ht="24.75" customHeight="1">
      <c r="A6" s="155" t="s">
        <v>434</v>
      </c>
      <c r="B6" s="156">
        <f>SUM(N6:N9)</f>
        <v>3477600</v>
      </c>
      <c r="C6" s="157" t="s">
        <v>101</v>
      </c>
      <c r="D6" s="158" t="s">
        <v>435</v>
      </c>
      <c r="E6" s="38"/>
      <c r="F6" s="36"/>
      <c r="G6" s="159"/>
      <c r="H6" s="159"/>
      <c r="I6" s="160"/>
      <c r="J6" s="159"/>
      <c r="K6" s="36"/>
      <c r="L6" s="36"/>
      <c r="M6" s="36"/>
      <c r="N6" s="38"/>
      <c r="O6" s="161"/>
      <c r="P6" s="27"/>
      <c r="R6" s="162"/>
    </row>
    <row r="7" spans="1:18" ht="24.75" customHeight="1">
      <c r="A7" s="155"/>
      <c r="B7" s="163"/>
      <c r="C7" s="164"/>
      <c r="D7" s="165" t="s">
        <v>436</v>
      </c>
      <c r="E7" s="166">
        <v>2196000</v>
      </c>
      <c r="F7" s="167" t="s">
        <v>102</v>
      </c>
      <c r="G7" s="168" t="s">
        <v>103</v>
      </c>
      <c r="H7" s="168">
        <v>1</v>
      </c>
      <c r="I7" s="167" t="s">
        <v>104</v>
      </c>
      <c r="J7" s="159" t="s">
        <v>103</v>
      </c>
      <c r="K7" s="36">
        <v>60</v>
      </c>
      <c r="L7" s="160" t="s">
        <v>437</v>
      </c>
      <c r="M7" s="36" t="s">
        <v>106</v>
      </c>
      <c r="N7" s="169">
        <f>+E7*H7*60%</f>
        <v>1317600</v>
      </c>
      <c r="O7" s="161" t="s">
        <v>102</v>
      </c>
      <c r="P7" s="27"/>
      <c r="R7" s="162"/>
    </row>
    <row r="8" spans="1:18" ht="24.75" customHeight="1">
      <c r="A8" s="155"/>
      <c r="B8" s="163"/>
      <c r="C8" s="164"/>
      <c r="D8" s="158" t="s">
        <v>438</v>
      </c>
      <c r="E8" s="169">
        <v>140000</v>
      </c>
      <c r="F8" s="167" t="s">
        <v>102</v>
      </c>
      <c r="G8" s="159" t="s">
        <v>103</v>
      </c>
      <c r="H8" s="170">
        <v>1</v>
      </c>
      <c r="I8" s="160" t="s">
        <v>104</v>
      </c>
      <c r="J8" s="159" t="s">
        <v>103</v>
      </c>
      <c r="K8" s="36">
        <v>12</v>
      </c>
      <c r="L8" s="160" t="s">
        <v>490</v>
      </c>
      <c r="M8" s="36" t="s">
        <v>106</v>
      </c>
      <c r="N8" s="169">
        <f aca="true" t="shared" si="1" ref="N8">+E8*H8*K8</f>
        <v>1680000</v>
      </c>
      <c r="O8" s="161" t="s">
        <v>102</v>
      </c>
      <c r="P8" s="27"/>
      <c r="R8" s="162"/>
    </row>
    <row r="9" spans="1:18" ht="24.75" customHeight="1">
      <c r="A9" s="155"/>
      <c r="B9" s="163"/>
      <c r="C9" s="164"/>
      <c r="D9" s="158" t="s">
        <v>491</v>
      </c>
      <c r="E9" s="169">
        <v>80000</v>
      </c>
      <c r="F9" s="167" t="s">
        <v>102</v>
      </c>
      <c r="G9" s="159" t="s">
        <v>103</v>
      </c>
      <c r="H9" s="170">
        <v>1</v>
      </c>
      <c r="I9" s="160" t="s">
        <v>104</v>
      </c>
      <c r="J9" s="159" t="s">
        <v>103</v>
      </c>
      <c r="K9" s="36">
        <v>6</v>
      </c>
      <c r="L9" s="160" t="s">
        <v>490</v>
      </c>
      <c r="M9" s="36" t="s">
        <v>106</v>
      </c>
      <c r="N9" s="169">
        <f aca="true" t="shared" si="2" ref="N9">+E9*H9*K9</f>
        <v>480000</v>
      </c>
      <c r="O9" s="161" t="s">
        <v>102</v>
      </c>
      <c r="P9" s="27"/>
      <c r="R9" s="162"/>
    </row>
    <row r="10" spans="1:16" ht="24.75" customHeight="1">
      <c r="A10" s="171" t="s">
        <v>439</v>
      </c>
      <c r="B10" s="172">
        <f>N10</f>
        <v>3394730</v>
      </c>
      <c r="C10" s="173" t="s">
        <v>101</v>
      </c>
      <c r="D10" s="174" t="s">
        <v>440</v>
      </c>
      <c r="E10" s="175"/>
      <c r="F10" s="176"/>
      <c r="G10" s="177"/>
      <c r="H10" s="178"/>
      <c r="I10" s="179"/>
      <c r="J10" s="180"/>
      <c r="K10" s="181"/>
      <c r="L10" s="176"/>
      <c r="M10" s="182" t="s">
        <v>106</v>
      </c>
      <c r="N10" s="175">
        <v>3394730</v>
      </c>
      <c r="O10" s="183" t="s">
        <v>102</v>
      </c>
      <c r="P10" s="184"/>
    </row>
    <row r="11" spans="1:16" ht="24.75" customHeight="1">
      <c r="A11" s="49" t="s">
        <v>441</v>
      </c>
      <c r="B11" s="156">
        <f>SUM(N11:N14)</f>
        <v>2959690</v>
      </c>
      <c r="C11" s="157" t="s">
        <v>101</v>
      </c>
      <c r="D11" s="185" t="s">
        <v>442</v>
      </c>
      <c r="E11" s="186"/>
      <c r="F11" s="187"/>
      <c r="G11" s="141"/>
      <c r="H11" s="188"/>
      <c r="I11" s="189"/>
      <c r="J11" s="190"/>
      <c r="K11" s="191"/>
      <c r="L11" s="192"/>
      <c r="M11" s="192" t="s">
        <v>106</v>
      </c>
      <c r="N11" s="193">
        <v>1060280</v>
      </c>
      <c r="O11" s="194" t="s">
        <v>102</v>
      </c>
      <c r="P11" s="25"/>
    </row>
    <row r="12" spans="1:16" ht="24.75" customHeight="1">
      <c r="A12" s="195" t="s">
        <v>443</v>
      </c>
      <c r="B12" s="163"/>
      <c r="C12" s="164"/>
      <c r="D12" s="196" t="s">
        <v>444</v>
      </c>
      <c r="E12" s="38"/>
      <c r="F12" s="160"/>
      <c r="G12" s="168"/>
      <c r="H12" s="197"/>
      <c r="I12" s="198"/>
      <c r="J12" s="159"/>
      <c r="K12" s="36"/>
      <c r="L12" s="36"/>
      <c r="M12" s="36" t="s">
        <v>106</v>
      </c>
      <c r="N12" s="199">
        <v>1230660</v>
      </c>
      <c r="O12" s="161" t="s">
        <v>102</v>
      </c>
      <c r="P12" s="27"/>
    </row>
    <row r="13" spans="1:16" ht="24.75" customHeight="1">
      <c r="A13" s="195"/>
      <c r="B13" s="163"/>
      <c r="C13" s="164"/>
      <c r="D13" s="196" t="s">
        <v>445</v>
      </c>
      <c r="E13" s="38"/>
      <c r="F13" s="160"/>
      <c r="G13" s="168"/>
      <c r="H13" s="197"/>
      <c r="I13" s="198"/>
      <c r="J13" s="159"/>
      <c r="K13" s="36"/>
      <c r="L13" s="36"/>
      <c r="M13" s="36" t="s">
        <v>106</v>
      </c>
      <c r="N13" s="199">
        <v>423260</v>
      </c>
      <c r="O13" s="161" t="s">
        <v>102</v>
      </c>
      <c r="P13" s="27"/>
    </row>
    <row r="14" spans="1:16" ht="24.75" customHeight="1">
      <c r="A14" s="200"/>
      <c r="B14" s="51"/>
      <c r="C14" s="52"/>
      <c r="D14" s="201" t="s">
        <v>446</v>
      </c>
      <c r="E14" s="57"/>
      <c r="F14" s="202"/>
      <c r="G14" s="150"/>
      <c r="H14" s="203"/>
      <c r="I14" s="204"/>
      <c r="J14" s="205"/>
      <c r="K14" s="55"/>
      <c r="L14" s="55"/>
      <c r="M14" s="55" t="s">
        <v>106</v>
      </c>
      <c r="N14" s="206">
        <v>245490</v>
      </c>
      <c r="O14" s="207" t="s">
        <v>102</v>
      </c>
      <c r="P14" s="28"/>
    </row>
    <row r="15" spans="1:16" ht="24.75" customHeight="1">
      <c r="A15" s="195" t="s">
        <v>447</v>
      </c>
      <c r="B15" s="163">
        <f>SUM(N15:N16)</f>
        <v>209720</v>
      </c>
      <c r="C15" s="164" t="s">
        <v>101</v>
      </c>
      <c r="D15" s="208" t="s">
        <v>448</v>
      </c>
      <c r="E15" s="169">
        <v>59720</v>
      </c>
      <c r="F15" s="198" t="s">
        <v>102</v>
      </c>
      <c r="G15" s="159" t="s">
        <v>103</v>
      </c>
      <c r="H15" s="170">
        <v>1</v>
      </c>
      <c r="I15" s="160" t="s">
        <v>104</v>
      </c>
      <c r="J15" s="159" t="s">
        <v>103</v>
      </c>
      <c r="K15" s="36">
        <v>2</v>
      </c>
      <c r="L15" s="167" t="s">
        <v>449</v>
      </c>
      <c r="M15" s="167" t="s">
        <v>106</v>
      </c>
      <c r="N15" s="169">
        <v>59720</v>
      </c>
      <c r="O15" s="209" t="s">
        <v>102</v>
      </c>
      <c r="P15" s="27"/>
    </row>
    <row r="16" spans="1:16" ht="24.75" customHeight="1">
      <c r="A16" s="195" t="s">
        <v>450</v>
      </c>
      <c r="B16" s="163"/>
      <c r="C16" s="164"/>
      <c r="D16" s="208" t="s">
        <v>451</v>
      </c>
      <c r="E16" s="169">
        <v>150000</v>
      </c>
      <c r="F16" s="198" t="s">
        <v>102</v>
      </c>
      <c r="G16" s="159" t="s">
        <v>103</v>
      </c>
      <c r="H16" s="170">
        <v>1</v>
      </c>
      <c r="I16" s="160" t="s">
        <v>104</v>
      </c>
      <c r="J16" s="159" t="s">
        <v>103</v>
      </c>
      <c r="K16" s="36">
        <v>1</v>
      </c>
      <c r="L16" s="167" t="s">
        <v>449</v>
      </c>
      <c r="M16" s="167" t="s">
        <v>106</v>
      </c>
      <c r="N16" s="169">
        <v>150000</v>
      </c>
      <c r="O16" s="209" t="s">
        <v>102</v>
      </c>
      <c r="P16" s="27"/>
    </row>
    <row r="17" spans="1:16" ht="24.75" customHeight="1">
      <c r="A17" s="210" t="s">
        <v>107</v>
      </c>
      <c r="B17" s="46">
        <f>SUM(B3:B16)</f>
        <v>33732740</v>
      </c>
      <c r="C17" s="47" t="s">
        <v>101</v>
      </c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1"/>
      <c r="P17" s="48"/>
    </row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</sheetData>
  <mergeCells count="4">
    <mergeCell ref="A1:P1"/>
    <mergeCell ref="B2:C2"/>
    <mergeCell ref="D2:O2"/>
    <mergeCell ref="D17:O17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6" sqref="C6"/>
    </sheetView>
  </sheetViews>
  <sheetFormatPr defaultColWidth="9.140625" defaultRowHeight="15"/>
  <cols>
    <col min="1" max="1" width="9.7109375" style="0" customWidth="1"/>
    <col min="2" max="2" width="15.8515625" style="0" customWidth="1"/>
    <col min="3" max="3" width="10.28125" style="0" customWidth="1"/>
    <col min="4" max="4" width="3.140625" style="0" customWidth="1"/>
    <col min="5" max="5" width="19.8515625" style="0" customWidth="1"/>
    <col min="6" max="6" width="2.00390625" style="0" customWidth="1"/>
    <col min="7" max="7" width="12.140625" style="0" customWidth="1"/>
    <col min="8" max="8" width="4.421875" style="0" customWidth="1"/>
    <col min="9" max="9" width="5.140625" style="0" customWidth="1"/>
    <col min="11" max="11" width="11.00390625" style="0" bestFit="1" customWidth="1"/>
  </cols>
  <sheetData>
    <row r="1" spans="1:9" ht="51.75" customHeight="1">
      <c r="A1" s="331" t="s">
        <v>452</v>
      </c>
      <c r="B1" s="331"/>
      <c r="C1" s="331"/>
      <c r="D1" s="331"/>
      <c r="E1" s="331"/>
      <c r="F1" s="331"/>
      <c r="G1" s="331"/>
      <c r="H1" s="331"/>
      <c r="I1" s="331"/>
    </row>
    <row r="2" spans="1:9" ht="34.5" customHeight="1">
      <c r="A2" s="30" t="s">
        <v>453</v>
      </c>
      <c r="B2" s="210" t="s">
        <v>454</v>
      </c>
      <c r="C2" s="337" t="s">
        <v>455</v>
      </c>
      <c r="D2" s="338"/>
      <c r="E2" s="339" t="s">
        <v>456</v>
      </c>
      <c r="F2" s="339"/>
      <c r="G2" s="339"/>
      <c r="H2" s="338"/>
      <c r="I2" s="30" t="s">
        <v>457</v>
      </c>
    </row>
    <row r="3" spans="1:9" ht="24.75" customHeight="1">
      <c r="A3" s="136" t="s">
        <v>458</v>
      </c>
      <c r="B3" s="211" t="s">
        <v>459</v>
      </c>
      <c r="C3" s="33">
        <f>SUM(G3:G3)</f>
        <v>2468710</v>
      </c>
      <c r="D3" s="137" t="s">
        <v>460</v>
      </c>
      <c r="E3" s="212" t="s">
        <v>461</v>
      </c>
      <c r="F3" s="143" t="s">
        <v>106</v>
      </c>
      <c r="G3" s="144">
        <v>2468710</v>
      </c>
      <c r="H3" s="145" t="s">
        <v>102</v>
      </c>
      <c r="I3" s="25"/>
    </row>
    <row r="4" spans="1:9" ht="24.75" customHeight="1">
      <c r="A4" s="213"/>
      <c r="B4" s="216" t="s">
        <v>462</v>
      </c>
      <c r="C4" s="217">
        <f>G4</f>
        <v>557330</v>
      </c>
      <c r="D4" s="218" t="s">
        <v>460</v>
      </c>
      <c r="E4" s="219" t="s">
        <v>463</v>
      </c>
      <c r="F4" s="220" t="s">
        <v>106</v>
      </c>
      <c r="G4" s="221">
        <v>557330</v>
      </c>
      <c r="H4" s="222" t="s">
        <v>102</v>
      </c>
      <c r="I4" s="184"/>
    </row>
    <row r="5" spans="1:9" ht="24.75" customHeight="1">
      <c r="A5" s="213"/>
      <c r="B5" s="216" t="s">
        <v>492</v>
      </c>
      <c r="C5" s="217">
        <f>G5</f>
        <v>4320000</v>
      </c>
      <c r="D5" s="218" t="s">
        <v>460</v>
      </c>
      <c r="E5" s="249" t="s">
        <v>493</v>
      </c>
      <c r="F5" s="220" t="s">
        <v>106</v>
      </c>
      <c r="G5" s="221">
        <v>4320000</v>
      </c>
      <c r="H5" s="222" t="s">
        <v>102</v>
      </c>
      <c r="I5" s="184"/>
    </row>
    <row r="6" spans="1:9" ht="24.75" customHeight="1">
      <c r="A6" s="213"/>
      <c r="B6" s="214" t="s">
        <v>464</v>
      </c>
      <c r="C6" s="43">
        <f>G6</f>
        <v>451340</v>
      </c>
      <c r="D6" s="146" t="s">
        <v>460</v>
      </c>
      <c r="E6" s="215" t="s">
        <v>465</v>
      </c>
      <c r="F6" s="152" t="s">
        <v>106</v>
      </c>
      <c r="G6" s="153">
        <v>451340</v>
      </c>
      <c r="H6" s="154" t="s">
        <v>102</v>
      </c>
      <c r="I6" s="28"/>
    </row>
    <row r="7" spans="1:9" ht="24.75" customHeight="1">
      <c r="A7" s="223"/>
      <c r="B7" s="216" t="s">
        <v>466</v>
      </c>
      <c r="C7" s="217">
        <f>G7</f>
        <v>3491150</v>
      </c>
      <c r="D7" s="218" t="s">
        <v>460</v>
      </c>
      <c r="E7" s="219" t="s">
        <v>467</v>
      </c>
      <c r="F7" s="220" t="s">
        <v>106</v>
      </c>
      <c r="G7" s="221">
        <v>3491150</v>
      </c>
      <c r="H7" s="222" t="s">
        <v>102</v>
      </c>
      <c r="I7" s="184"/>
    </row>
    <row r="8" spans="1:9" ht="24.75" customHeight="1">
      <c r="A8" s="136" t="s">
        <v>468</v>
      </c>
      <c r="B8" s="136" t="s">
        <v>469</v>
      </c>
      <c r="C8" s="33">
        <f>SUM(G8:G9)</f>
        <v>296780</v>
      </c>
      <c r="D8" s="137" t="s">
        <v>460</v>
      </c>
      <c r="E8" s="212" t="s">
        <v>470</v>
      </c>
      <c r="F8" s="143" t="s">
        <v>106</v>
      </c>
      <c r="G8" s="144">
        <v>167680</v>
      </c>
      <c r="H8" s="145" t="s">
        <v>102</v>
      </c>
      <c r="I8" s="25"/>
    </row>
    <row r="9" spans="1:9" ht="24.75" customHeight="1">
      <c r="A9" s="41"/>
      <c r="B9" s="213"/>
      <c r="C9" s="43"/>
      <c r="D9" s="146"/>
      <c r="E9" s="165" t="s">
        <v>471</v>
      </c>
      <c r="F9" s="224" t="s">
        <v>106</v>
      </c>
      <c r="G9" s="169">
        <v>129100</v>
      </c>
      <c r="H9" s="225" t="s">
        <v>102</v>
      </c>
      <c r="I9" s="27"/>
    </row>
    <row r="10" spans="1:11" ht="24.75" customHeight="1">
      <c r="A10" s="41"/>
      <c r="B10" s="226" t="s">
        <v>472</v>
      </c>
      <c r="C10" s="156">
        <f>G10+G11</f>
        <v>1904770</v>
      </c>
      <c r="D10" s="157" t="s">
        <v>460</v>
      </c>
      <c r="E10" s="212" t="s">
        <v>473</v>
      </c>
      <c r="F10" s="143" t="s">
        <v>106</v>
      </c>
      <c r="G10" s="144">
        <v>732990</v>
      </c>
      <c r="H10" s="145" t="s">
        <v>102</v>
      </c>
      <c r="I10" s="25"/>
      <c r="K10" s="162"/>
    </row>
    <row r="11" spans="1:11" ht="24.75" customHeight="1">
      <c r="A11" s="41"/>
      <c r="B11" s="227"/>
      <c r="C11" s="51"/>
      <c r="D11" s="52"/>
      <c r="E11" s="215" t="s">
        <v>474</v>
      </c>
      <c r="F11" s="152" t="s">
        <v>106</v>
      </c>
      <c r="G11" s="153">
        <v>1171780</v>
      </c>
      <c r="H11" s="154" t="s">
        <v>102</v>
      </c>
      <c r="I11" s="28"/>
      <c r="K11" s="162"/>
    </row>
    <row r="12" spans="1:9" ht="24.75" customHeight="1">
      <c r="A12" s="41"/>
      <c r="B12" s="228" t="s">
        <v>475</v>
      </c>
      <c r="C12" s="156">
        <f>SUM(G12:G13)</f>
        <v>29500</v>
      </c>
      <c r="D12" s="229" t="s">
        <v>460</v>
      </c>
      <c r="E12" s="230" t="s">
        <v>494</v>
      </c>
      <c r="F12" s="140" t="s">
        <v>106</v>
      </c>
      <c r="G12" s="144">
        <v>22500</v>
      </c>
      <c r="H12" s="231" t="s">
        <v>102</v>
      </c>
      <c r="I12" s="40"/>
    </row>
    <row r="13" spans="1:9" ht="24.75" customHeight="1">
      <c r="A13" s="41"/>
      <c r="B13" s="234"/>
      <c r="C13" s="51"/>
      <c r="D13" s="235"/>
      <c r="E13" s="215" t="s">
        <v>495</v>
      </c>
      <c r="F13" s="152" t="s">
        <v>106</v>
      </c>
      <c r="G13" s="153">
        <v>7000</v>
      </c>
      <c r="H13" s="154" t="s">
        <v>102</v>
      </c>
      <c r="I13" s="236"/>
    </row>
    <row r="14" spans="1:9" ht="24.75" customHeight="1">
      <c r="A14" s="337" t="s">
        <v>476</v>
      </c>
      <c r="B14" s="406"/>
      <c r="C14" s="237">
        <f>SUM(C3:C13)</f>
        <v>13519580</v>
      </c>
      <c r="D14" s="238" t="s">
        <v>460</v>
      </c>
      <c r="E14" s="407"/>
      <c r="F14" s="407"/>
      <c r="G14" s="407"/>
      <c r="H14" s="408"/>
      <c r="I14" s="239"/>
    </row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</sheetData>
  <mergeCells count="5">
    <mergeCell ref="A1:I1"/>
    <mergeCell ref="C2:D2"/>
    <mergeCell ref="E2:H2"/>
    <mergeCell ref="A14:B14"/>
    <mergeCell ref="E14:H14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9" sqref="E9"/>
    </sheetView>
  </sheetViews>
  <sheetFormatPr defaultColWidth="9.140625" defaultRowHeight="15"/>
  <cols>
    <col min="1" max="1" width="9.7109375" style="0" customWidth="1"/>
    <col min="2" max="2" width="15.8515625" style="0" customWidth="1"/>
    <col min="3" max="3" width="10.28125" style="0" customWidth="1"/>
    <col min="4" max="4" width="3.140625" style="0" customWidth="1"/>
    <col min="5" max="5" width="19.8515625" style="0" customWidth="1"/>
    <col min="6" max="6" width="2.00390625" style="0" customWidth="1"/>
    <col min="7" max="7" width="12.140625" style="0" customWidth="1"/>
    <col min="8" max="8" width="4.421875" style="0" customWidth="1"/>
    <col min="9" max="9" width="5.140625" style="0" customWidth="1"/>
    <col min="11" max="11" width="11.00390625" style="0" bestFit="1" customWidth="1"/>
  </cols>
  <sheetData>
    <row r="1" spans="1:9" ht="51.75" customHeight="1">
      <c r="A1" s="331" t="s">
        <v>477</v>
      </c>
      <c r="B1" s="331"/>
      <c r="C1" s="331"/>
      <c r="D1" s="331"/>
      <c r="E1" s="331"/>
      <c r="F1" s="331"/>
      <c r="G1" s="331"/>
      <c r="H1" s="331"/>
      <c r="I1" s="331"/>
    </row>
    <row r="2" spans="1:9" ht="34.5" customHeight="1">
      <c r="A2" s="30" t="s">
        <v>453</v>
      </c>
      <c r="B2" s="210" t="s">
        <v>454</v>
      </c>
      <c r="C2" s="337" t="s">
        <v>455</v>
      </c>
      <c r="D2" s="338"/>
      <c r="E2" s="339" t="s">
        <v>456</v>
      </c>
      <c r="F2" s="339"/>
      <c r="G2" s="339"/>
      <c r="H2" s="338"/>
      <c r="I2" s="30" t="s">
        <v>457</v>
      </c>
    </row>
    <row r="3" spans="1:9" ht="24.75" customHeight="1">
      <c r="A3" s="136" t="s">
        <v>526</v>
      </c>
      <c r="B3" s="213" t="s">
        <v>529</v>
      </c>
      <c r="C3" s="43">
        <f>SUM(G3:G8)</f>
        <v>997920</v>
      </c>
      <c r="D3" s="146" t="s">
        <v>460</v>
      </c>
      <c r="E3" s="165" t="s">
        <v>479</v>
      </c>
      <c r="F3" s="224" t="s">
        <v>106</v>
      </c>
      <c r="G3" s="169">
        <v>427590</v>
      </c>
      <c r="H3" s="225" t="s">
        <v>102</v>
      </c>
      <c r="I3" s="27"/>
    </row>
    <row r="4" spans="1:9" ht="24.75" customHeight="1">
      <c r="A4" s="41"/>
      <c r="B4" s="213"/>
      <c r="C4" s="43"/>
      <c r="D4" s="146"/>
      <c r="E4" s="165" t="s">
        <v>480</v>
      </c>
      <c r="F4" s="224" t="s">
        <v>106</v>
      </c>
      <c r="G4" s="169">
        <v>185090</v>
      </c>
      <c r="H4" s="225" t="s">
        <v>102</v>
      </c>
      <c r="I4" s="27"/>
    </row>
    <row r="5" spans="1:9" ht="24.75" customHeight="1">
      <c r="A5" s="41"/>
      <c r="B5" s="213"/>
      <c r="C5" s="43"/>
      <c r="D5" s="146"/>
      <c r="E5" s="165" t="s">
        <v>481</v>
      </c>
      <c r="F5" s="224" t="s">
        <v>106</v>
      </c>
      <c r="G5" s="169">
        <v>46680</v>
      </c>
      <c r="H5" s="225" t="s">
        <v>102</v>
      </c>
      <c r="I5" s="27"/>
    </row>
    <row r="6" spans="1:9" ht="24.75" customHeight="1">
      <c r="A6" s="41"/>
      <c r="B6" s="213"/>
      <c r="C6" s="43"/>
      <c r="D6" s="146"/>
      <c r="E6" s="165" t="s">
        <v>496</v>
      </c>
      <c r="F6" s="224" t="s">
        <v>106</v>
      </c>
      <c r="G6" s="169">
        <v>65000</v>
      </c>
      <c r="H6" s="225" t="s">
        <v>102</v>
      </c>
      <c r="I6" s="27"/>
    </row>
    <row r="7" spans="1:9" ht="24.75" customHeight="1">
      <c r="A7" s="41"/>
      <c r="B7" s="213"/>
      <c r="C7" s="43"/>
      <c r="D7" s="146"/>
      <c r="E7" s="165" t="s">
        <v>497</v>
      </c>
      <c r="F7" s="224" t="s">
        <v>106</v>
      </c>
      <c r="G7" s="169">
        <v>213000</v>
      </c>
      <c r="H7" s="225" t="s">
        <v>102</v>
      </c>
      <c r="I7" s="27"/>
    </row>
    <row r="8" spans="1:9" ht="24.75" customHeight="1">
      <c r="A8" s="41"/>
      <c r="B8" s="240"/>
      <c r="C8" s="43"/>
      <c r="D8" s="146"/>
      <c r="E8" s="250" t="s">
        <v>498</v>
      </c>
      <c r="F8" s="152" t="s">
        <v>106</v>
      </c>
      <c r="G8" s="153">
        <v>60560</v>
      </c>
      <c r="H8" s="154" t="s">
        <v>102</v>
      </c>
      <c r="I8" s="28"/>
    </row>
    <row r="9" spans="1:11" ht="24.75" customHeight="1">
      <c r="A9" s="41"/>
      <c r="B9" s="226" t="s">
        <v>482</v>
      </c>
      <c r="C9" s="156">
        <f>SUM(G9:G13)</f>
        <v>2709990</v>
      </c>
      <c r="D9" s="157" t="s">
        <v>460</v>
      </c>
      <c r="E9" s="212" t="s">
        <v>483</v>
      </c>
      <c r="F9" s="143" t="s">
        <v>106</v>
      </c>
      <c r="G9" s="144">
        <v>1127590</v>
      </c>
      <c r="H9" s="145" t="s">
        <v>102</v>
      </c>
      <c r="I9" s="25"/>
      <c r="K9" s="162"/>
    </row>
    <row r="10" spans="1:11" ht="24.75" customHeight="1">
      <c r="A10" s="41"/>
      <c r="B10" s="155"/>
      <c r="C10" s="163"/>
      <c r="D10" s="164"/>
      <c r="E10" s="165" t="s">
        <v>499</v>
      </c>
      <c r="F10" s="224" t="s">
        <v>106</v>
      </c>
      <c r="G10" s="169">
        <v>776950</v>
      </c>
      <c r="H10" s="225" t="s">
        <v>102</v>
      </c>
      <c r="I10" s="27"/>
      <c r="K10" s="162"/>
    </row>
    <row r="11" spans="1:11" ht="24.75" customHeight="1">
      <c r="A11" s="41"/>
      <c r="B11" s="155"/>
      <c r="C11" s="163"/>
      <c r="D11" s="164"/>
      <c r="E11" s="165" t="s">
        <v>484</v>
      </c>
      <c r="F11" s="224" t="s">
        <v>106</v>
      </c>
      <c r="G11" s="169">
        <v>774670</v>
      </c>
      <c r="H11" s="225" t="s">
        <v>102</v>
      </c>
      <c r="I11" s="27"/>
      <c r="K11" s="162"/>
    </row>
    <row r="12" spans="1:11" ht="24.75" customHeight="1">
      <c r="A12" s="41"/>
      <c r="B12" s="155"/>
      <c r="C12" s="163"/>
      <c r="D12" s="164"/>
      <c r="E12" s="165" t="s">
        <v>500</v>
      </c>
      <c r="F12" s="224" t="s">
        <v>106</v>
      </c>
      <c r="G12" s="169">
        <v>25900</v>
      </c>
      <c r="H12" s="225" t="s">
        <v>102</v>
      </c>
      <c r="I12" s="27"/>
      <c r="K12" s="162"/>
    </row>
    <row r="13" spans="1:11" ht="24.75" customHeight="1">
      <c r="A13" s="41"/>
      <c r="B13" s="227"/>
      <c r="C13" s="51"/>
      <c r="D13" s="52"/>
      <c r="E13" s="215" t="s">
        <v>485</v>
      </c>
      <c r="F13" s="152" t="s">
        <v>106</v>
      </c>
      <c r="G13" s="153">
        <v>4880</v>
      </c>
      <c r="H13" s="154" t="s">
        <v>102</v>
      </c>
      <c r="I13" s="28"/>
      <c r="K13" s="162"/>
    </row>
    <row r="14" spans="1:9" ht="24.75" customHeight="1">
      <c r="A14" s="41"/>
      <c r="B14" s="232" t="s">
        <v>486</v>
      </c>
      <c r="C14" s="163">
        <f>SUM(G14:G19)</f>
        <v>1335190</v>
      </c>
      <c r="D14" s="164" t="s">
        <v>460</v>
      </c>
      <c r="E14" s="212" t="s">
        <v>501</v>
      </c>
      <c r="F14" s="143" t="s">
        <v>106</v>
      </c>
      <c r="G14" s="144">
        <v>61750</v>
      </c>
      <c r="H14" s="145" t="s">
        <v>102</v>
      </c>
      <c r="I14" s="27"/>
    </row>
    <row r="15" spans="1:11" ht="24.75" customHeight="1">
      <c r="A15" s="41"/>
      <c r="B15" s="155"/>
      <c r="C15" s="163"/>
      <c r="D15" s="164"/>
      <c r="E15" s="165" t="s">
        <v>502</v>
      </c>
      <c r="F15" s="224" t="s">
        <v>106</v>
      </c>
      <c r="G15" s="169">
        <v>1065100</v>
      </c>
      <c r="H15" s="225" t="s">
        <v>102</v>
      </c>
      <c r="I15" s="27"/>
      <c r="K15" s="162"/>
    </row>
    <row r="16" spans="1:11" ht="24.75" customHeight="1">
      <c r="A16" s="41"/>
      <c r="B16" s="155"/>
      <c r="C16" s="163"/>
      <c r="D16" s="164"/>
      <c r="E16" s="165" t="s">
        <v>503</v>
      </c>
      <c r="F16" s="224" t="s">
        <v>106</v>
      </c>
      <c r="G16" s="169">
        <v>59900</v>
      </c>
      <c r="H16" s="225" t="s">
        <v>102</v>
      </c>
      <c r="I16" s="27"/>
      <c r="K16" s="162"/>
    </row>
    <row r="17" spans="1:11" ht="24.75" customHeight="1">
      <c r="A17" s="41"/>
      <c r="B17" s="155"/>
      <c r="C17" s="163"/>
      <c r="D17" s="164"/>
      <c r="E17" s="165" t="s">
        <v>504</v>
      </c>
      <c r="F17" s="224" t="s">
        <v>106</v>
      </c>
      <c r="G17" s="169">
        <v>43340</v>
      </c>
      <c r="H17" s="225" t="s">
        <v>102</v>
      </c>
      <c r="I17" s="27"/>
      <c r="K17" s="162"/>
    </row>
    <row r="18" spans="1:11" ht="24.75" customHeight="1">
      <c r="A18" s="41"/>
      <c r="B18" s="155"/>
      <c r="C18" s="163"/>
      <c r="D18" s="164"/>
      <c r="E18" s="165" t="s">
        <v>505</v>
      </c>
      <c r="F18" s="224" t="s">
        <v>106</v>
      </c>
      <c r="G18" s="169">
        <v>60100</v>
      </c>
      <c r="H18" s="225" t="s">
        <v>102</v>
      </c>
      <c r="I18" s="27"/>
      <c r="K18" s="162"/>
    </row>
    <row r="19" spans="1:11" ht="24.75" customHeight="1">
      <c r="A19" s="41"/>
      <c r="B19" s="227"/>
      <c r="C19" s="51"/>
      <c r="D19" s="52"/>
      <c r="E19" s="215" t="s">
        <v>506</v>
      </c>
      <c r="F19" s="152" t="s">
        <v>106</v>
      </c>
      <c r="G19" s="153">
        <v>45000</v>
      </c>
      <c r="H19" s="154" t="s">
        <v>102</v>
      </c>
      <c r="I19" s="28"/>
      <c r="K19" s="162"/>
    </row>
    <row r="20" spans="1:9" ht="24.75" customHeight="1">
      <c r="A20" s="41"/>
      <c r="B20" s="232" t="s">
        <v>507</v>
      </c>
      <c r="C20" s="163">
        <f>SUM(G20:G22)</f>
        <v>2574000</v>
      </c>
      <c r="D20" s="164" t="s">
        <v>460</v>
      </c>
      <c r="E20" s="212" t="s">
        <v>508</v>
      </c>
      <c r="F20" s="143" t="s">
        <v>106</v>
      </c>
      <c r="G20" s="144">
        <v>2396000</v>
      </c>
      <c r="H20" s="145" t="s">
        <v>102</v>
      </c>
      <c r="I20" s="27"/>
    </row>
    <row r="21" spans="1:11" ht="24.75" customHeight="1">
      <c r="A21" s="41"/>
      <c r="B21" s="155"/>
      <c r="C21" s="163"/>
      <c r="D21" s="164"/>
      <c r="E21" s="165" t="s">
        <v>509</v>
      </c>
      <c r="F21" s="224" t="s">
        <v>106</v>
      </c>
      <c r="G21" s="169">
        <v>155000</v>
      </c>
      <c r="H21" s="225" t="s">
        <v>102</v>
      </c>
      <c r="I21" s="27"/>
      <c r="K21" s="162"/>
    </row>
    <row r="22" spans="1:11" ht="24.75" customHeight="1">
      <c r="A22" s="223"/>
      <c r="B22" s="227"/>
      <c r="C22" s="51"/>
      <c r="D22" s="52"/>
      <c r="E22" s="215" t="s">
        <v>510</v>
      </c>
      <c r="F22" s="152" t="s">
        <v>106</v>
      </c>
      <c r="G22" s="153">
        <v>23000</v>
      </c>
      <c r="H22" s="154" t="s">
        <v>102</v>
      </c>
      <c r="I22" s="28"/>
      <c r="K22" s="162"/>
    </row>
    <row r="23" spans="1:9" ht="24.75" customHeight="1">
      <c r="A23" s="213" t="s">
        <v>511</v>
      </c>
      <c r="B23" s="226" t="s">
        <v>51</v>
      </c>
      <c r="C23" s="156">
        <f>SUM(G23:G25)</f>
        <v>6000000</v>
      </c>
      <c r="D23" s="229" t="s">
        <v>102</v>
      </c>
      <c r="E23" s="241" t="s">
        <v>512</v>
      </c>
      <c r="F23" s="167" t="s">
        <v>106</v>
      </c>
      <c r="G23" s="242">
        <v>2250000</v>
      </c>
      <c r="H23" s="209" t="s">
        <v>102</v>
      </c>
      <c r="I23" s="25"/>
    </row>
    <row r="24" spans="1:9" ht="24.75" customHeight="1">
      <c r="A24" s="213"/>
      <c r="B24" s="155"/>
      <c r="C24" s="163"/>
      <c r="D24" s="233"/>
      <c r="E24" s="241" t="s">
        <v>513</v>
      </c>
      <c r="F24" s="167" t="s">
        <v>106</v>
      </c>
      <c r="G24" s="242">
        <v>2500000</v>
      </c>
      <c r="H24" s="209" t="s">
        <v>102</v>
      </c>
      <c r="I24" s="27"/>
    </row>
    <row r="25" spans="1:9" ht="24.75" customHeight="1">
      <c r="A25" s="240"/>
      <c r="B25" s="227"/>
      <c r="C25" s="51"/>
      <c r="D25" s="235"/>
      <c r="E25" s="243" t="s">
        <v>514</v>
      </c>
      <c r="F25" s="149" t="s">
        <v>106</v>
      </c>
      <c r="G25" s="244">
        <v>1250000</v>
      </c>
      <c r="H25" s="245" t="s">
        <v>102</v>
      </c>
      <c r="I25" s="28"/>
    </row>
    <row r="26" spans="1:9" ht="24.75" customHeight="1">
      <c r="A26" s="337" t="s">
        <v>476</v>
      </c>
      <c r="B26" s="338"/>
      <c r="C26" s="237">
        <f>SUM(C3:C25)</f>
        <v>13617100</v>
      </c>
      <c r="D26" s="238" t="s">
        <v>460</v>
      </c>
      <c r="E26" s="407"/>
      <c r="F26" s="407"/>
      <c r="G26" s="407"/>
      <c r="H26" s="408"/>
      <c r="I26" s="239"/>
    </row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</sheetData>
  <mergeCells count="5">
    <mergeCell ref="A1:I1"/>
    <mergeCell ref="C2:D2"/>
    <mergeCell ref="E2:H2"/>
    <mergeCell ref="A26:B26"/>
    <mergeCell ref="E26:H26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6" sqref="B6"/>
    </sheetView>
  </sheetViews>
  <sheetFormatPr defaultColWidth="9.140625" defaultRowHeight="15"/>
  <cols>
    <col min="1" max="1" width="9.7109375" style="0" customWidth="1"/>
    <col min="2" max="2" width="15.8515625" style="0" customWidth="1"/>
    <col min="3" max="3" width="10.28125" style="0" customWidth="1"/>
    <col min="4" max="4" width="3.140625" style="0" customWidth="1"/>
    <col min="5" max="5" width="19.8515625" style="0" customWidth="1"/>
    <col min="6" max="6" width="2.00390625" style="0" customWidth="1"/>
    <col min="7" max="7" width="12.140625" style="0" customWidth="1"/>
    <col min="8" max="8" width="4.421875" style="0" customWidth="1"/>
    <col min="9" max="9" width="5.140625" style="0" customWidth="1"/>
    <col min="11" max="11" width="11.00390625" style="0" bestFit="1" customWidth="1"/>
  </cols>
  <sheetData>
    <row r="1" spans="1:9" ht="51.75" customHeight="1">
      <c r="A1" s="331" t="s">
        <v>572</v>
      </c>
      <c r="B1" s="331"/>
      <c r="C1" s="331"/>
      <c r="D1" s="331"/>
      <c r="E1" s="331"/>
      <c r="F1" s="331"/>
      <c r="G1" s="331"/>
      <c r="H1" s="331"/>
      <c r="I1" s="331"/>
    </row>
    <row r="2" spans="1:9" ht="34.5" customHeight="1">
      <c r="A2" s="30" t="s">
        <v>453</v>
      </c>
      <c r="B2" s="210" t="s">
        <v>454</v>
      </c>
      <c r="C2" s="337" t="s">
        <v>455</v>
      </c>
      <c r="D2" s="338"/>
      <c r="E2" s="339" t="s">
        <v>456</v>
      </c>
      <c r="F2" s="339"/>
      <c r="G2" s="339"/>
      <c r="H2" s="338"/>
      <c r="I2" s="30" t="s">
        <v>457</v>
      </c>
    </row>
    <row r="3" spans="1:9" ht="24.75" customHeight="1">
      <c r="A3" s="136" t="s">
        <v>458</v>
      </c>
      <c r="B3" s="213" t="s">
        <v>478</v>
      </c>
      <c r="C3" s="43">
        <f>SUM(G3:G8)</f>
        <v>997920</v>
      </c>
      <c r="D3" s="146" t="s">
        <v>460</v>
      </c>
      <c r="E3" s="165" t="s">
        <v>479</v>
      </c>
      <c r="F3" s="224" t="s">
        <v>106</v>
      </c>
      <c r="G3" s="169">
        <v>427590</v>
      </c>
      <c r="H3" s="225" t="s">
        <v>102</v>
      </c>
      <c r="I3" s="27"/>
    </row>
    <row r="4" spans="1:9" ht="24.75" customHeight="1">
      <c r="A4" s="41"/>
      <c r="B4" s="213"/>
      <c r="C4" s="43"/>
      <c r="D4" s="146"/>
      <c r="E4" s="165" t="s">
        <v>480</v>
      </c>
      <c r="F4" s="224" t="s">
        <v>106</v>
      </c>
      <c r="G4" s="169">
        <v>185090</v>
      </c>
      <c r="H4" s="225" t="s">
        <v>102</v>
      </c>
      <c r="I4" s="27"/>
    </row>
    <row r="5" spans="1:9" ht="24.75" customHeight="1">
      <c r="A5" s="41"/>
      <c r="B5" s="213"/>
      <c r="C5" s="43"/>
      <c r="D5" s="146"/>
      <c r="E5" s="165" t="s">
        <v>481</v>
      </c>
      <c r="F5" s="224" t="s">
        <v>106</v>
      </c>
      <c r="G5" s="169">
        <v>46680</v>
      </c>
      <c r="H5" s="225" t="s">
        <v>102</v>
      </c>
      <c r="I5" s="27"/>
    </row>
    <row r="6" spans="1:9" ht="24.75" customHeight="1">
      <c r="A6" s="41"/>
      <c r="B6" s="213"/>
      <c r="C6" s="43"/>
      <c r="D6" s="146"/>
      <c r="E6" s="165" t="s">
        <v>496</v>
      </c>
      <c r="F6" s="224" t="s">
        <v>106</v>
      </c>
      <c r="G6" s="169">
        <v>65000</v>
      </c>
      <c r="H6" s="225" t="s">
        <v>102</v>
      </c>
      <c r="I6" s="27"/>
    </row>
    <row r="7" spans="1:9" ht="24.75" customHeight="1">
      <c r="A7" s="41"/>
      <c r="B7" s="213"/>
      <c r="C7" s="43"/>
      <c r="D7" s="146"/>
      <c r="E7" s="165" t="s">
        <v>497</v>
      </c>
      <c r="F7" s="224" t="s">
        <v>106</v>
      </c>
      <c r="G7" s="169">
        <v>213000</v>
      </c>
      <c r="H7" s="225" t="s">
        <v>102</v>
      </c>
      <c r="I7" s="27"/>
    </row>
    <row r="8" spans="1:9" ht="24.75" customHeight="1">
      <c r="A8" s="41"/>
      <c r="B8" s="240"/>
      <c r="C8" s="43"/>
      <c r="D8" s="146"/>
      <c r="E8" s="250" t="s">
        <v>498</v>
      </c>
      <c r="F8" s="152" t="s">
        <v>106</v>
      </c>
      <c r="G8" s="153">
        <v>60560</v>
      </c>
      <c r="H8" s="154" t="s">
        <v>102</v>
      </c>
      <c r="I8" s="28"/>
    </row>
    <row r="9" spans="1:11" ht="24.75" customHeight="1">
      <c r="A9" s="41"/>
      <c r="B9" s="226" t="s">
        <v>482</v>
      </c>
      <c r="C9" s="156">
        <f>SUM(G9:G13)</f>
        <v>2709990</v>
      </c>
      <c r="D9" s="157" t="s">
        <v>460</v>
      </c>
      <c r="E9" s="212" t="s">
        <v>483</v>
      </c>
      <c r="F9" s="143" t="s">
        <v>106</v>
      </c>
      <c r="G9" s="144">
        <v>1127590</v>
      </c>
      <c r="H9" s="145" t="s">
        <v>102</v>
      </c>
      <c r="I9" s="25"/>
      <c r="K9" s="162"/>
    </row>
    <row r="10" spans="1:11" ht="24.75" customHeight="1">
      <c r="A10" s="41"/>
      <c r="B10" s="155"/>
      <c r="C10" s="163"/>
      <c r="D10" s="164"/>
      <c r="E10" s="165" t="s">
        <v>499</v>
      </c>
      <c r="F10" s="224" t="s">
        <v>106</v>
      </c>
      <c r="G10" s="169">
        <v>776950</v>
      </c>
      <c r="H10" s="225" t="s">
        <v>102</v>
      </c>
      <c r="I10" s="27"/>
      <c r="K10" s="162"/>
    </row>
    <row r="11" spans="1:11" ht="24.75" customHeight="1">
      <c r="A11" s="41"/>
      <c r="B11" s="155"/>
      <c r="C11" s="163"/>
      <c r="D11" s="164"/>
      <c r="E11" s="165" t="s">
        <v>484</v>
      </c>
      <c r="F11" s="224" t="s">
        <v>106</v>
      </c>
      <c r="G11" s="169">
        <v>774670</v>
      </c>
      <c r="H11" s="225" t="s">
        <v>102</v>
      </c>
      <c r="I11" s="27"/>
      <c r="K11" s="162"/>
    </row>
    <row r="12" spans="1:11" ht="24.75" customHeight="1">
      <c r="A12" s="41"/>
      <c r="B12" s="155"/>
      <c r="C12" s="163"/>
      <c r="D12" s="164"/>
      <c r="E12" s="165" t="s">
        <v>500</v>
      </c>
      <c r="F12" s="224" t="s">
        <v>106</v>
      </c>
      <c r="G12" s="169">
        <v>25900</v>
      </c>
      <c r="H12" s="225" t="s">
        <v>102</v>
      </c>
      <c r="I12" s="27"/>
      <c r="K12" s="162"/>
    </row>
    <row r="13" spans="1:11" ht="24.75" customHeight="1">
      <c r="A13" s="41"/>
      <c r="B13" s="227"/>
      <c r="C13" s="51"/>
      <c r="D13" s="52"/>
      <c r="E13" s="215" t="s">
        <v>485</v>
      </c>
      <c r="F13" s="152" t="s">
        <v>106</v>
      </c>
      <c r="G13" s="153">
        <v>4880</v>
      </c>
      <c r="H13" s="154" t="s">
        <v>102</v>
      </c>
      <c r="I13" s="28"/>
      <c r="K13" s="162"/>
    </row>
    <row r="14" spans="1:9" ht="24.75" customHeight="1">
      <c r="A14" s="41"/>
      <c r="B14" s="232" t="s">
        <v>486</v>
      </c>
      <c r="C14" s="163">
        <f>SUM(G14:G19)</f>
        <v>1335190</v>
      </c>
      <c r="D14" s="164" t="s">
        <v>460</v>
      </c>
      <c r="E14" s="212" t="s">
        <v>501</v>
      </c>
      <c r="F14" s="143" t="s">
        <v>106</v>
      </c>
      <c r="G14" s="144">
        <v>61750</v>
      </c>
      <c r="H14" s="145" t="s">
        <v>102</v>
      </c>
      <c r="I14" s="27"/>
    </row>
    <row r="15" spans="1:11" ht="24.75" customHeight="1">
      <c r="A15" s="41"/>
      <c r="B15" s="155"/>
      <c r="C15" s="163"/>
      <c r="D15" s="164"/>
      <c r="E15" s="165" t="s">
        <v>502</v>
      </c>
      <c r="F15" s="224" t="s">
        <v>106</v>
      </c>
      <c r="G15" s="169">
        <v>1065100</v>
      </c>
      <c r="H15" s="225" t="s">
        <v>102</v>
      </c>
      <c r="I15" s="27"/>
      <c r="K15" s="162"/>
    </row>
    <row r="16" spans="1:11" ht="24.75" customHeight="1">
      <c r="A16" s="41"/>
      <c r="B16" s="155"/>
      <c r="C16" s="163"/>
      <c r="D16" s="164"/>
      <c r="E16" s="165" t="s">
        <v>503</v>
      </c>
      <c r="F16" s="224" t="s">
        <v>106</v>
      </c>
      <c r="G16" s="169">
        <v>59900</v>
      </c>
      <c r="H16" s="225" t="s">
        <v>102</v>
      </c>
      <c r="I16" s="27"/>
      <c r="K16" s="162"/>
    </row>
    <row r="17" spans="1:11" ht="24.75" customHeight="1">
      <c r="A17" s="41"/>
      <c r="B17" s="155"/>
      <c r="C17" s="163"/>
      <c r="D17" s="164"/>
      <c r="E17" s="165" t="s">
        <v>504</v>
      </c>
      <c r="F17" s="224" t="s">
        <v>106</v>
      </c>
      <c r="G17" s="169">
        <v>43340</v>
      </c>
      <c r="H17" s="225" t="s">
        <v>102</v>
      </c>
      <c r="I17" s="27"/>
      <c r="K17" s="162"/>
    </row>
    <row r="18" spans="1:11" ht="24.75" customHeight="1">
      <c r="A18" s="41"/>
      <c r="B18" s="155"/>
      <c r="C18" s="163"/>
      <c r="D18" s="164"/>
      <c r="E18" s="165" t="s">
        <v>505</v>
      </c>
      <c r="F18" s="224" t="s">
        <v>106</v>
      </c>
      <c r="G18" s="169">
        <v>60100</v>
      </c>
      <c r="H18" s="225" t="s">
        <v>102</v>
      </c>
      <c r="I18" s="27"/>
      <c r="K18" s="162"/>
    </row>
    <row r="19" spans="1:11" ht="24.75" customHeight="1">
      <c r="A19" s="41"/>
      <c r="B19" s="227"/>
      <c r="C19" s="51"/>
      <c r="D19" s="52"/>
      <c r="E19" s="215" t="s">
        <v>506</v>
      </c>
      <c r="F19" s="152" t="s">
        <v>106</v>
      </c>
      <c r="G19" s="153">
        <v>45000</v>
      </c>
      <c r="H19" s="154" t="s">
        <v>102</v>
      </c>
      <c r="I19" s="28"/>
      <c r="K19" s="162"/>
    </row>
    <row r="20" spans="1:9" ht="24.75" customHeight="1">
      <c r="A20" s="41"/>
      <c r="B20" s="232" t="s">
        <v>507</v>
      </c>
      <c r="C20" s="163">
        <f>SUM(G20:G22)</f>
        <v>2574000</v>
      </c>
      <c r="D20" s="164" t="s">
        <v>460</v>
      </c>
      <c r="E20" s="212" t="s">
        <v>508</v>
      </c>
      <c r="F20" s="143" t="s">
        <v>106</v>
      </c>
      <c r="G20" s="144">
        <v>2396000</v>
      </c>
      <c r="H20" s="145" t="s">
        <v>102</v>
      </c>
      <c r="I20" s="27"/>
    </row>
    <row r="21" spans="1:11" ht="24.75" customHeight="1">
      <c r="A21" s="41"/>
      <c r="B21" s="155"/>
      <c r="C21" s="163"/>
      <c r="D21" s="164"/>
      <c r="E21" s="165" t="s">
        <v>509</v>
      </c>
      <c r="F21" s="224" t="s">
        <v>106</v>
      </c>
      <c r="G21" s="169">
        <v>155000</v>
      </c>
      <c r="H21" s="225" t="s">
        <v>102</v>
      </c>
      <c r="I21" s="27"/>
      <c r="K21" s="162"/>
    </row>
    <row r="22" spans="1:11" ht="24.75" customHeight="1">
      <c r="A22" s="223"/>
      <c r="B22" s="227"/>
      <c r="C22" s="51"/>
      <c r="D22" s="52"/>
      <c r="E22" s="215" t="s">
        <v>510</v>
      </c>
      <c r="F22" s="152" t="s">
        <v>106</v>
      </c>
      <c r="G22" s="153">
        <v>23000</v>
      </c>
      <c r="H22" s="154" t="s">
        <v>102</v>
      </c>
      <c r="I22" s="28"/>
      <c r="K22" s="162"/>
    </row>
    <row r="23" spans="1:9" ht="24.75" customHeight="1">
      <c r="A23" s="213" t="s">
        <v>511</v>
      </c>
      <c r="B23" s="226" t="s">
        <v>51</v>
      </c>
      <c r="C23" s="156">
        <f>SUM(G23:G25)</f>
        <v>6000000</v>
      </c>
      <c r="D23" s="229" t="s">
        <v>102</v>
      </c>
      <c r="E23" s="241" t="s">
        <v>512</v>
      </c>
      <c r="F23" s="167" t="s">
        <v>106</v>
      </c>
      <c r="G23" s="242">
        <v>2250000</v>
      </c>
      <c r="H23" s="209" t="s">
        <v>102</v>
      </c>
      <c r="I23" s="25"/>
    </row>
    <row r="24" spans="1:9" ht="24.75" customHeight="1">
      <c r="A24" s="213"/>
      <c r="B24" s="155"/>
      <c r="C24" s="163"/>
      <c r="D24" s="233"/>
      <c r="E24" s="241" t="s">
        <v>513</v>
      </c>
      <c r="F24" s="167" t="s">
        <v>106</v>
      </c>
      <c r="G24" s="242">
        <v>2500000</v>
      </c>
      <c r="H24" s="209" t="s">
        <v>102</v>
      </c>
      <c r="I24" s="27"/>
    </row>
    <row r="25" spans="1:9" ht="24.75" customHeight="1">
      <c r="A25" s="240"/>
      <c r="B25" s="227"/>
      <c r="C25" s="51"/>
      <c r="D25" s="235"/>
      <c r="E25" s="243" t="s">
        <v>514</v>
      </c>
      <c r="F25" s="149" t="s">
        <v>106</v>
      </c>
      <c r="G25" s="244">
        <v>1250000</v>
      </c>
      <c r="H25" s="245" t="s">
        <v>102</v>
      </c>
      <c r="I25" s="28"/>
    </row>
    <row r="26" spans="1:9" ht="24.75" customHeight="1">
      <c r="A26" s="240" t="s">
        <v>526</v>
      </c>
      <c r="B26" s="227" t="s">
        <v>529</v>
      </c>
      <c r="C26" s="51">
        <f>+G26</f>
        <v>3200000</v>
      </c>
      <c r="D26" s="235" t="s">
        <v>101</v>
      </c>
      <c r="E26" s="243" t="s">
        <v>530</v>
      </c>
      <c r="F26" s="149" t="s">
        <v>106</v>
      </c>
      <c r="G26" s="244">
        <v>3200000</v>
      </c>
      <c r="H26" s="245" t="s">
        <v>102</v>
      </c>
      <c r="I26" s="28"/>
    </row>
    <row r="27" spans="1:9" ht="24.75" customHeight="1">
      <c r="A27" s="337" t="s">
        <v>476</v>
      </c>
      <c r="B27" s="338"/>
      <c r="C27" s="237">
        <f>SUM(C3:C26)</f>
        <v>16817100</v>
      </c>
      <c r="D27" s="238" t="s">
        <v>460</v>
      </c>
      <c r="E27" s="407"/>
      <c r="F27" s="407"/>
      <c r="G27" s="407"/>
      <c r="H27" s="408"/>
      <c r="I27" s="239"/>
    </row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</sheetData>
  <mergeCells count="5">
    <mergeCell ref="A1:I1"/>
    <mergeCell ref="C2:D2"/>
    <mergeCell ref="E2:H2"/>
    <mergeCell ref="A27:B27"/>
    <mergeCell ref="E27:H27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57">
      <selection activeCell="G65" sqref="G65"/>
    </sheetView>
  </sheetViews>
  <sheetFormatPr defaultColWidth="9.140625" defaultRowHeight="15"/>
  <cols>
    <col min="1" max="3" width="11.57421875" style="6" customWidth="1"/>
    <col min="4" max="4" width="9.140625" style="1" hidden="1" customWidth="1"/>
    <col min="5" max="5" width="7.57421875" style="1" customWidth="1"/>
    <col min="6" max="9" width="11.57421875" style="1" customWidth="1"/>
    <col min="10" max="16384" width="9.00390625" style="1" customWidth="1"/>
  </cols>
  <sheetData>
    <row r="1" spans="1:9" ht="26.25">
      <c r="A1" s="11" t="s">
        <v>35</v>
      </c>
      <c r="B1" s="10"/>
      <c r="C1" s="10"/>
      <c r="D1" s="10"/>
      <c r="E1" s="10"/>
      <c r="F1" s="10"/>
      <c r="G1" s="10"/>
      <c r="H1" s="10"/>
      <c r="I1" s="10"/>
    </row>
    <row r="3" spans="1:9" ht="15">
      <c r="A3" s="287" t="s">
        <v>0</v>
      </c>
      <c r="B3" s="288"/>
      <c r="C3" s="288"/>
      <c r="D3" s="289"/>
      <c r="E3" s="284" t="s">
        <v>1</v>
      </c>
      <c r="F3" s="284" t="s">
        <v>25</v>
      </c>
      <c r="G3" s="284" t="s">
        <v>26</v>
      </c>
      <c r="H3" s="284" t="s">
        <v>2</v>
      </c>
      <c r="I3" s="284" t="s">
        <v>3</v>
      </c>
    </row>
    <row r="4" spans="1:9" ht="15">
      <c r="A4" s="7" t="s">
        <v>4</v>
      </c>
      <c r="B4" s="7" t="s">
        <v>5</v>
      </c>
      <c r="C4" s="7" t="s">
        <v>6</v>
      </c>
      <c r="D4" s="7"/>
      <c r="E4" s="285"/>
      <c r="F4" s="285"/>
      <c r="G4" s="285"/>
      <c r="H4" s="285"/>
      <c r="I4" s="285"/>
    </row>
    <row r="5" spans="1:9" ht="15">
      <c r="A5" s="286" t="s">
        <v>31</v>
      </c>
      <c r="B5" s="286" t="s">
        <v>32</v>
      </c>
      <c r="C5" s="286" t="s">
        <v>7</v>
      </c>
      <c r="D5" s="2"/>
      <c r="E5" s="2" t="s">
        <v>8</v>
      </c>
      <c r="F5" s="3">
        <v>0</v>
      </c>
      <c r="G5" s="3">
        <v>15160000</v>
      </c>
      <c r="H5" s="3">
        <v>0</v>
      </c>
      <c r="I5" s="3">
        <v>15160000</v>
      </c>
    </row>
    <row r="6" spans="1:9" ht="15">
      <c r="A6" s="286"/>
      <c r="B6" s="286"/>
      <c r="C6" s="286"/>
      <c r="D6" s="2"/>
      <c r="E6" s="2" t="s">
        <v>9</v>
      </c>
      <c r="F6" s="3">
        <v>0</v>
      </c>
      <c r="G6" s="3">
        <v>15160000</v>
      </c>
      <c r="H6" s="3">
        <v>0</v>
      </c>
      <c r="I6" s="3">
        <v>15160000</v>
      </c>
    </row>
    <row r="7" spans="1:9" ht="15">
      <c r="A7" s="286"/>
      <c r="B7" s="286"/>
      <c r="C7" s="286"/>
      <c r="D7" s="2"/>
      <c r="E7" s="2" t="s">
        <v>10</v>
      </c>
      <c r="F7" s="3">
        <v>0</v>
      </c>
      <c r="G7" s="3">
        <v>0</v>
      </c>
      <c r="H7" s="3">
        <v>0</v>
      </c>
      <c r="I7" s="3">
        <v>0</v>
      </c>
    </row>
    <row r="8" spans="1:9" ht="15">
      <c r="A8" s="286"/>
      <c r="B8" s="286"/>
      <c r="C8" s="286" t="s">
        <v>27</v>
      </c>
      <c r="D8" s="2"/>
      <c r="E8" s="2" t="s">
        <v>8</v>
      </c>
      <c r="F8" s="3">
        <v>0</v>
      </c>
      <c r="G8" s="3">
        <f>+G5</f>
        <v>15160000</v>
      </c>
      <c r="H8" s="3">
        <v>0</v>
      </c>
      <c r="I8" s="3">
        <f>+I5</f>
        <v>15160000</v>
      </c>
    </row>
    <row r="9" spans="1:9" ht="15">
      <c r="A9" s="286"/>
      <c r="B9" s="286"/>
      <c r="C9" s="286"/>
      <c r="D9" s="2"/>
      <c r="E9" s="2" t="s">
        <v>9</v>
      </c>
      <c r="F9" s="3">
        <v>0</v>
      </c>
      <c r="G9" s="3">
        <f aca="true" t="shared" si="0" ref="G9:I10">+G6</f>
        <v>15160000</v>
      </c>
      <c r="H9" s="3">
        <v>0</v>
      </c>
      <c r="I9" s="3">
        <f t="shared" si="0"/>
        <v>15160000</v>
      </c>
    </row>
    <row r="10" spans="1:9" ht="15">
      <c r="A10" s="286"/>
      <c r="B10" s="286"/>
      <c r="C10" s="286"/>
      <c r="D10" s="2"/>
      <c r="E10" s="2" t="s">
        <v>10</v>
      </c>
      <c r="F10" s="3">
        <v>0</v>
      </c>
      <c r="G10" s="3">
        <f t="shared" si="0"/>
        <v>0</v>
      </c>
      <c r="H10" s="3">
        <v>0</v>
      </c>
      <c r="I10" s="3">
        <f t="shared" si="0"/>
        <v>0</v>
      </c>
    </row>
    <row r="11" spans="1:9" ht="16.5" customHeight="1">
      <c r="A11" s="286"/>
      <c r="B11" s="286" t="s">
        <v>28</v>
      </c>
      <c r="C11" s="286"/>
      <c r="D11" s="2"/>
      <c r="E11" s="2" t="s">
        <v>8</v>
      </c>
      <c r="F11" s="3">
        <v>0</v>
      </c>
      <c r="G11" s="3">
        <f>+G8</f>
        <v>15160000</v>
      </c>
      <c r="H11" s="3">
        <v>0</v>
      </c>
      <c r="I11" s="3">
        <f>+I8</f>
        <v>15160000</v>
      </c>
    </row>
    <row r="12" spans="1:9" ht="15">
      <c r="A12" s="286"/>
      <c r="B12" s="286"/>
      <c r="C12" s="286"/>
      <c r="D12" s="2"/>
      <c r="E12" s="2" t="s">
        <v>9</v>
      </c>
      <c r="F12" s="3">
        <v>0</v>
      </c>
      <c r="G12" s="3">
        <f aca="true" t="shared" si="1" ref="G12:I13">+G9</f>
        <v>15160000</v>
      </c>
      <c r="H12" s="3">
        <v>0</v>
      </c>
      <c r="I12" s="3">
        <f t="shared" si="1"/>
        <v>15160000</v>
      </c>
    </row>
    <row r="13" spans="1:9" ht="15">
      <c r="A13" s="286"/>
      <c r="B13" s="286"/>
      <c r="C13" s="286"/>
      <c r="D13" s="2"/>
      <c r="E13" s="2" t="s">
        <v>10</v>
      </c>
      <c r="F13" s="3">
        <v>0</v>
      </c>
      <c r="G13" s="3">
        <f t="shared" si="1"/>
        <v>0</v>
      </c>
      <c r="H13" s="3">
        <v>0</v>
      </c>
      <c r="I13" s="3">
        <f t="shared" si="1"/>
        <v>0</v>
      </c>
    </row>
    <row r="14" spans="1:9" ht="15">
      <c r="A14" s="290" t="s">
        <v>12</v>
      </c>
      <c r="B14" s="290" t="s">
        <v>12</v>
      </c>
      <c r="C14" s="290" t="s">
        <v>11</v>
      </c>
      <c r="D14" s="4"/>
      <c r="E14" s="4" t="s">
        <v>8</v>
      </c>
      <c r="F14" s="5">
        <v>45638000</v>
      </c>
      <c r="G14" s="5">
        <v>0</v>
      </c>
      <c r="H14" s="5">
        <v>0</v>
      </c>
      <c r="I14" s="5">
        <v>45638000</v>
      </c>
    </row>
    <row r="15" spans="1:9" ht="15">
      <c r="A15" s="291"/>
      <c r="B15" s="291"/>
      <c r="C15" s="291"/>
      <c r="D15" s="4"/>
      <c r="E15" s="4" t="s">
        <v>9</v>
      </c>
      <c r="F15" s="5">
        <v>45638000</v>
      </c>
      <c r="G15" s="5">
        <v>0</v>
      </c>
      <c r="H15" s="5">
        <v>0</v>
      </c>
      <c r="I15" s="5">
        <v>45638000</v>
      </c>
    </row>
    <row r="16" spans="1:9" ht="15">
      <c r="A16" s="291"/>
      <c r="B16" s="291"/>
      <c r="C16" s="292"/>
      <c r="D16" s="4"/>
      <c r="E16" s="4" t="s">
        <v>10</v>
      </c>
      <c r="F16" s="5">
        <v>0</v>
      </c>
      <c r="G16" s="5">
        <v>0</v>
      </c>
      <c r="H16" s="5">
        <v>0</v>
      </c>
      <c r="I16" s="5">
        <v>0</v>
      </c>
    </row>
    <row r="17" spans="1:9" ht="15">
      <c r="A17" s="291"/>
      <c r="B17" s="291"/>
      <c r="C17" s="290" t="s">
        <v>515</v>
      </c>
      <c r="D17" s="4"/>
      <c r="E17" s="4" t="s">
        <v>8</v>
      </c>
      <c r="F17" s="5">
        <v>1680000</v>
      </c>
      <c r="G17" s="5">
        <v>0</v>
      </c>
      <c r="H17" s="5">
        <v>0</v>
      </c>
      <c r="I17" s="5">
        <v>1680000</v>
      </c>
    </row>
    <row r="18" spans="1:9" ht="15">
      <c r="A18" s="291"/>
      <c r="B18" s="291"/>
      <c r="C18" s="291"/>
      <c r="D18" s="4"/>
      <c r="E18" s="4" t="s">
        <v>9</v>
      </c>
      <c r="F18" s="5">
        <v>1680000</v>
      </c>
      <c r="G18" s="5">
        <v>0</v>
      </c>
      <c r="H18" s="5">
        <v>0</v>
      </c>
      <c r="I18" s="5">
        <v>1680000</v>
      </c>
    </row>
    <row r="19" spans="1:9" ht="15">
      <c r="A19" s="291"/>
      <c r="B19" s="291"/>
      <c r="C19" s="292"/>
      <c r="D19" s="4"/>
      <c r="E19" s="4" t="s">
        <v>10</v>
      </c>
      <c r="F19" s="5">
        <v>0</v>
      </c>
      <c r="G19" s="5">
        <v>0</v>
      </c>
      <c r="H19" s="5">
        <v>0</v>
      </c>
      <c r="I19" s="5">
        <v>0</v>
      </c>
    </row>
    <row r="20" spans="1:9" ht="15">
      <c r="A20" s="291"/>
      <c r="B20" s="291"/>
      <c r="C20" s="290" t="s">
        <v>29</v>
      </c>
      <c r="D20" s="4"/>
      <c r="E20" s="4" t="s">
        <v>8</v>
      </c>
      <c r="F20" s="5">
        <f>+F14+F17</f>
        <v>47318000</v>
      </c>
      <c r="G20" s="5">
        <v>0</v>
      </c>
      <c r="H20" s="5">
        <v>0</v>
      </c>
      <c r="I20" s="5">
        <f>+I14+I17</f>
        <v>47318000</v>
      </c>
    </row>
    <row r="21" spans="1:9" ht="15">
      <c r="A21" s="291"/>
      <c r="B21" s="291"/>
      <c r="C21" s="291"/>
      <c r="D21" s="4"/>
      <c r="E21" s="4" t="s">
        <v>9</v>
      </c>
      <c r="F21" s="5">
        <f aca="true" t="shared" si="2" ref="F21:F22">+F15+F18</f>
        <v>47318000</v>
      </c>
      <c r="G21" s="5">
        <v>0</v>
      </c>
      <c r="H21" s="5">
        <v>0</v>
      </c>
      <c r="I21" s="5">
        <f aca="true" t="shared" si="3" ref="I21:I22">+I15+I18</f>
        <v>47318000</v>
      </c>
    </row>
    <row r="22" spans="1:9" ht="15">
      <c r="A22" s="291"/>
      <c r="B22" s="292"/>
      <c r="C22" s="292"/>
      <c r="D22" s="4"/>
      <c r="E22" s="4" t="s">
        <v>10</v>
      </c>
      <c r="F22" s="5">
        <f t="shared" si="2"/>
        <v>0</v>
      </c>
      <c r="G22" s="5">
        <v>0</v>
      </c>
      <c r="H22" s="5">
        <v>0</v>
      </c>
      <c r="I22" s="5">
        <f t="shared" si="3"/>
        <v>0</v>
      </c>
    </row>
    <row r="23" spans="1:9" ht="15">
      <c r="A23" s="291"/>
      <c r="B23" s="293" t="s">
        <v>30</v>
      </c>
      <c r="C23" s="294"/>
      <c r="D23" s="4"/>
      <c r="E23" s="4" t="s">
        <v>8</v>
      </c>
      <c r="F23" s="5">
        <f>+F20</f>
        <v>47318000</v>
      </c>
      <c r="G23" s="5">
        <v>0</v>
      </c>
      <c r="H23" s="5">
        <v>0</v>
      </c>
      <c r="I23" s="5">
        <f>+I20</f>
        <v>47318000</v>
      </c>
    </row>
    <row r="24" spans="1:9" ht="15">
      <c r="A24" s="291"/>
      <c r="B24" s="295"/>
      <c r="C24" s="296"/>
      <c r="D24" s="4"/>
      <c r="E24" s="4" t="s">
        <v>9</v>
      </c>
      <c r="F24" s="5">
        <f aca="true" t="shared" si="4" ref="F24:F25">+F21</f>
        <v>47318000</v>
      </c>
      <c r="G24" s="5">
        <v>0</v>
      </c>
      <c r="H24" s="5">
        <v>0</v>
      </c>
      <c r="I24" s="5">
        <f aca="true" t="shared" si="5" ref="I24:I25">+I21</f>
        <v>47318000</v>
      </c>
    </row>
    <row r="25" spans="1:9" ht="15">
      <c r="A25" s="292"/>
      <c r="B25" s="297"/>
      <c r="C25" s="298"/>
      <c r="D25" s="4"/>
      <c r="E25" s="4" t="s">
        <v>10</v>
      </c>
      <c r="F25" s="5">
        <f t="shared" si="4"/>
        <v>0</v>
      </c>
      <c r="G25" s="5">
        <v>0</v>
      </c>
      <c r="H25" s="5">
        <v>0</v>
      </c>
      <c r="I25" s="5">
        <f t="shared" si="5"/>
        <v>0</v>
      </c>
    </row>
    <row r="26" spans="1:9" ht="15">
      <c r="A26" s="290" t="s">
        <v>14</v>
      </c>
      <c r="B26" s="290" t="s">
        <v>14</v>
      </c>
      <c r="C26" s="290" t="s">
        <v>13</v>
      </c>
      <c r="D26" s="4"/>
      <c r="E26" s="4" t="s">
        <v>8</v>
      </c>
      <c r="F26" s="5">
        <v>0</v>
      </c>
      <c r="G26" s="5">
        <v>0</v>
      </c>
      <c r="H26" s="5">
        <v>0</v>
      </c>
      <c r="I26" s="5">
        <v>0</v>
      </c>
    </row>
    <row r="27" spans="1:9" ht="15">
      <c r="A27" s="291"/>
      <c r="B27" s="291"/>
      <c r="C27" s="291"/>
      <c r="D27" s="4"/>
      <c r="E27" s="4" t="s">
        <v>9</v>
      </c>
      <c r="F27" s="5">
        <v>0</v>
      </c>
      <c r="G27" s="5">
        <v>0</v>
      </c>
      <c r="H27" s="5">
        <v>0</v>
      </c>
      <c r="I27" s="5">
        <v>0</v>
      </c>
    </row>
    <row r="28" spans="1:9" ht="15">
      <c r="A28" s="291"/>
      <c r="B28" s="291"/>
      <c r="C28" s="292"/>
      <c r="D28" s="4"/>
      <c r="E28" s="4" t="s">
        <v>10</v>
      </c>
      <c r="F28" s="5">
        <v>0</v>
      </c>
      <c r="G28" s="5">
        <v>0</v>
      </c>
      <c r="H28" s="5">
        <v>0</v>
      </c>
      <c r="I28" s="5">
        <v>0</v>
      </c>
    </row>
    <row r="29" spans="1:9" ht="15">
      <c r="A29" s="291"/>
      <c r="B29" s="291"/>
      <c r="C29" s="290" t="s">
        <v>27</v>
      </c>
      <c r="D29" s="4"/>
      <c r="E29" s="4" t="s">
        <v>8</v>
      </c>
      <c r="F29" s="5">
        <v>0</v>
      </c>
      <c r="G29" s="5">
        <v>0</v>
      </c>
      <c r="H29" s="5">
        <v>0</v>
      </c>
      <c r="I29" s="5">
        <v>0</v>
      </c>
    </row>
    <row r="30" spans="1:9" ht="15">
      <c r="A30" s="291"/>
      <c r="B30" s="291"/>
      <c r="C30" s="291"/>
      <c r="D30" s="4"/>
      <c r="E30" s="4" t="s">
        <v>9</v>
      </c>
      <c r="F30" s="5">
        <v>0</v>
      </c>
      <c r="G30" s="5">
        <v>0</v>
      </c>
      <c r="H30" s="5">
        <v>0</v>
      </c>
      <c r="I30" s="5">
        <v>0</v>
      </c>
    </row>
    <row r="31" spans="1:9" ht="15">
      <c r="A31" s="291"/>
      <c r="B31" s="292"/>
      <c r="C31" s="292"/>
      <c r="D31" s="4"/>
      <c r="E31" s="4" t="s">
        <v>10</v>
      </c>
      <c r="F31" s="5">
        <v>0</v>
      </c>
      <c r="G31" s="5">
        <v>0</v>
      </c>
      <c r="H31" s="5">
        <v>0</v>
      </c>
      <c r="I31" s="5">
        <v>0</v>
      </c>
    </row>
    <row r="32" spans="1:9" ht="15">
      <c r="A32" s="291"/>
      <c r="B32" s="293" t="s">
        <v>28</v>
      </c>
      <c r="C32" s="294"/>
      <c r="D32" s="4"/>
      <c r="E32" s="4" t="s">
        <v>8</v>
      </c>
      <c r="F32" s="5">
        <v>0</v>
      </c>
      <c r="G32" s="5">
        <v>0</v>
      </c>
      <c r="H32" s="5">
        <v>0</v>
      </c>
      <c r="I32" s="5">
        <v>0</v>
      </c>
    </row>
    <row r="33" spans="1:9" ht="15">
      <c r="A33" s="291"/>
      <c r="B33" s="295"/>
      <c r="C33" s="296"/>
      <c r="D33" s="4"/>
      <c r="E33" s="4" t="s">
        <v>9</v>
      </c>
      <c r="F33" s="5">
        <v>0</v>
      </c>
      <c r="G33" s="5">
        <v>0</v>
      </c>
      <c r="H33" s="5">
        <v>0</v>
      </c>
      <c r="I33" s="5">
        <v>0</v>
      </c>
    </row>
    <row r="34" spans="1:9" ht="15">
      <c r="A34" s="292"/>
      <c r="B34" s="297"/>
      <c r="C34" s="298"/>
      <c r="D34" s="4"/>
      <c r="E34" s="4" t="s">
        <v>10</v>
      </c>
      <c r="F34" s="5">
        <v>0</v>
      </c>
      <c r="G34" s="5">
        <v>0</v>
      </c>
      <c r="H34" s="5">
        <v>0</v>
      </c>
      <c r="I34" s="5">
        <v>0</v>
      </c>
    </row>
    <row r="35" spans="1:9" ht="15">
      <c r="A35" s="290" t="s">
        <v>16</v>
      </c>
      <c r="B35" s="290" t="s">
        <v>16</v>
      </c>
      <c r="C35" s="290" t="s">
        <v>15</v>
      </c>
      <c r="D35" s="4"/>
      <c r="E35" s="4" t="s">
        <v>8</v>
      </c>
      <c r="F35" s="5">
        <v>0</v>
      </c>
      <c r="G35" s="5">
        <v>150000</v>
      </c>
      <c r="H35" s="5">
        <v>0</v>
      </c>
      <c r="I35" s="5">
        <v>150000</v>
      </c>
    </row>
    <row r="36" spans="1:9" ht="15">
      <c r="A36" s="291"/>
      <c r="B36" s="291"/>
      <c r="C36" s="291"/>
      <c r="D36" s="4"/>
      <c r="E36" s="4" t="s">
        <v>9</v>
      </c>
      <c r="F36" s="5">
        <v>0</v>
      </c>
      <c r="G36" s="5">
        <v>150000</v>
      </c>
      <c r="H36" s="5">
        <v>0</v>
      </c>
      <c r="I36" s="5">
        <v>150000</v>
      </c>
    </row>
    <row r="37" spans="1:9" ht="15">
      <c r="A37" s="291"/>
      <c r="B37" s="291"/>
      <c r="C37" s="292"/>
      <c r="D37" s="4"/>
      <c r="E37" s="4" t="s">
        <v>10</v>
      </c>
      <c r="F37" s="5">
        <v>0</v>
      </c>
      <c r="G37" s="5">
        <v>0</v>
      </c>
      <c r="H37" s="5">
        <v>0</v>
      </c>
      <c r="I37" s="5">
        <v>0</v>
      </c>
    </row>
    <row r="38" spans="1:9" ht="15">
      <c r="A38" s="291"/>
      <c r="B38" s="291"/>
      <c r="C38" s="290" t="s">
        <v>27</v>
      </c>
      <c r="D38" s="4"/>
      <c r="E38" s="4" t="s">
        <v>8</v>
      </c>
      <c r="F38" s="5">
        <v>0</v>
      </c>
      <c r="G38" s="5">
        <f>+G35</f>
        <v>150000</v>
      </c>
      <c r="H38" s="5">
        <v>0</v>
      </c>
      <c r="I38" s="5">
        <f>+I35</f>
        <v>150000</v>
      </c>
    </row>
    <row r="39" spans="1:9" ht="15">
      <c r="A39" s="291"/>
      <c r="B39" s="291"/>
      <c r="C39" s="291"/>
      <c r="D39" s="4"/>
      <c r="E39" s="4" t="s">
        <v>9</v>
      </c>
      <c r="F39" s="5">
        <v>0</v>
      </c>
      <c r="G39" s="5">
        <f aca="true" t="shared" si="6" ref="G39:I40">+G36</f>
        <v>150000</v>
      </c>
      <c r="H39" s="5">
        <v>0</v>
      </c>
      <c r="I39" s="5">
        <f t="shared" si="6"/>
        <v>150000</v>
      </c>
    </row>
    <row r="40" spans="1:9" ht="15">
      <c r="A40" s="291"/>
      <c r="B40" s="292"/>
      <c r="C40" s="292"/>
      <c r="D40" s="4"/>
      <c r="E40" s="4" t="s">
        <v>10</v>
      </c>
      <c r="F40" s="5">
        <v>0</v>
      </c>
      <c r="G40" s="5">
        <f t="shared" si="6"/>
        <v>0</v>
      </c>
      <c r="H40" s="5">
        <v>0</v>
      </c>
      <c r="I40" s="5">
        <f t="shared" si="6"/>
        <v>0</v>
      </c>
    </row>
    <row r="41" spans="1:9" ht="15">
      <c r="A41" s="291"/>
      <c r="B41" s="293" t="s">
        <v>28</v>
      </c>
      <c r="C41" s="294"/>
      <c r="D41" s="4"/>
      <c r="E41" s="4" t="s">
        <v>8</v>
      </c>
      <c r="F41" s="5">
        <v>0</v>
      </c>
      <c r="G41" s="5">
        <f>+G38</f>
        <v>150000</v>
      </c>
      <c r="H41" s="5">
        <v>0</v>
      </c>
      <c r="I41" s="5">
        <f>+I38</f>
        <v>150000</v>
      </c>
    </row>
    <row r="42" spans="1:9" ht="15">
      <c r="A42" s="291"/>
      <c r="B42" s="295"/>
      <c r="C42" s="296"/>
      <c r="D42" s="4"/>
      <c r="E42" s="4" t="s">
        <v>9</v>
      </c>
      <c r="F42" s="5">
        <v>0</v>
      </c>
      <c r="G42" s="5">
        <f aca="true" t="shared" si="7" ref="G42:I43">+G39</f>
        <v>150000</v>
      </c>
      <c r="H42" s="5">
        <v>0</v>
      </c>
      <c r="I42" s="5">
        <f t="shared" si="7"/>
        <v>150000</v>
      </c>
    </row>
    <row r="43" spans="1:9" ht="15">
      <c r="A43" s="292"/>
      <c r="B43" s="297"/>
      <c r="C43" s="298"/>
      <c r="D43" s="4"/>
      <c r="E43" s="4" t="s">
        <v>10</v>
      </c>
      <c r="F43" s="5">
        <v>0</v>
      </c>
      <c r="G43" s="5">
        <f t="shared" si="7"/>
        <v>0</v>
      </c>
      <c r="H43" s="5">
        <v>0</v>
      </c>
      <c r="I43" s="5">
        <f t="shared" si="7"/>
        <v>0</v>
      </c>
    </row>
    <row r="44" spans="1:9" ht="15">
      <c r="A44" s="290" t="s">
        <v>18</v>
      </c>
      <c r="B44" s="290" t="s">
        <v>18</v>
      </c>
      <c r="C44" s="290" t="s">
        <v>17</v>
      </c>
      <c r="D44" s="4"/>
      <c r="E44" s="4" t="s">
        <v>8</v>
      </c>
      <c r="F44" s="5">
        <v>0</v>
      </c>
      <c r="G44" s="5">
        <v>2954354</v>
      </c>
      <c r="H44" s="5">
        <v>0</v>
      </c>
      <c r="I44" s="5">
        <v>2954354</v>
      </c>
    </row>
    <row r="45" spans="1:9" ht="15">
      <c r="A45" s="291"/>
      <c r="B45" s="291"/>
      <c r="C45" s="291"/>
      <c r="D45" s="4"/>
      <c r="E45" s="4" t="s">
        <v>9</v>
      </c>
      <c r="F45" s="5">
        <v>0</v>
      </c>
      <c r="G45" s="5">
        <v>2954354</v>
      </c>
      <c r="H45" s="5">
        <v>0</v>
      </c>
      <c r="I45" s="5">
        <v>2954354</v>
      </c>
    </row>
    <row r="46" spans="1:9" ht="15">
      <c r="A46" s="291"/>
      <c r="B46" s="291"/>
      <c r="C46" s="292"/>
      <c r="D46" s="4"/>
      <c r="E46" s="4" t="s">
        <v>10</v>
      </c>
      <c r="F46" s="5">
        <v>0</v>
      </c>
      <c r="G46" s="5">
        <v>0</v>
      </c>
      <c r="H46" s="5">
        <v>0</v>
      </c>
      <c r="I46" s="5">
        <v>0</v>
      </c>
    </row>
    <row r="47" spans="1:9" ht="16.5" customHeight="1">
      <c r="A47" s="291"/>
      <c r="B47" s="291"/>
      <c r="C47" s="290" t="s">
        <v>33</v>
      </c>
      <c r="D47" s="4"/>
      <c r="E47" s="4" t="s">
        <v>8</v>
      </c>
      <c r="F47" s="5">
        <v>0</v>
      </c>
      <c r="G47" s="5">
        <v>0</v>
      </c>
      <c r="H47" s="5">
        <v>961321</v>
      </c>
      <c r="I47" s="5">
        <v>961321</v>
      </c>
    </row>
    <row r="48" spans="1:9" ht="15">
      <c r="A48" s="291"/>
      <c r="B48" s="291"/>
      <c r="C48" s="291"/>
      <c r="D48" s="4"/>
      <c r="E48" s="4" t="s">
        <v>9</v>
      </c>
      <c r="F48" s="5">
        <v>0</v>
      </c>
      <c r="G48" s="5">
        <v>0</v>
      </c>
      <c r="H48" s="5">
        <v>961321</v>
      </c>
      <c r="I48" s="5">
        <v>961321</v>
      </c>
    </row>
    <row r="49" spans="1:9" ht="15">
      <c r="A49" s="291"/>
      <c r="B49" s="291"/>
      <c r="C49" s="292"/>
      <c r="D49" s="4"/>
      <c r="E49" s="4" t="s">
        <v>10</v>
      </c>
      <c r="F49" s="5">
        <v>0</v>
      </c>
      <c r="G49" s="5">
        <v>0</v>
      </c>
      <c r="H49" s="5">
        <v>0</v>
      </c>
      <c r="I49" s="5">
        <v>0</v>
      </c>
    </row>
    <row r="50" spans="1:9" ht="15">
      <c r="A50" s="291" t="s">
        <v>516</v>
      </c>
      <c r="B50" s="291" t="s">
        <v>516</v>
      </c>
      <c r="C50" s="290" t="s">
        <v>27</v>
      </c>
      <c r="D50" s="4"/>
      <c r="E50" s="4" t="s">
        <v>8</v>
      </c>
      <c r="F50" s="5">
        <v>0</v>
      </c>
      <c r="G50" s="5">
        <f>+G44+G47</f>
        <v>2954354</v>
      </c>
      <c r="H50" s="5">
        <f aca="true" t="shared" si="8" ref="H50:I50">+H44+H47</f>
        <v>961321</v>
      </c>
      <c r="I50" s="5">
        <f t="shared" si="8"/>
        <v>3915675</v>
      </c>
    </row>
    <row r="51" spans="1:9" ht="15">
      <c r="A51" s="291"/>
      <c r="B51" s="291"/>
      <c r="C51" s="291"/>
      <c r="D51" s="4"/>
      <c r="E51" s="4" t="s">
        <v>9</v>
      </c>
      <c r="F51" s="5">
        <v>0</v>
      </c>
      <c r="G51" s="5">
        <f aca="true" t="shared" si="9" ref="G51:I52">+G45+G48</f>
        <v>2954354</v>
      </c>
      <c r="H51" s="5">
        <f t="shared" si="9"/>
        <v>961321</v>
      </c>
      <c r="I51" s="5">
        <f t="shared" si="9"/>
        <v>3915675</v>
      </c>
    </row>
    <row r="52" spans="1:9" ht="15">
      <c r="A52" s="291"/>
      <c r="B52" s="292"/>
      <c r="C52" s="292"/>
      <c r="D52" s="4"/>
      <c r="E52" s="4" t="s">
        <v>10</v>
      </c>
      <c r="F52" s="5">
        <v>0</v>
      </c>
      <c r="G52" s="5">
        <f t="shared" si="9"/>
        <v>0</v>
      </c>
      <c r="H52" s="5">
        <f t="shared" si="9"/>
        <v>0</v>
      </c>
      <c r="I52" s="5">
        <f t="shared" si="9"/>
        <v>0</v>
      </c>
    </row>
    <row r="53" spans="1:9" ht="15">
      <c r="A53" s="291"/>
      <c r="B53" s="293" t="s">
        <v>28</v>
      </c>
      <c r="C53" s="294"/>
      <c r="D53" s="4"/>
      <c r="E53" s="4" t="s">
        <v>8</v>
      </c>
      <c r="F53" s="5">
        <v>0</v>
      </c>
      <c r="G53" s="5">
        <f>+G50</f>
        <v>2954354</v>
      </c>
      <c r="H53" s="5">
        <f aca="true" t="shared" si="10" ref="H53:I53">+H50</f>
        <v>961321</v>
      </c>
      <c r="I53" s="5">
        <f t="shared" si="10"/>
        <v>3915675</v>
      </c>
    </row>
    <row r="54" spans="1:9" ht="15">
      <c r="A54" s="291"/>
      <c r="B54" s="295"/>
      <c r="C54" s="296"/>
      <c r="D54" s="4"/>
      <c r="E54" s="4" t="s">
        <v>9</v>
      </c>
      <c r="F54" s="5">
        <v>0</v>
      </c>
      <c r="G54" s="5">
        <f aca="true" t="shared" si="11" ref="G54:I55">+G51</f>
        <v>2954354</v>
      </c>
      <c r="H54" s="5">
        <f t="shared" si="11"/>
        <v>961321</v>
      </c>
      <c r="I54" s="5">
        <f t="shared" si="11"/>
        <v>3915675</v>
      </c>
    </row>
    <row r="55" spans="1:9" ht="15">
      <c r="A55" s="292"/>
      <c r="B55" s="297"/>
      <c r="C55" s="298"/>
      <c r="D55" s="4"/>
      <c r="E55" s="4" t="s">
        <v>10</v>
      </c>
      <c r="F55" s="5">
        <v>0</v>
      </c>
      <c r="G55" s="5">
        <f t="shared" si="11"/>
        <v>0</v>
      </c>
      <c r="H55" s="5">
        <f t="shared" si="11"/>
        <v>0</v>
      </c>
      <c r="I55" s="5">
        <f t="shared" si="11"/>
        <v>0</v>
      </c>
    </row>
    <row r="56" spans="1:9" ht="15">
      <c r="A56" s="290" t="s">
        <v>20</v>
      </c>
      <c r="B56" s="290" t="s">
        <v>20</v>
      </c>
      <c r="C56" s="290" t="s">
        <v>34</v>
      </c>
      <c r="D56" s="4"/>
      <c r="E56" s="4" t="s">
        <v>8</v>
      </c>
      <c r="F56" s="5">
        <v>0</v>
      </c>
      <c r="G56" s="5">
        <v>22000</v>
      </c>
      <c r="H56" s="5">
        <v>0</v>
      </c>
      <c r="I56" s="5">
        <v>22000</v>
      </c>
    </row>
    <row r="57" spans="1:9" ht="15">
      <c r="A57" s="291"/>
      <c r="B57" s="291"/>
      <c r="C57" s="291"/>
      <c r="D57" s="4"/>
      <c r="E57" s="4" t="s">
        <v>9</v>
      </c>
      <c r="F57" s="5">
        <v>0</v>
      </c>
      <c r="G57" s="5">
        <v>13385</v>
      </c>
      <c r="H57" s="5">
        <v>1166</v>
      </c>
      <c r="I57" s="5">
        <f>+G57+H57</f>
        <v>14551</v>
      </c>
    </row>
    <row r="58" spans="1:9" ht="15">
      <c r="A58" s="291"/>
      <c r="B58" s="291"/>
      <c r="C58" s="292"/>
      <c r="D58" s="4"/>
      <c r="E58" s="4" t="s">
        <v>10</v>
      </c>
      <c r="F58" s="5">
        <v>0</v>
      </c>
      <c r="G58" s="5">
        <f>+G56-G57</f>
        <v>8615</v>
      </c>
      <c r="H58" s="5">
        <v>-1166</v>
      </c>
      <c r="I58" s="5">
        <f>+G58+H58</f>
        <v>7449</v>
      </c>
    </row>
    <row r="59" spans="1:9" ht="15">
      <c r="A59" s="291"/>
      <c r="B59" s="291"/>
      <c r="C59" s="290" t="s">
        <v>19</v>
      </c>
      <c r="D59" s="4"/>
      <c r="E59" s="4" t="s">
        <v>8</v>
      </c>
      <c r="F59" s="5">
        <v>0</v>
      </c>
      <c r="G59" s="5">
        <v>4280000</v>
      </c>
      <c r="H59" s="5">
        <v>0</v>
      </c>
      <c r="I59" s="5">
        <v>4280000</v>
      </c>
    </row>
    <row r="60" spans="1:9" ht="15">
      <c r="A60" s="291"/>
      <c r="B60" s="291"/>
      <c r="C60" s="291"/>
      <c r="D60" s="4"/>
      <c r="E60" s="4" t="s">
        <v>9</v>
      </c>
      <c r="F60" s="5">
        <v>0</v>
      </c>
      <c r="G60" s="5">
        <v>3776630</v>
      </c>
      <c r="H60" s="5">
        <v>0</v>
      </c>
      <c r="I60" s="5">
        <v>3776630</v>
      </c>
    </row>
    <row r="61" spans="1:9" ht="15">
      <c r="A61" s="291"/>
      <c r="B61" s="291"/>
      <c r="C61" s="292"/>
      <c r="D61" s="4"/>
      <c r="E61" s="4" t="s">
        <v>10</v>
      </c>
      <c r="F61" s="5">
        <v>0</v>
      </c>
      <c r="G61" s="5">
        <v>503370</v>
      </c>
      <c r="H61" s="5">
        <v>0</v>
      </c>
      <c r="I61" s="5">
        <v>503370</v>
      </c>
    </row>
    <row r="62" spans="1:9" ht="15">
      <c r="A62" s="291"/>
      <c r="B62" s="291"/>
      <c r="C62" s="290" t="s">
        <v>27</v>
      </c>
      <c r="D62" s="4"/>
      <c r="E62" s="4" t="s">
        <v>8</v>
      </c>
      <c r="F62" s="5">
        <v>0</v>
      </c>
      <c r="G62" s="5">
        <f>+G56+G59</f>
        <v>4302000</v>
      </c>
      <c r="H62" s="5">
        <f aca="true" t="shared" si="12" ref="H62:I62">+H56+H59</f>
        <v>0</v>
      </c>
      <c r="I62" s="5">
        <f t="shared" si="12"/>
        <v>4302000</v>
      </c>
    </row>
    <row r="63" spans="1:9" ht="15">
      <c r="A63" s="291"/>
      <c r="B63" s="291"/>
      <c r="C63" s="291"/>
      <c r="D63" s="4"/>
      <c r="E63" s="4" t="s">
        <v>9</v>
      </c>
      <c r="F63" s="5">
        <v>0</v>
      </c>
      <c r="G63" s="5">
        <f>+G57+G60</f>
        <v>3790015</v>
      </c>
      <c r="H63" s="5">
        <f aca="true" t="shared" si="13" ref="H63:H64">+H57+H60</f>
        <v>1166</v>
      </c>
      <c r="I63" s="5">
        <f>+I57+I60</f>
        <v>3791181</v>
      </c>
    </row>
    <row r="64" spans="1:9" ht="15">
      <c r="A64" s="291"/>
      <c r="B64" s="292"/>
      <c r="C64" s="292"/>
      <c r="D64" s="4"/>
      <c r="E64" s="4" t="s">
        <v>10</v>
      </c>
      <c r="F64" s="5">
        <v>0</v>
      </c>
      <c r="G64" s="5">
        <f>+G58+G61</f>
        <v>511985</v>
      </c>
      <c r="H64" s="5">
        <f t="shared" si="13"/>
        <v>-1166</v>
      </c>
      <c r="I64" s="5">
        <f>+I58+I61</f>
        <v>510819</v>
      </c>
    </row>
    <row r="65" spans="1:9" ht="15">
      <c r="A65" s="291"/>
      <c r="B65" s="293" t="s">
        <v>28</v>
      </c>
      <c r="C65" s="294"/>
      <c r="D65" s="4"/>
      <c r="E65" s="4" t="s">
        <v>8</v>
      </c>
      <c r="F65" s="5">
        <v>0</v>
      </c>
      <c r="G65" s="5">
        <f>+G62</f>
        <v>4302000</v>
      </c>
      <c r="H65" s="5">
        <f aca="true" t="shared" si="14" ref="H65:I65">+H62</f>
        <v>0</v>
      </c>
      <c r="I65" s="5">
        <f t="shared" si="14"/>
        <v>4302000</v>
      </c>
    </row>
    <row r="66" spans="1:9" ht="15">
      <c r="A66" s="291"/>
      <c r="B66" s="295"/>
      <c r="C66" s="296"/>
      <c r="D66" s="4"/>
      <c r="E66" s="4" t="s">
        <v>9</v>
      </c>
      <c r="F66" s="5">
        <v>0</v>
      </c>
      <c r="G66" s="5">
        <f aca="true" t="shared" si="15" ref="G66:I67">+G63</f>
        <v>3790015</v>
      </c>
      <c r="H66" s="5">
        <f t="shared" si="15"/>
        <v>1166</v>
      </c>
      <c r="I66" s="5">
        <f t="shared" si="15"/>
        <v>3791181</v>
      </c>
    </row>
    <row r="67" spans="1:9" ht="15">
      <c r="A67" s="292"/>
      <c r="B67" s="297"/>
      <c r="C67" s="298"/>
      <c r="D67" s="4"/>
      <c r="E67" s="4" t="s">
        <v>10</v>
      </c>
      <c r="F67" s="5">
        <v>0</v>
      </c>
      <c r="G67" s="5">
        <f t="shared" si="15"/>
        <v>511985</v>
      </c>
      <c r="H67" s="5">
        <f t="shared" si="15"/>
        <v>-1166</v>
      </c>
      <c r="I67" s="5">
        <f t="shared" si="15"/>
        <v>510819</v>
      </c>
    </row>
    <row r="68" spans="1:9" ht="15">
      <c r="A68" s="290" t="s">
        <v>23</v>
      </c>
      <c r="B68" s="290" t="s">
        <v>23</v>
      </c>
      <c r="C68" s="290" t="s">
        <v>21</v>
      </c>
      <c r="D68" s="4"/>
      <c r="E68" s="4" t="s">
        <v>8</v>
      </c>
      <c r="F68" s="5">
        <v>0</v>
      </c>
      <c r="G68" s="5">
        <v>0</v>
      </c>
      <c r="H68" s="5">
        <v>5490000</v>
      </c>
      <c r="I68" s="5">
        <v>5490000</v>
      </c>
    </row>
    <row r="69" spans="1:9" ht="15">
      <c r="A69" s="291"/>
      <c r="B69" s="291"/>
      <c r="C69" s="291"/>
      <c r="D69" s="4"/>
      <c r="E69" s="4" t="s">
        <v>9</v>
      </c>
      <c r="F69" s="5">
        <v>0</v>
      </c>
      <c r="G69" s="5">
        <v>0</v>
      </c>
      <c r="H69" s="5">
        <v>5490172</v>
      </c>
      <c r="I69" s="5">
        <v>5490172</v>
      </c>
    </row>
    <row r="70" spans="1:9" ht="15">
      <c r="A70" s="291"/>
      <c r="B70" s="291"/>
      <c r="C70" s="292"/>
      <c r="D70" s="4"/>
      <c r="E70" s="4" t="s">
        <v>10</v>
      </c>
      <c r="F70" s="5">
        <v>0</v>
      </c>
      <c r="G70" s="5">
        <v>0</v>
      </c>
      <c r="H70" s="5">
        <f>+H68-H69</f>
        <v>-172</v>
      </c>
      <c r="I70" s="5">
        <f>+I68-I69</f>
        <v>-172</v>
      </c>
    </row>
    <row r="71" spans="1:9" ht="15">
      <c r="A71" s="291"/>
      <c r="B71" s="291"/>
      <c r="C71" s="290" t="s">
        <v>22</v>
      </c>
      <c r="D71" s="4"/>
      <c r="E71" s="4" t="s">
        <v>8</v>
      </c>
      <c r="F71" s="5">
        <v>0</v>
      </c>
      <c r="G71" s="5">
        <v>0</v>
      </c>
      <c r="H71" s="5">
        <v>2543000</v>
      </c>
      <c r="I71" s="5">
        <v>2543000</v>
      </c>
    </row>
    <row r="72" spans="1:9" ht="15">
      <c r="A72" s="291"/>
      <c r="B72" s="291"/>
      <c r="C72" s="291"/>
      <c r="D72" s="4"/>
      <c r="E72" s="4" t="s">
        <v>9</v>
      </c>
      <c r="F72" s="5">
        <v>0</v>
      </c>
      <c r="G72" s="5">
        <v>0</v>
      </c>
      <c r="H72" s="5">
        <v>2214174</v>
      </c>
      <c r="I72" s="5">
        <v>2214174</v>
      </c>
    </row>
    <row r="73" spans="1:9" ht="15">
      <c r="A73" s="291"/>
      <c r="B73" s="291"/>
      <c r="C73" s="292"/>
      <c r="D73" s="4"/>
      <c r="E73" s="4" t="s">
        <v>10</v>
      </c>
      <c r="F73" s="5">
        <v>0</v>
      </c>
      <c r="G73" s="5">
        <v>0</v>
      </c>
      <c r="H73" s="5">
        <v>328826</v>
      </c>
      <c r="I73" s="5">
        <v>328826</v>
      </c>
    </row>
    <row r="74" spans="1:9" ht="15">
      <c r="A74" s="291"/>
      <c r="B74" s="291"/>
      <c r="C74" s="290" t="s">
        <v>27</v>
      </c>
      <c r="D74" s="4"/>
      <c r="E74" s="4" t="s">
        <v>8</v>
      </c>
      <c r="F74" s="5">
        <v>0</v>
      </c>
      <c r="G74" s="5">
        <f>+G68+G71</f>
        <v>0</v>
      </c>
      <c r="H74" s="5">
        <f aca="true" t="shared" si="16" ref="H74:I74">+H68+H71</f>
        <v>8033000</v>
      </c>
      <c r="I74" s="5">
        <f t="shared" si="16"/>
        <v>8033000</v>
      </c>
    </row>
    <row r="75" spans="1:9" ht="15">
      <c r="A75" s="291"/>
      <c r="B75" s="291"/>
      <c r="C75" s="291"/>
      <c r="D75" s="4"/>
      <c r="E75" s="4" t="s">
        <v>9</v>
      </c>
      <c r="F75" s="5">
        <v>0</v>
      </c>
      <c r="G75" s="5">
        <f aca="true" t="shared" si="17" ref="G75:I76">+G69+G72</f>
        <v>0</v>
      </c>
      <c r="H75" s="5">
        <f>+H69+H72</f>
        <v>7704346</v>
      </c>
      <c r="I75" s="5">
        <f t="shared" si="17"/>
        <v>7704346</v>
      </c>
    </row>
    <row r="76" spans="1:9" ht="15">
      <c r="A76" s="291"/>
      <c r="B76" s="292"/>
      <c r="C76" s="292"/>
      <c r="D76" s="4"/>
      <c r="E76" s="4" t="s">
        <v>10</v>
      </c>
      <c r="F76" s="5">
        <v>0</v>
      </c>
      <c r="G76" s="5">
        <f t="shared" si="17"/>
        <v>0</v>
      </c>
      <c r="H76" s="5">
        <f t="shared" si="17"/>
        <v>328654</v>
      </c>
      <c r="I76" s="5">
        <f t="shared" si="17"/>
        <v>328654</v>
      </c>
    </row>
    <row r="77" spans="1:9" ht="15">
      <c r="A77" s="291"/>
      <c r="B77" s="293" t="s">
        <v>28</v>
      </c>
      <c r="C77" s="294"/>
      <c r="D77" s="4"/>
      <c r="E77" s="4" t="s">
        <v>8</v>
      </c>
      <c r="F77" s="5">
        <v>0</v>
      </c>
      <c r="G77" s="5">
        <f>+G74</f>
        <v>0</v>
      </c>
      <c r="H77" s="5">
        <f aca="true" t="shared" si="18" ref="H77:I77">+H74</f>
        <v>8033000</v>
      </c>
      <c r="I77" s="5">
        <f t="shared" si="18"/>
        <v>8033000</v>
      </c>
    </row>
    <row r="78" spans="1:9" ht="15">
      <c r="A78" s="291"/>
      <c r="B78" s="295"/>
      <c r="C78" s="296"/>
      <c r="D78" s="4"/>
      <c r="E78" s="4" t="s">
        <v>9</v>
      </c>
      <c r="F78" s="5">
        <v>0</v>
      </c>
      <c r="G78" s="5">
        <f aca="true" t="shared" si="19" ref="G78:I79">+G75</f>
        <v>0</v>
      </c>
      <c r="H78" s="5">
        <f t="shared" si="19"/>
        <v>7704346</v>
      </c>
      <c r="I78" s="5">
        <f t="shared" si="19"/>
        <v>7704346</v>
      </c>
    </row>
    <row r="79" spans="1:9" ht="15">
      <c r="A79" s="292"/>
      <c r="B79" s="297"/>
      <c r="C79" s="298"/>
      <c r="D79" s="4"/>
      <c r="E79" s="4" t="s">
        <v>10</v>
      </c>
      <c r="F79" s="5">
        <v>0</v>
      </c>
      <c r="G79" s="5">
        <f t="shared" si="19"/>
        <v>0</v>
      </c>
      <c r="H79" s="5">
        <f t="shared" si="19"/>
        <v>328654</v>
      </c>
      <c r="I79" s="5">
        <f t="shared" si="19"/>
        <v>328654</v>
      </c>
    </row>
    <row r="80" spans="1:9" ht="15">
      <c r="A80" s="299" t="s">
        <v>24</v>
      </c>
      <c r="B80" s="300"/>
      <c r="C80" s="300"/>
      <c r="D80" s="301"/>
      <c r="E80" s="12" t="s">
        <v>8</v>
      </c>
      <c r="F80" s="13">
        <f>+F11+F23+F32+F41+F53+F65+F77</f>
        <v>47318000</v>
      </c>
      <c r="G80" s="13">
        <f aca="true" t="shared" si="20" ref="G80:I80">+G11+G23+G32+G41+G53+G65+G77</f>
        <v>22566354</v>
      </c>
      <c r="H80" s="13">
        <f t="shared" si="20"/>
        <v>8994321</v>
      </c>
      <c r="I80" s="13">
        <f t="shared" si="20"/>
        <v>78878675</v>
      </c>
    </row>
    <row r="81" spans="1:9" ht="15">
      <c r="A81" s="302"/>
      <c r="B81" s="303"/>
      <c r="C81" s="303"/>
      <c r="D81" s="304"/>
      <c r="E81" s="14" t="s">
        <v>9</v>
      </c>
      <c r="F81" s="13">
        <f aca="true" t="shared" si="21" ref="F81:I82">+F12+F24+F33+F42+F54+F66+F78</f>
        <v>47318000</v>
      </c>
      <c r="G81" s="13">
        <f t="shared" si="21"/>
        <v>22054369</v>
      </c>
      <c r="H81" s="13">
        <f t="shared" si="21"/>
        <v>8666833</v>
      </c>
      <c r="I81" s="13">
        <f>+I12+I24+I33+I42+I54+I66+I78</f>
        <v>78039202</v>
      </c>
    </row>
    <row r="82" spans="1:9" ht="15">
      <c r="A82" s="305"/>
      <c r="B82" s="306"/>
      <c r="C82" s="306"/>
      <c r="D82" s="307"/>
      <c r="E82" s="14" t="s">
        <v>10</v>
      </c>
      <c r="F82" s="13">
        <f t="shared" si="21"/>
        <v>0</v>
      </c>
      <c r="G82" s="13">
        <f t="shared" si="21"/>
        <v>511985</v>
      </c>
      <c r="H82" s="13">
        <f t="shared" si="21"/>
        <v>327488</v>
      </c>
      <c r="I82" s="13">
        <f t="shared" si="21"/>
        <v>839473</v>
      </c>
    </row>
  </sheetData>
  <mergeCells count="48">
    <mergeCell ref="A80:D82"/>
    <mergeCell ref="C71:C73"/>
    <mergeCell ref="C74:C76"/>
    <mergeCell ref="A68:A79"/>
    <mergeCell ref="B68:B76"/>
    <mergeCell ref="B77:C79"/>
    <mergeCell ref="C68:C70"/>
    <mergeCell ref="C62:C64"/>
    <mergeCell ref="A56:A67"/>
    <mergeCell ref="B56:B64"/>
    <mergeCell ref="B65:C67"/>
    <mergeCell ref="C56:C58"/>
    <mergeCell ref="C59:C61"/>
    <mergeCell ref="C50:C52"/>
    <mergeCell ref="B53:C55"/>
    <mergeCell ref="C44:C46"/>
    <mergeCell ref="C47:C49"/>
    <mergeCell ref="A44:A49"/>
    <mergeCell ref="B44:B49"/>
    <mergeCell ref="A50:A55"/>
    <mergeCell ref="B50:B52"/>
    <mergeCell ref="C35:C37"/>
    <mergeCell ref="C38:C40"/>
    <mergeCell ref="A35:A43"/>
    <mergeCell ref="B35:B40"/>
    <mergeCell ref="B41:C43"/>
    <mergeCell ref="C26:C28"/>
    <mergeCell ref="B26:B31"/>
    <mergeCell ref="A26:A34"/>
    <mergeCell ref="B32:C34"/>
    <mergeCell ref="C29:C31"/>
    <mergeCell ref="A14:A25"/>
    <mergeCell ref="B14:B22"/>
    <mergeCell ref="B23:C25"/>
    <mergeCell ref="C14:C16"/>
    <mergeCell ref="C17:C19"/>
    <mergeCell ref="C20:C22"/>
    <mergeCell ref="I3:I4"/>
    <mergeCell ref="A5:A13"/>
    <mergeCell ref="B5:B10"/>
    <mergeCell ref="B11:C13"/>
    <mergeCell ref="A3:D3"/>
    <mergeCell ref="E3:E4"/>
    <mergeCell ref="F3:F4"/>
    <mergeCell ref="G3:G4"/>
    <mergeCell ref="H3:H4"/>
    <mergeCell ref="C5:C7"/>
    <mergeCell ref="C8:C1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09">
      <selection activeCell="H117" sqref="H117"/>
    </sheetView>
  </sheetViews>
  <sheetFormatPr defaultColWidth="9.140625" defaultRowHeight="15"/>
  <cols>
    <col min="1" max="3" width="11.57421875" style="0" customWidth="1"/>
    <col min="4" max="4" width="9.140625" style="0" hidden="1" customWidth="1"/>
    <col min="5" max="5" width="7.57421875" style="0" customWidth="1"/>
    <col min="6" max="9" width="11.57421875" style="0" customWidth="1"/>
  </cols>
  <sheetData>
    <row r="1" spans="1:9" s="1" customFormat="1" ht="26.25">
      <c r="A1" s="11" t="s">
        <v>65</v>
      </c>
      <c r="B1" s="10"/>
      <c r="C1" s="10"/>
      <c r="D1" s="10"/>
      <c r="E1" s="10"/>
      <c r="F1" s="10"/>
      <c r="G1" s="10"/>
      <c r="H1" s="10"/>
      <c r="I1" s="10"/>
    </row>
    <row r="2" spans="1:3" s="1" customFormat="1" ht="15">
      <c r="A2" s="6"/>
      <c r="B2" s="6"/>
      <c r="C2" s="6"/>
    </row>
    <row r="3" spans="1:9" ht="15">
      <c r="A3" s="328" t="s">
        <v>0</v>
      </c>
      <c r="B3" s="329"/>
      <c r="C3" s="329"/>
      <c r="D3" s="330"/>
      <c r="E3" s="326" t="s">
        <v>1</v>
      </c>
      <c r="F3" s="326" t="s">
        <v>36</v>
      </c>
      <c r="G3" s="326" t="s">
        <v>37</v>
      </c>
      <c r="H3" s="326" t="s">
        <v>2</v>
      </c>
      <c r="I3" s="326" t="s">
        <v>3</v>
      </c>
    </row>
    <row r="4" spans="1:9" ht="15">
      <c r="A4" s="15" t="s">
        <v>4</v>
      </c>
      <c r="B4" s="15" t="s">
        <v>5</v>
      </c>
      <c r="C4" s="15" t="s">
        <v>6</v>
      </c>
      <c r="D4" s="15"/>
      <c r="E4" s="327"/>
      <c r="F4" s="327"/>
      <c r="G4" s="327"/>
      <c r="H4" s="327"/>
      <c r="I4" s="327"/>
    </row>
    <row r="5" spans="1:9" s="1" customFormat="1" ht="15">
      <c r="A5" s="325" t="s">
        <v>517</v>
      </c>
      <c r="B5" s="325" t="s">
        <v>519</v>
      </c>
      <c r="C5" s="325" t="s">
        <v>38</v>
      </c>
      <c r="D5" s="8"/>
      <c r="E5" s="16" t="s">
        <v>8</v>
      </c>
      <c r="F5" s="17">
        <v>23691000</v>
      </c>
      <c r="G5" s="17">
        <v>0</v>
      </c>
      <c r="H5" s="17">
        <v>0</v>
      </c>
      <c r="I5" s="17">
        <v>23691000</v>
      </c>
    </row>
    <row r="6" spans="1:9" s="1" customFormat="1" ht="15">
      <c r="A6" s="308"/>
      <c r="B6" s="308"/>
      <c r="C6" s="308"/>
      <c r="D6" s="9"/>
      <c r="E6" s="18" t="s">
        <v>9</v>
      </c>
      <c r="F6" s="19">
        <v>23691000</v>
      </c>
      <c r="G6" s="19">
        <v>0</v>
      </c>
      <c r="H6" s="19">
        <v>0</v>
      </c>
      <c r="I6" s="19">
        <v>23691000</v>
      </c>
    </row>
    <row r="7" spans="1:9" s="1" customFormat="1" ht="15">
      <c r="A7" s="308"/>
      <c r="B7" s="308"/>
      <c r="C7" s="309"/>
      <c r="D7" s="9"/>
      <c r="E7" s="18" t="s">
        <v>10</v>
      </c>
      <c r="F7" s="19">
        <v>0</v>
      </c>
      <c r="G7" s="19">
        <v>0</v>
      </c>
      <c r="H7" s="19">
        <v>0</v>
      </c>
      <c r="I7" s="19">
        <v>0</v>
      </c>
    </row>
    <row r="8" spans="1:9" s="1" customFormat="1" ht="15">
      <c r="A8" s="308"/>
      <c r="B8" s="308"/>
      <c r="C8" s="325" t="s">
        <v>39</v>
      </c>
      <c r="D8" s="9"/>
      <c r="E8" s="18" t="s">
        <v>8</v>
      </c>
      <c r="F8" s="19">
        <v>3477600</v>
      </c>
      <c r="G8" s="19">
        <v>0</v>
      </c>
      <c r="H8" s="19">
        <v>0</v>
      </c>
      <c r="I8" s="19">
        <v>3477600</v>
      </c>
    </row>
    <row r="9" spans="1:9" s="1" customFormat="1" ht="15">
      <c r="A9" s="308"/>
      <c r="B9" s="308"/>
      <c r="C9" s="308"/>
      <c r="D9" s="9"/>
      <c r="E9" s="18" t="s">
        <v>9</v>
      </c>
      <c r="F9" s="19">
        <v>3477600</v>
      </c>
      <c r="G9" s="19">
        <v>0</v>
      </c>
      <c r="H9" s="19">
        <v>0</v>
      </c>
      <c r="I9" s="19">
        <v>3477600</v>
      </c>
    </row>
    <row r="10" spans="1:9" s="1" customFormat="1" ht="15">
      <c r="A10" s="308"/>
      <c r="B10" s="308"/>
      <c r="C10" s="309"/>
      <c r="D10" s="9"/>
      <c r="E10" s="18" t="s">
        <v>10</v>
      </c>
      <c r="F10" s="19">
        <v>0</v>
      </c>
      <c r="G10" s="19">
        <v>0</v>
      </c>
      <c r="H10" s="19">
        <v>0</v>
      </c>
      <c r="I10" s="19">
        <v>0</v>
      </c>
    </row>
    <row r="11" spans="1:9" s="1" customFormat="1" ht="15">
      <c r="A11" s="308"/>
      <c r="B11" s="308"/>
      <c r="C11" s="325" t="s">
        <v>40</v>
      </c>
      <c r="D11" s="9"/>
      <c r="E11" s="18" t="s">
        <v>8</v>
      </c>
      <c r="F11" s="19">
        <v>3394730</v>
      </c>
      <c r="G11" s="19">
        <v>0</v>
      </c>
      <c r="H11" s="19">
        <v>0</v>
      </c>
      <c r="I11" s="19">
        <v>3394730</v>
      </c>
    </row>
    <row r="12" spans="1:9" s="1" customFormat="1" ht="15">
      <c r="A12" s="308"/>
      <c r="B12" s="308"/>
      <c r="C12" s="308"/>
      <c r="D12" s="9"/>
      <c r="E12" s="18" t="s">
        <v>9</v>
      </c>
      <c r="F12" s="19">
        <v>3394730</v>
      </c>
      <c r="G12" s="19">
        <v>0</v>
      </c>
      <c r="H12" s="19">
        <v>0</v>
      </c>
      <c r="I12" s="19">
        <v>3394730</v>
      </c>
    </row>
    <row r="13" spans="1:9" s="1" customFormat="1" ht="15">
      <c r="A13" s="308"/>
      <c r="B13" s="308"/>
      <c r="C13" s="309"/>
      <c r="D13" s="9"/>
      <c r="E13" s="18" t="s">
        <v>10</v>
      </c>
      <c r="F13" s="19">
        <v>0</v>
      </c>
      <c r="G13" s="19">
        <v>0</v>
      </c>
      <c r="H13" s="19">
        <v>0</v>
      </c>
      <c r="I13" s="19">
        <v>0</v>
      </c>
    </row>
    <row r="14" spans="1:9" s="1" customFormat="1" ht="15">
      <c r="A14" s="308"/>
      <c r="B14" s="308"/>
      <c r="C14" s="325" t="s">
        <v>41</v>
      </c>
      <c r="D14" s="9"/>
      <c r="E14" s="18" t="s">
        <v>8</v>
      </c>
      <c r="F14" s="19">
        <v>2719780</v>
      </c>
      <c r="G14" s="19">
        <v>239910</v>
      </c>
      <c r="H14" s="19">
        <v>0</v>
      </c>
      <c r="I14" s="19">
        <v>2959690</v>
      </c>
    </row>
    <row r="15" spans="1:9" s="1" customFormat="1" ht="15">
      <c r="A15" s="308"/>
      <c r="B15" s="308"/>
      <c r="C15" s="308"/>
      <c r="D15" s="9"/>
      <c r="E15" s="18" t="s">
        <v>9</v>
      </c>
      <c r="F15" s="19">
        <v>2719780</v>
      </c>
      <c r="G15" s="19">
        <v>239910</v>
      </c>
      <c r="H15" s="19">
        <v>0</v>
      </c>
      <c r="I15" s="19">
        <v>2959690</v>
      </c>
    </row>
    <row r="16" spans="1:9" s="1" customFormat="1" ht="15">
      <c r="A16" s="308"/>
      <c r="B16" s="308"/>
      <c r="C16" s="309"/>
      <c r="D16" s="9"/>
      <c r="E16" s="18" t="s">
        <v>10</v>
      </c>
      <c r="F16" s="19">
        <v>0</v>
      </c>
      <c r="G16" s="19">
        <v>0</v>
      </c>
      <c r="H16" s="19">
        <v>0</v>
      </c>
      <c r="I16" s="19">
        <v>0</v>
      </c>
    </row>
    <row r="17" spans="1:9" s="1" customFormat="1" ht="15">
      <c r="A17" s="308"/>
      <c r="B17" s="308"/>
      <c r="C17" s="325" t="s">
        <v>42</v>
      </c>
      <c r="D17" s="9"/>
      <c r="E17" s="18" t="s">
        <v>8</v>
      </c>
      <c r="F17" s="19">
        <v>0</v>
      </c>
      <c r="G17" s="19">
        <v>209720</v>
      </c>
      <c r="H17" s="19">
        <v>0</v>
      </c>
      <c r="I17" s="19">
        <v>209720</v>
      </c>
    </row>
    <row r="18" spans="1:9" s="1" customFormat="1" ht="15">
      <c r="A18" s="308"/>
      <c r="B18" s="308"/>
      <c r="C18" s="308"/>
      <c r="D18" s="9"/>
      <c r="E18" s="18" t="s">
        <v>9</v>
      </c>
      <c r="F18" s="19">
        <v>0</v>
      </c>
      <c r="G18" s="19">
        <v>209720</v>
      </c>
      <c r="H18" s="19">
        <v>0</v>
      </c>
      <c r="I18" s="19">
        <v>209720</v>
      </c>
    </row>
    <row r="19" spans="1:9" s="1" customFormat="1" ht="15">
      <c r="A19" s="308"/>
      <c r="B19" s="308"/>
      <c r="C19" s="309"/>
      <c r="D19" s="9"/>
      <c r="E19" s="18" t="s">
        <v>10</v>
      </c>
      <c r="F19" s="19">
        <v>0</v>
      </c>
      <c r="G19" s="19">
        <v>0</v>
      </c>
      <c r="H19" s="19">
        <v>0</v>
      </c>
      <c r="I19" s="19">
        <v>0</v>
      </c>
    </row>
    <row r="20" spans="1:9" s="1" customFormat="1" ht="15">
      <c r="A20" s="308"/>
      <c r="B20" s="308"/>
      <c r="C20" s="325" t="s">
        <v>521</v>
      </c>
      <c r="D20" s="9"/>
      <c r="E20" s="18" t="s">
        <v>8</v>
      </c>
      <c r="F20" s="19">
        <f>+F5+F8+F11+F14+F17</f>
        <v>33283110</v>
      </c>
      <c r="G20" s="19">
        <f aca="true" t="shared" si="0" ref="G20:I20">+G5+G8+G11+G14+G17</f>
        <v>449630</v>
      </c>
      <c r="H20" s="19">
        <f t="shared" si="0"/>
        <v>0</v>
      </c>
      <c r="I20" s="19">
        <f t="shared" si="0"/>
        <v>33732740</v>
      </c>
    </row>
    <row r="21" spans="1:9" s="1" customFormat="1" ht="15">
      <c r="A21" s="308"/>
      <c r="B21" s="308"/>
      <c r="C21" s="308"/>
      <c r="D21" s="9"/>
      <c r="E21" s="18" t="s">
        <v>9</v>
      </c>
      <c r="F21" s="19">
        <f aca="true" t="shared" si="1" ref="F21:I22">+F6+F9+F12+F15+F18</f>
        <v>33283110</v>
      </c>
      <c r="G21" s="19">
        <f t="shared" si="1"/>
        <v>449630</v>
      </c>
      <c r="H21" s="19">
        <f t="shared" si="1"/>
        <v>0</v>
      </c>
      <c r="I21" s="19">
        <f t="shared" si="1"/>
        <v>33732740</v>
      </c>
    </row>
    <row r="22" spans="1:9" s="1" customFormat="1" ht="15">
      <c r="A22" s="308"/>
      <c r="B22" s="309"/>
      <c r="C22" s="309"/>
      <c r="D22" s="9"/>
      <c r="E22" s="18" t="s">
        <v>10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</row>
    <row r="23" spans="1:9" s="1" customFormat="1" ht="15">
      <c r="A23" s="308"/>
      <c r="B23" s="325" t="s">
        <v>520</v>
      </c>
      <c r="C23" s="325" t="s">
        <v>43</v>
      </c>
      <c r="D23" s="9"/>
      <c r="E23" s="18" t="s">
        <v>8</v>
      </c>
      <c r="F23" s="19">
        <v>0</v>
      </c>
      <c r="G23" s="19">
        <v>400000</v>
      </c>
      <c r="H23" s="19">
        <v>0</v>
      </c>
      <c r="I23" s="19">
        <v>400000</v>
      </c>
    </row>
    <row r="24" spans="1:9" s="1" customFormat="1" ht="15">
      <c r="A24" s="308"/>
      <c r="B24" s="308"/>
      <c r="C24" s="308"/>
      <c r="D24" s="9"/>
      <c r="E24" s="18" t="s">
        <v>9</v>
      </c>
      <c r="F24" s="19">
        <v>0</v>
      </c>
      <c r="G24" s="19">
        <v>0</v>
      </c>
      <c r="H24" s="19">
        <v>0</v>
      </c>
      <c r="I24" s="19">
        <v>0</v>
      </c>
    </row>
    <row r="25" spans="1:9" s="1" customFormat="1" ht="15">
      <c r="A25" s="308"/>
      <c r="B25" s="308"/>
      <c r="C25" s="309"/>
      <c r="D25" s="9"/>
      <c r="E25" s="18" t="s">
        <v>10</v>
      </c>
      <c r="F25" s="19">
        <v>0</v>
      </c>
      <c r="G25" s="19">
        <v>400000</v>
      </c>
      <c r="H25" s="19">
        <v>0</v>
      </c>
      <c r="I25" s="19">
        <v>400000</v>
      </c>
    </row>
    <row r="26" spans="1:9" s="1" customFormat="1" ht="15">
      <c r="A26" s="308"/>
      <c r="B26" s="308"/>
      <c r="C26" s="325" t="s">
        <v>44</v>
      </c>
      <c r="D26" s="9"/>
      <c r="E26" s="18" t="s">
        <v>8</v>
      </c>
      <c r="F26" s="19">
        <v>0</v>
      </c>
      <c r="G26" s="19">
        <v>200000</v>
      </c>
      <c r="H26" s="19">
        <v>0</v>
      </c>
      <c r="I26" s="19">
        <v>200000</v>
      </c>
    </row>
    <row r="27" spans="1:9" s="1" customFormat="1" ht="15">
      <c r="A27" s="308"/>
      <c r="B27" s="308"/>
      <c r="C27" s="308"/>
      <c r="D27" s="9"/>
      <c r="E27" s="18" t="s">
        <v>9</v>
      </c>
      <c r="F27" s="19">
        <v>0</v>
      </c>
      <c r="G27" s="19">
        <v>0</v>
      </c>
      <c r="H27" s="19">
        <v>0</v>
      </c>
      <c r="I27" s="19">
        <v>0</v>
      </c>
    </row>
    <row r="28" spans="1:9" s="1" customFormat="1" ht="15">
      <c r="A28" s="308"/>
      <c r="B28" s="308"/>
      <c r="C28" s="309"/>
      <c r="D28" s="9"/>
      <c r="E28" s="18" t="s">
        <v>10</v>
      </c>
      <c r="F28" s="19">
        <v>0</v>
      </c>
      <c r="G28" s="19">
        <v>200000</v>
      </c>
      <c r="H28" s="19">
        <v>0</v>
      </c>
      <c r="I28" s="19">
        <v>200000</v>
      </c>
    </row>
    <row r="29" spans="1:9" s="1" customFormat="1" ht="15">
      <c r="A29" s="308"/>
      <c r="B29" s="308"/>
      <c r="C29" s="325" t="s">
        <v>521</v>
      </c>
      <c r="D29" s="9"/>
      <c r="E29" s="18" t="s">
        <v>8</v>
      </c>
      <c r="F29" s="19">
        <f>+F23+F26</f>
        <v>0</v>
      </c>
      <c r="G29" s="19">
        <f aca="true" t="shared" si="2" ref="G29:I29">+G23+G26</f>
        <v>600000</v>
      </c>
      <c r="H29" s="19">
        <f t="shared" si="2"/>
        <v>0</v>
      </c>
      <c r="I29" s="19">
        <f t="shared" si="2"/>
        <v>600000</v>
      </c>
    </row>
    <row r="30" spans="1:9" s="1" customFormat="1" ht="15">
      <c r="A30" s="308"/>
      <c r="B30" s="308"/>
      <c r="C30" s="308"/>
      <c r="D30" s="9"/>
      <c r="E30" s="18" t="s">
        <v>9</v>
      </c>
      <c r="F30" s="19">
        <f aca="true" t="shared" si="3" ref="F30:I31">+F24+F27</f>
        <v>0</v>
      </c>
      <c r="G30" s="19">
        <f t="shared" si="3"/>
        <v>0</v>
      </c>
      <c r="H30" s="19">
        <f t="shared" si="3"/>
        <v>0</v>
      </c>
      <c r="I30" s="19">
        <f t="shared" si="3"/>
        <v>0</v>
      </c>
    </row>
    <row r="31" spans="1:9" s="1" customFormat="1" ht="15">
      <c r="A31" s="308"/>
      <c r="B31" s="309"/>
      <c r="C31" s="309"/>
      <c r="D31" s="9"/>
      <c r="E31" s="18" t="s">
        <v>10</v>
      </c>
      <c r="F31" s="19">
        <f t="shared" si="3"/>
        <v>0</v>
      </c>
      <c r="G31" s="19">
        <f t="shared" si="3"/>
        <v>600000</v>
      </c>
      <c r="H31" s="19">
        <f t="shared" si="3"/>
        <v>0</v>
      </c>
      <c r="I31" s="19">
        <f t="shared" si="3"/>
        <v>600000</v>
      </c>
    </row>
    <row r="32" spans="1:9" s="1" customFormat="1" ht="15">
      <c r="A32" s="308"/>
      <c r="B32" s="325" t="s">
        <v>522</v>
      </c>
      <c r="C32" s="325" t="s">
        <v>45</v>
      </c>
      <c r="D32" s="9"/>
      <c r="E32" s="18" t="s">
        <v>8</v>
      </c>
      <c r="F32" s="19">
        <v>0</v>
      </c>
      <c r="G32" s="19">
        <v>250000</v>
      </c>
      <c r="H32" s="19">
        <v>0</v>
      </c>
      <c r="I32" s="19">
        <v>250000</v>
      </c>
    </row>
    <row r="33" spans="1:9" s="1" customFormat="1" ht="15">
      <c r="A33" s="308"/>
      <c r="B33" s="308"/>
      <c r="C33" s="308"/>
      <c r="D33" s="9"/>
      <c r="E33" s="18" t="s">
        <v>9</v>
      </c>
      <c r="F33" s="19">
        <v>0</v>
      </c>
      <c r="G33" s="19">
        <v>0</v>
      </c>
      <c r="H33" s="19">
        <v>0</v>
      </c>
      <c r="I33" s="19">
        <v>0</v>
      </c>
    </row>
    <row r="34" spans="1:9" s="1" customFormat="1" ht="15">
      <c r="A34" s="308"/>
      <c r="B34" s="308"/>
      <c r="C34" s="309"/>
      <c r="D34" s="9"/>
      <c r="E34" s="18" t="s">
        <v>10</v>
      </c>
      <c r="F34" s="19">
        <v>0</v>
      </c>
      <c r="G34" s="19">
        <v>250000</v>
      </c>
      <c r="H34" s="19">
        <v>0</v>
      </c>
      <c r="I34" s="19">
        <v>250000</v>
      </c>
    </row>
    <row r="35" spans="1:9" s="1" customFormat="1" ht="15">
      <c r="A35" s="308"/>
      <c r="B35" s="308"/>
      <c r="C35" s="325" t="s">
        <v>46</v>
      </c>
      <c r="D35" s="9"/>
      <c r="E35" s="18" t="s">
        <v>8</v>
      </c>
      <c r="F35" s="19">
        <v>986160</v>
      </c>
      <c r="G35" s="19">
        <v>362364</v>
      </c>
      <c r="H35" s="19">
        <v>0</v>
      </c>
      <c r="I35" s="19">
        <v>998484</v>
      </c>
    </row>
    <row r="36" spans="1:9" s="1" customFormat="1" ht="15">
      <c r="A36" s="308"/>
      <c r="B36" s="308"/>
      <c r="C36" s="308"/>
      <c r="D36" s="9"/>
      <c r="E36" s="18" t="s">
        <v>9</v>
      </c>
      <c r="F36" s="19">
        <v>986160</v>
      </c>
      <c r="G36" s="19">
        <v>11760</v>
      </c>
      <c r="H36" s="19">
        <v>0</v>
      </c>
      <c r="I36" s="19">
        <v>997920</v>
      </c>
    </row>
    <row r="37" spans="1:9" s="1" customFormat="1" ht="15">
      <c r="A37" s="308"/>
      <c r="B37" s="308"/>
      <c r="C37" s="309"/>
      <c r="D37" s="9"/>
      <c r="E37" s="18" t="s">
        <v>10</v>
      </c>
      <c r="F37" s="19">
        <v>0</v>
      </c>
      <c r="G37" s="19">
        <v>350604</v>
      </c>
      <c r="H37" s="19">
        <v>0</v>
      </c>
      <c r="I37" s="19">
        <v>564</v>
      </c>
    </row>
    <row r="38" spans="1:9" s="1" customFormat="1" ht="15">
      <c r="A38" s="308"/>
      <c r="B38" s="308"/>
      <c r="C38" s="325" t="s">
        <v>47</v>
      </c>
      <c r="D38" s="9"/>
      <c r="E38" s="18" t="s">
        <v>8</v>
      </c>
      <c r="F38" s="19">
        <v>1691820</v>
      </c>
      <c r="G38" s="19">
        <v>1206010</v>
      </c>
      <c r="H38" s="19">
        <v>0</v>
      </c>
      <c r="I38" s="19">
        <v>2895900</v>
      </c>
    </row>
    <row r="39" spans="1:9" s="1" customFormat="1" ht="15">
      <c r="A39" s="308"/>
      <c r="B39" s="308"/>
      <c r="C39" s="308"/>
      <c r="D39" s="9"/>
      <c r="E39" s="18" t="s">
        <v>9</v>
      </c>
      <c r="F39" s="19">
        <v>1691820</v>
      </c>
      <c r="G39" s="19">
        <v>1018170</v>
      </c>
      <c r="H39" s="19">
        <v>0</v>
      </c>
      <c r="I39" s="19">
        <v>2709990</v>
      </c>
    </row>
    <row r="40" spans="1:9" s="1" customFormat="1" ht="15">
      <c r="A40" s="308"/>
      <c r="B40" s="308"/>
      <c r="C40" s="309"/>
      <c r="D40" s="9"/>
      <c r="E40" s="18" t="s">
        <v>10</v>
      </c>
      <c r="F40" s="19">
        <v>0</v>
      </c>
      <c r="G40" s="19">
        <v>187840</v>
      </c>
      <c r="H40" s="19">
        <v>0</v>
      </c>
      <c r="I40" s="19">
        <v>185910</v>
      </c>
    </row>
    <row r="41" spans="1:9" s="1" customFormat="1" ht="15">
      <c r="A41" s="308"/>
      <c r="B41" s="308"/>
      <c r="C41" s="325" t="s">
        <v>48</v>
      </c>
      <c r="D41" s="9"/>
      <c r="E41" s="18" t="s">
        <v>8</v>
      </c>
      <c r="F41" s="19">
        <v>1335190</v>
      </c>
      <c r="G41" s="19">
        <v>0</v>
      </c>
      <c r="H41" s="19">
        <v>0</v>
      </c>
      <c r="I41" s="19">
        <v>1335190</v>
      </c>
    </row>
    <row r="42" spans="1:9" s="1" customFormat="1" ht="15">
      <c r="A42" s="308"/>
      <c r="B42" s="308"/>
      <c r="C42" s="308"/>
      <c r="D42" s="9"/>
      <c r="E42" s="18" t="s">
        <v>9</v>
      </c>
      <c r="F42" s="19">
        <v>1335190</v>
      </c>
      <c r="G42" s="19">
        <v>0</v>
      </c>
      <c r="H42" s="19">
        <v>0</v>
      </c>
      <c r="I42" s="19">
        <v>1335190</v>
      </c>
    </row>
    <row r="43" spans="1:9" s="1" customFormat="1" ht="15">
      <c r="A43" s="308"/>
      <c r="B43" s="308"/>
      <c r="C43" s="309"/>
      <c r="D43" s="9"/>
      <c r="E43" s="18" t="s">
        <v>10</v>
      </c>
      <c r="F43" s="19">
        <v>0</v>
      </c>
      <c r="G43" s="19">
        <v>0</v>
      </c>
      <c r="H43" s="19">
        <v>0</v>
      </c>
      <c r="I43" s="19">
        <v>0</v>
      </c>
    </row>
    <row r="44" spans="1:9" s="1" customFormat="1" ht="15">
      <c r="A44" s="308"/>
      <c r="B44" s="308"/>
      <c r="C44" s="325" t="s">
        <v>49</v>
      </c>
      <c r="D44" s="9"/>
      <c r="E44" s="18" t="s">
        <v>8</v>
      </c>
      <c r="F44" s="19">
        <v>2465000</v>
      </c>
      <c r="G44" s="19">
        <v>290000</v>
      </c>
      <c r="H44" s="19">
        <v>0</v>
      </c>
      <c r="I44" s="19">
        <v>2840000</v>
      </c>
    </row>
    <row r="45" spans="1:9" s="1" customFormat="1" ht="15">
      <c r="A45" s="308"/>
      <c r="B45" s="308"/>
      <c r="C45" s="308"/>
      <c r="D45" s="9"/>
      <c r="E45" s="18" t="s">
        <v>9</v>
      </c>
      <c r="F45" s="19">
        <v>2465000</v>
      </c>
      <c r="G45" s="19">
        <v>109000</v>
      </c>
      <c r="H45" s="19">
        <v>0</v>
      </c>
      <c r="I45" s="19">
        <v>2574000</v>
      </c>
    </row>
    <row r="46" spans="1:9" s="1" customFormat="1" ht="15">
      <c r="A46" s="308"/>
      <c r="B46" s="308"/>
      <c r="C46" s="309"/>
      <c r="D46" s="9"/>
      <c r="E46" s="18" t="s">
        <v>10</v>
      </c>
      <c r="F46" s="19">
        <v>0</v>
      </c>
      <c r="G46" s="19">
        <v>181000</v>
      </c>
      <c r="H46" s="19">
        <v>0</v>
      </c>
      <c r="I46" s="19">
        <v>266000</v>
      </c>
    </row>
    <row r="47" spans="1:9" s="1" customFormat="1" ht="15">
      <c r="A47" s="308"/>
      <c r="B47" s="308"/>
      <c r="C47" s="325" t="s">
        <v>521</v>
      </c>
      <c r="D47" s="9"/>
      <c r="E47" s="18" t="s">
        <v>8</v>
      </c>
      <c r="F47" s="19">
        <f>+F32+F35+F38+F41+F44</f>
        <v>6478170</v>
      </c>
      <c r="G47" s="19">
        <f aca="true" t="shared" si="4" ref="G47:I47">+G32+G35+G38+G41+G44</f>
        <v>2108374</v>
      </c>
      <c r="H47" s="19">
        <f t="shared" si="4"/>
        <v>0</v>
      </c>
      <c r="I47" s="19">
        <f t="shared" si="4"/>
        <v>8319574</v>
      </c>
    </row>
    <row r="48" spans="1:9" s="1" customFormat="1" ht="15">
      <c r="A48" s="308"/>
      <c r="B48" s="308"/>
      <c r="C48" s="308"/>
      <c r="D48" s="9"/>
      <c r="E48" s="18" t="s">
        <v>9</v>
      </c>
      <c r="F48" s="19">
        <f aca="true" t="shared" si="5" ref="F48:I49">+F33+F36+F39+F42+F45</f>
        <v>6478170</v>
      </c>
      <c r="G48" s="19">
        <f t="shared" si="5"/>
        <v>1138930</v>
      </c>
      <c r="H48" s="19">
        <f t="shared" si="5"/>
        <v>0</v>
      </c>
      <c r="I48" s="19">
        <f t="shared" si="5"/>
        <v>7617100</v>
      </c>
    </row>
    <row r="49" spans="1:9" s="1" customFormat="1" ht="15">
      <c r="A49" s="309"/>
      <c r="B49" s="309"/>
      <c r="C49" s="309"/>
      <c r="D49" s="9"/>
      <c r="E49" s="18" t="s">
        <v>10</v>
      </c>
      <c r="F49" s="19">
        <f t="shared" si="5"/>
        <v>0</v>
      </c>
      <c r="G49" s="19">
        <f t="shared" si="5"/>
        <v>969444</v>
      </c>
      <c r="H49" s="19">
        <f t="shared" si="5"/>
        <v>0</v>
      </c>
      <c r="I49" s="19">
        <f t="shared" si="5"/>
        <v>702474</v>
      </c>
    </row>
    <row r="50" spans="1:9" s="1" customFormat="1" ht="15">
      <c r="A50" s="308"/>
      <c r="B50" s="319" t="s">
        <v>524</v>
      </c>
      <c r="C50" s="320"/>
      <c r="D50" s="9"/>
      <c r="E50" s="18" t="s">
        <v>8</v>
      </c>
      <c r="F50" s="19">
        <f>+F20+F29+F47</f>
        <v>39761280</v>
      </c>
      <c r="G50" s="19">
        <f aca="true" t="shared" si="6" ref="G50:I50">+G20+G29+G47</f>
        <v>3158004</v>
      </c>
      <c r="H50" s="19">
        <f t="shared" si="6"/>
        <v>0</v>
      </c>
      <c r="I50" s="19">
        <f t="shared" si="6"/>
        <v>42652314</v>
      </c>
    </row>
    <row r="51" spans="1:9" s="1" customFormat="1" ht="15">
      <c r="A51" s="308"/>
      <c r="B51" s="319"/>
      <c r="C51" s="320"/>
      <c r="D51" s="9"/>
      <c r="E51" s="18" t="s">
        <v>9</v>
      </c>
      <c r="F51" s="19">
        <f aca="true" t="shared" si="7" ref="F51:I52">+F21+F30+F48</f>
        <v>39761280</v>
      </c>
      <c r="G51" s="19">
        <f t="shared" si="7"/>
        <v>1588560</v>
      </c>
      <c r="H51" s="19">
        <f t="shared" si="7"/>
        <v>0</v>
      </c>
      <c r="I51" s="19">
        <f t="shared" si="7"/>
        <v>41349840</v>
      </c>
    </row>
    <row r="52" spans="1:9" s="1" customFormat="1" ht="15">
      <c r="A52" s="309"/>
      <c r="B52" s="321"/>
      <c r="C52" s="322"/>
      <c r="D52" s="9"/>
      <c r="E52" s="18" t="s">
        <v>10</v>
      </c>
      <c r="F52" s="19">
        <f t="shared" si="7"/>
        <v>0</v>
      </c>
      <c r="G52" s="19">
        <f t="shared" si="7"/>
        <v>1569444</v>
      </c>
      <c r="H52" s="19">
        <f t="shared" si="7"/>
        <v>0</v>
      </c>
      <c r="I52" s="19">
        <f t="shared" si="7"/>
        <v>1302474</v>
      </c>
    </row>
    <row r="53" spans="1:9" s="1" customFormat="1" ht="15">
      <c r="A53" s="325" t="s">
        <v>518</v>
      </c>
      <c r="B53" s="325" t="s">
        <v>511</v>
      </c>
      <c r="C53" s="325" t="s">
        <v>50</v>
      </c>
      <c r="D53" s="9"/>
      <c r="E53" s="18" t="s">
        <v>8</v>
      </c>
      <c r="F53" s="19">
        <v>0</v>
      </c>
      <c r="G53" s="19">
        <v>2160050</v>
      </c>
      <c r="H53" s="19">
        <v>0</v>
      </c>
      <c r="I53" s="19">
        <v>2160050</v>
      </c>
    </row>
    <row r="54" spans="1:9" s="1" customFormat="1" ht="15">
      <c r="A54" s="308"/>
      <c r="B54" s="308"/>
      <c r="C54" s="308"/>
      <c r="D54" s="9"/>
      <c r="E54" s="18" t="s">
        <v>9</v>
      </c>
      <c r="F54" s="19">
        <v>0</v>
      </c>
      <c r="G54" s="19">
        <v>0</v>
      </c>
      <c r="H54" s="19">
        <v>0</v>
      </c>
      <c r="I54" s="19">
        <v>0</v>
      </c>
    </row>
    <row r="55" spans="1:9" s="1" customFormat="1" ht="15">
      <c r="A55" s="308"/>
      <c r="B55" s="308"/>
      <c r="C55" s="309"/>
      <c r="D55" s="9"/>
      <c r="E55" s="18" t="s">
        <v>10</v>
      </c>
      <c r="F55" s="19">
        <v>0</v>
      </c>
      <c r="G55" s="19">
        <v>2160050</v>
      </c>
      <c r="H55" s="19">
        <v>0</v>
      </c>
      <c r="I55" s="19">
        <v>2160050</v>
      </c>
    </row>
    <row r="56" spans="1:9" s="1" customFormat="1" ht="15">
      <c r="A56" s="308"/>
      <c r="B56" s="308"/>
      <c r="C56" s="325" t="s">
        <v>51</v>
      </c>
      <c r="D56" s="9"/>
      <c r="E56" s="18" t="s">
        <v>8</v>
      </c>
      <c r="F56" s="19">
        <v>0</v>
      </c>
      <c r="G56" s="19">
        <v>6000000</v>
      </c>
      <c r="H56" s="19">
        <v>0</v>
      </c>
      <c r="I56" s="19">
        <v>6000000</v>
      </c>
    </row>
    <row r="57" spans="1:9" s="1" customFormat="1" ht="15">
      <c r="A57" s="308"/>
      <c r="B57" s="308"/>
      <c r="C57" s="308"/>
      <c r="D57" s="9"/>
      <c r="E57" s="18" t="s">
        <v>9</v>
      </c>
      <c r="F57" s="19">
        <v>0</v>
      </c>
      <c r="G57" s="19">
        <v>6000000</v>
      </c>
      <c r="H57" s="19">
        <v>0</v>
      </c>
      <c r="I57" s="19">
        <v>6000000</v>
      </c>
    </row>
    <row r="58" spans="1:9" s="1" customFormat="1" ht="15">
      <c r="A58" s="308"/>
      <c r="B58" s="308"/>
      <c r="C58" s="309"/>
      <c r="D58" s="9"/>
      <c r="E58" s="18" t="s">
        <v>10</v>
      </c>
      <c r="F58" s="19">
        <v>0</v>
      </c>
      <c r="G58" s="19">
        <v>0</v>
      </c>
      <c r="H58" s="19">
        <v>0</v>
      </c>
      <c r="I58" s="19">
        <v>0</v>
      </c>
    </row>
    <row r="59" spans="1:9" s="1" customFormat="1" ht="15">
      <c r="A59" s="308"/>
      <c r="B59" s="308"/>
      <c r="C59" s="325" t="s">
        <v>521</v>
      </c>
      <c r="D59" s="9"/>
      <c r="E59" s="18" t="s">
        <v>8</v>
      </c>
      <c r="F59" s="19">
        <f>+F53+F56</f>
        <v>0</v>
      </c>
      <c r="G59" s="19">
        <f aca="true" t="shared" si="8" ref="G59:I59">+G53+G56</f>
        <v>8160050</v>
      </c>
      <c r="H59" s="19">
        <f t="shared" si="8"/>
        <v>0</v>
      </c>
      <c r="I59" s="19">
        <f t="shared" si="8"/>
        <v>8160050</v>
      </c>
    </row>
    <row r="60" spans="1:9" s="1" customFormat="1" ht="15">
      <c r="A60" s="308"/>
      <c r="B60" s="308"/>
      <c r="C60" s="308"/>
      <c r="D60" s="9"/>
      <c r="E60" s="18" t="s">
        <v>9</v>
      </c>
      <c r="F60" s="19">
        <f aca="true" t="shared" si="9" ref="F60:I61">+F54+F57</f>
        <v>0</v>
      </c>
      <c r="G60" s="19">
        <f t="shared" si="9"/>
        <v>6000000</v>
      </c>
      <c r="H60" s="19">
        <f t="shared" si="9"/>
        <v>0</v>
      </c>
      <c r="I60" s="19">
        <f t="shared" si="9"/>
        <v>6000000</v>
      </c>
    </row>
    <row r="61" spans="1:9" s="1" customFormat="1" ht="15">
      <c r="A61" s="308"/>
      <c r="B61" s="309"/>
      <c r="C61" s="309"/>
      <c r="D61" s="9"/>
      <c r="E61" s="18" t="s">
        <v>10</v>
      </c>
      <c r="F61" s="19">
        <f t="shared" si="9"/>
        <v>0</v>
      </c>
      <c r="G61" s="19">
        <f t="shared" si="9"/>
        <v>2160050</v>
      </c>
      <c r="H61" s="19">
        <f t="shared" si="9"/>
        <v>0</v>
      </c>
      <c r="I61" s="19">
        <f t="shared" si="9"/>
        <v>2160050</v>
      </c>
    </row>
    <row r="62" spans="1:9" s="1" customFormat="1" ht="15">
      <c r="A62" s="308"/>
      <c r="B62" s="323" t="s">
        <v>524</v>
      </c>
      <c r="C62" s="324"/>
      <c r="D62" s="9"/>
      <c r="E62" s="18" t="s">
        <v>8</v>
      </c>
      <c r="F62" s="19">
        <f>+F59</f>
        <v>0</v>
      </c>
      <c r="G62" s="19">
        <f aca="true" t="shared" si="10" ref="G62:I62">+G59</f>
        <v>8160050</v>
      </c>
      <c r="H62" s="19">
        <f t="shared" si="10"/>
        <v>0</v>
      </c>
      <c r="I62" s="19">
        <f t="shared" si="10"/>
        <v>8160050</v>
      </c>
    </row>
    <row r="63" spans="1:9" s="1" customFormat="1" ht="15">
      <c r="A63" s="308"/>
      <c r="B63" s="319"/>
      <c r="C63" s="320"/>
      <c r="D63" s="9"/>
      <c r="E63" s="18" t="s">
        <v>9</v>
      </c>
      <c r="F63" s="19">
        <f aca="true" t="shared" si="11" ref="F63:I64">+F60</f>
        <v>0</v>
      </c>
      <c r="G63" s="19">
        <f t="shared" si="11"/>
        <v>6000000</v>
      </c>
      <c r="H63" s="19">
        <f t="shared" si="11"/>
        <v>0</v>
      </c>
      <c r="I63" s="19">
        <f t="shared" si="11"/>
        <v>6000000</v>
      </c>
    </row>
    <row r="64" spans="1:9" s="1" customFormat="1" ht="15">
      <c r="A64" s="309"/>
      <c r="B64" s="321"/>
      <c r="C64" s="322"/>
      <c r="D64" s="9"/>
      <c r="E64" s="18" t="s">
        <v>10</v>
      </c>
      <c r="F64" s="19">
        <f t="shared" si="11"/>
        <v>0</v>
      </c>
      <c r="G64" s="19">
        <f t="shared" si="11"/>
        <v>2160050</v>
      </c>
      <c r="H64" s="19">
        <f t="shared" si="11"/>
        <v>0</v>
      </c>
      <c r="I64" s="19">
        <f t="shared" si="11"/>
        <v>2160050</v>
      </c>
    </row>
    <row r="65" spans="1:9" s="1" customFormat="1" ht="15">
      <c r="A65" s="325" t="s">
        <v>525</v>
      </c>
      <c r="B65" s="325" t="s">
        <v>458</v>
      </c>
      <c r="C65" s="325" t="s">
        <v>52</v>
      </c>
      <c r="D65" s="9"/>
      <c r="E65" s="18" t="s">
        <v>8</v>
      </c>
      <c r="F65" s="19">
        <v>2328030</v>
      </c>
      <c r="G65" s="19">
        <v>51000</v>
      </c>
      <c r="H65" s="19">
        <v>0</v>
      </c>
      <c r="I65" s="19">
        <v>2520000</v>
      </c>
    </row>
    <row r="66" spans="1:9" s="1" customFormat="1" ht="15">
      <c r="A66" s="308"/>
      <c r="B66" s="308"/>
      <c r="C66" s="308"/>
      <c r="D66" s="9"/>
      <c r="E66" s="18" t="s">
        <v>9</v>
      </c>
      <c r="F66" s="19">
        <v>2328030</v>
      </c>
      <c r="G66" s="19">
        <v>140680</v>
      </c>
      <c r="H66" s="19">
        <v>0</v>
      </c>
      <c r="I66" s="19">
        <v>2468710</v>
      </c>
    </row>
    <row r="67" spans="1:9" s="1" customFormat="1" ht="15">
      <c r="A67" s="308"/>
      <c r="B67" s="308"/>
      <c r="C67" s="309"/>
      <c r="D67" s="9"/>
      <c r="E67" s="18" t="s">
        <v>10</v>
      </c>
      <c r="F67" s="19">
        <v>0</v>
      </c>
      <c r="G67" s="19">
        <v>-89680</v>
      </c>
      <c r="H67" s="19">
        <v>0</v>
      </c>
      <c r="I67" s="19">
        <v>51290</v>
      </c>
    </row>
    <row r="68" spans="1:9" s="1" customFormat="1" ht="15">
      <c r="A68" s="308"/>
      <c r="B68" s="308"/>
      <c r="C68" s="325" t="s">
        <v>53</v>
      </c>
      <c r="D68" s="9"/>
      <c r="E68" s="18" t="s">
        <v>8</v>
      </c>
      <c r="F68" s="19">
        <v>553370</v>
      </c>
      <c r="G68" s="19">
        <v>617280</v>
      </c>
      <c r="H68" s="19">
        <v>0</v>
      </c>
      <c r="I68" s="19">
        <v>1080000</v>
      </c>
    </row>
    <row r="69" spans="1:9" s="1" customFormat="1" ht="15">
      <c r="A69" s="308"/>
      <c r="B69" s="308"/>
      <c r="C69" s="308"/>
      <c r="D69" s="9"/>
      <c r="E69" s="18" t="s">
        <v>9</v>
      </c>
      <c r="F69" s="19">
        <v>553370</v>
      </c>
      <c r="G69" s="19">
        <v>3960</v>
      </c>
      <c r="H69" s="19">
        <v>0</v>
      </c>
      <c r="I69" s="19">
        <v>557330</v>
      </c>
    </row>
    <row r="70" spans="1:9" s="1" customFormat="1" ht="15">
      <c r="A70" s="308"/>
      <c r="B70" s="308"/>
      <c r="C70" s="309"/>
      <c r="D70" s="9"/>
      <c r="E70" s="18" t="s">
        <v>10</v>
      </c>
      <c r="F70" s="19">
        <v>0</v>
      </c>
      <c r="G70" s="19">
        <v>613320</v>
      </c>
      <c r="H70" s="19">
        <v>0</v>
      </c>
      <c r="I70" s="19">
        <v>522670</v>
      </c>
    </row>
    <row r="71" spans="1:9" s="1" customFormat="1" ht="15">
      <c r="A71" s="308"/>
      <c r="B71" s="308"/>
      <c r="C71" s="325" t="s">
        <v>54</v>
      </c>
      <c r="D71" s="9"/>
      <c r="E71" s="18" t="s">
        <v>8</v>
      </c>
      <c r="F71" s="19">
        <v>0</v>
      </c>
      <c r="G71" s="19">
        <v>800000</v>
      </c>
      <c r="H71" s="19">
        <v>0</v>
      </c>
      <c r="I71" s="19">
        <v>800000</v>
      </c>
    </row>
    <row r="72" spans="1:9" s="1" customFormat="1" ht="15">
      <c r="A72" s="308"/>
      <c r="B72" s="308"/>
      <c r="C72" s="308"/>
      <c r="D72" s="9"/>
      <c r="E72" s="18" t="s">
        <v>9</v>
      </c>
      <c r="F72" s="19">
        <v>0</v>
      </c>
      <c r="G72" s="19">
        <v>0</v>
      </c>
      <c r="H72" s="19">
        <v>0</v>
      </c>
      <c r="I72" s="19">
        <v>0</v>
      </c>
    </row>
    <row r="73" spans="1:9" s="1" customFormat="1" ht="15">
      <c r="A73" s="308"/>
      <c r="B73" s="308"/>
      <c r="C73" s="309"/>
      <c r="D73" s="9"/>
      <c r="E73" s="18" t="s">
        <v>10</v>
      </c>
      <c r="F73" s="19">
        <v>0</v>
      </c>
      <c r="G73" s="19">
        <v>800000</v>
      </c>
      <c r="H73" s="19">
        <v>0</v>
      </c>
      <c r="I73" s="19">
        <v>800000</v>
      </c>
    </row>
    <row r="74" spans="1:9" s="1" customFormat="1" ht="15">
      <c r="A74" s="308"/>
      <c r="B74" s="308"/>
      <c r="C74" s="325" t="s">
        <v>55</v>
      </c>
      <c r="D74" s="9"/>
      <c r="E74" s="18" t="s">
        <v>8</v>
      </c>
      <c r="F74" s="19">
        <v>0</v>
      </c>
      <c r="G74" s="19">
        <v>50000</v>
      </c>
      <c r="H74" s="19">
        <v>0</v>
      </c>
      <c r="I74" s="19">
        <v>50000</v>
      </c>
    </row>
    <row r="75" spans="1:9" s="1" customFormat="1" ht="15">
      <c r="A75" s="308"/>
      <c r="B75" s="308"/>
      <c r="C75" s="308"/>
      <c r="D75" s="9"/>
      <c r="E75" s="18" t="s">
        <v>9</v>
      </c>
      <c r="F75" s="19">
        <v>0</v>
      </c>
      <c r="G75" s="19">
        <v>0</v>
      </c>
      <c r="H75" s="19">
        <v>0</v>
      </c>
      <c r="I75" s="19">
        <v>0</v>
      </c>
    </row>
    <row r="76" spans="1:9" s="1" customFormat="1" ht="15">
      <c r="A76" s="308"/>
      <c r="B76" s="308"/>
      <c r="C76" s="309"/>
      <c r="D76" s="9"/>
      <c r="E76" s="18" t="s">
        <v>10</v>
      </c>
      <c r="F76" s="19">
        <v>0</v>
      </c>
      <c r="G76" s="19">
        <v>50000</v>
      </c>
      <c r="H76" s="19">
        <v>0</v>
      </c>
      <c r="I76" s="19">
        <v>50000</v>
      </c>
    </row>
    <row r="77" spans="1:9" s="1" customFormat="1" ht="15">
      <c r="A77" s="308"/>
      <c r="B77" s="308"/>
      <c r="C77" s="325" t="s">
        <v>56</v>
      </c>
      <c r="D77" s="9"/>
      <c r="E77" s="18" t="s">
        <v>8</v>
      </c>
      <c r="F77" s="19">
        <v>0</v>
      </c>
      <c r="G77" s="19">
        <v>4320000</v>
      </c>
      <c r="H77" s="19">
        <v>0</v>
      </c>
      <c r="I77" s="19">
        <v>4320000</v>
      </c>
    </row>
    <row r="78" spans="1:9" s="1" customFormat="1" ht="15">
      <c r="A78" s="308"/>
      <c r="B78" s="308"/>
      <c r="C78" s="308"/>
      <c r="D78" s="9"/>
      <c r="E78" s="18" t="s">
        <v>9</v>
      </c>
      <c r="F78" s="19">
        <v>0</v>
      </c>
      <c r="G78" s="19">
        <v>4320000</v>
      </c>
      <c r="H78" s="19">
        <v>0</v>
      </c>
      <c r="I78" s="19">
        <v>4320000</v>
      </c>
    </row>
    <row r="79" spans="1:9" s="1" customFormat="1" ht="15">
      <c r="A79" s="308"/>
      <c r="B79" s="308"/>
      <c r="C79" s="309"/>
      <c r="D79" s="9"/>
      <c r="E79" s="18" t="s">
        <v>10</v>
      </c>
      <c r="F79" s="19">
        <v>0</v>
      </c>
      <c r="G79" s="19">
        <v>0</v>
      </c>
      <c r="H79" s="19">
        <v>0</v>
      </c>
      <c r="I79" s="19">
        <v>0</v>
      </c>
    </row>
    <row r="80" spans="1:9" s="1" customFormat="1" ht="15">
      <c r="A80" s="308"/>
      <c r="B80" s="308"/>
      <c r="C80" s="325" t="s">
        <v>57</v>
      </c>
      <c r="D80" s="9"/>
      <c r="E80" s="18" t="s">
        <v>8</v>
      </c>
      <c r="F80" s="19">
        <v>433900</v>
      </c>
      <c r="G80" s="19">
        <v>55300</v>
      </c>
      <c r="H80" s="19">
        <v>0</v>
      </c>
      <c r="I80" s="19">
        <v>480000</v>
      </c>
    </row>
    <row r="81" spans="1:9" s="1" customFormat="1" ht="15">
      <c r="A81" s="308"/>
      <c r="B81" s="308"/>
      <c r="C81" s="308"/>
      <c r="D81" s="9"/>
      <c r="E81" s="18" t="s">
        <v>9</v>
      </c>
      <c r="F81" s="19">
        <v>433900</v>
      </c>
      <c r="G81" s="19">
        <v>17440</v>
      </c>
      <c r="H81" s="19">
        <v>0</v>
      </c>
      <c r="I81" s="19">
        <v>451340</v>
      </c>
    </row>
    <row r="82" spans="1:9" s="1" customFormat="1" ht="15">
      <c r="A82" s="308"/>
      <c r="B82" s="308"/>
      <c r="C82" s="309"/>
      <c r="D82" s="9"/>
      <c r="E82" s="18" t="s">
        <v>10</v>
      </c>
      <c r="F82" s="19">
        <v>0</v>
      </c>
      <c r="G82" s="19">
        <v>37860</v>
      </c>
      <c r="H82" s="19">
        <v>0</v>
      </c>
      <c r="I82" s="19">
        <v>28660</v>
      </c>
    </row>
    <row r="83" spans="1:9" s="1" customFormat="1" ht="15">
      <c r="A83" s="308"/>
      <c r="B83" s="308"/>
      <c r="C83" s="325" t="s">
        <v>58</v>
      </c>
      <c r="D83" s="9"/>
      <c r="E83" s="18" t="s">
        <v>8</v>
      </c>
      <c r="F83" s="19">
        <v>2075280</v>
      </c>
      <c r="G83" s="19">
        <v>2124720</v>
      </c>
      <c r="H83" s="19">
        <v>0</v>
      </c>
      <c r="I83" s="19">
        <v>4200000</v>
      </c>
    </row>
    <row r="84" spans="1:9" s="1" customFormat="1" ht="15">
      <c r="A84" s="308"/>
      <c r="B84" s="308"/>
      <c r="C84" s="308"/>
      <c r="D84" s="9"/>
      <c r="E84" s="18" t="s">
        <v>9</v>
      </c>
      <c r="F84" s="19">
        <v>2075280</v>
      </c>
      <c r="G84" s="19">
        <v>1415870</v>
      </c>
      <c r="H84" s="19">
        <v>0</v>
      </c>
      <c r="I84" s="19">
        <v>3491150</v>
      </c>
    </row>
    <row r="85" spans="1:9" s="1" customFormat="1" ht="15">
      <c r="A85" s="308"/>
      <c r="B85" s="308"/>
      <c r="C85" s="309"/>
      <c r="D85" s="9"/>
      <c r="E85" s="18" t="s">
        <v>10</v>
      </c>
      <c r="F85" s="19">
        <v>0</v>
      </c>
      <c r="G85" s="19">
        <v>708850</v>
      </c>
      <c r="H85" s="19">
        <v>0</v>
      </c>
      <c r="I85" s="19">
        <v>708850</v>
      </c>
    </row>
    <row r="86" spans="1:9" s="1" customFormat="1" ht="15">
      <c r="A86" s="308"/>
      <c r="B86" s="308"/>
      <c r="C86" s="325" t="s">
        <v>523</v>
      </c>
      <c r="D86" s="9"/>
      <c r="E86" s="18" t="s">
        <v>8</v>
      </c>
      <c r="F86" s="19">
        <f>+F65+F68+F71+F74+F77+F80+F83</f>
        <v>5390580</v>
      </c>
      <c r="G86" s="19">
        <f aca="true" t="shared" si="12" ref="G86:I86">+G65+G68+G71+G74+G77+G80+G83</f>
        <v>8018300</v>
      </c>
      <c r="H86" s="19">
        <f t="shared" si="12"/>
        <v>0</v>
      </c>
      <c r="I86" s="19">
        <f t="shared" si="12"/>
        <v>13450000</v>
      </c>
    </row>
    <row r="87" spans="1:9" s="1" customFormat="1" ht="15">
      <c r="A87" s="308"/>
      <c r="B87" s="308"/>
      <c r="C87" s="308"/>
      <c r="D87" s="9"/>
      <c r="E87" s="18" t="s">
        <v>9</v>
      </c>
      <c r="F87" s="19">
        <f aca="true" t="shared" si="13" ref="F87:I88">+F66+F69+F72+F75+F78+F81+F84</f>
        <v>5390580</v>
      </c>
      <c r="G87" s="19">
        <f t="shared" si="13"/>
        <v>5897950</v>
      </c>
      <c r="H87" s="19">
        <f t="shared" si="13"/>
        <v>0</v>
      </c>
      <c r="I87" s="19">
        <f t="shared" si="13"/>
        <v>11288530</v>
      </c>
    </row>
    <row r="88" spans="1:9" s="1" customFormat="1" ht="15">
      <c r="A88" s="308"/>
      <c r="B88" s="309"/>
      <c r="C88" s="309"/>
      <c r="D88" s="9"/>
      <c r="E88" s="18" t="s">
        <v>10</v>
      </c>
      <c r="F88" s="19">
        <f t="shared" si="13"/>
        <v>0</v>
      </c>
      <c r="G88" s="19">
        <f t="shared" si="13"/>
        <v>2120350</v>
      </c>
      <c r="H88" s="19">
        <f t="shared" si="13"/>
        <v>0</v>
      </c>
      <c r="I88" s="19">
        <f t="shared" si="13"/>
        <v>2161470</v>
      </c>
    </row>
    <row r="89" spans="1:9" s="1" customFormat="1" ht="15">
      <c r="A89" s="308"/>
      <c r="B89" s="325" t="s">
        <v>525</v>
      </c>
      <c r="C89" s="325" t="s">
        <v>59</v>
      </c>
      <c r="D89" s="9"/>
      <c r="E89" s="18" t="s">
        <v>8</v>
      </c>
      <c r="F89" s="19">
        <v>29500</v>
      </c>
      <c r="G89" s="19">
        <v>0</v>
      </c>
      <c r="H89" s="19">
        <v>0</v>
      </c>
      <c r="I89" s="19">
        <v>29500</v>
      </c>
    </row>
    <row r="90" spans="1:9" s="1" customFormat="1" ht="15">
      <c r="A90" s="308"/>
      <c r="B90" s="308"/>
      <c r="C90" s="308"/>
      <c r="D90" s="9"/>
      <c r="E90" s="18" t="s">
        <v>9</v>
      </c>
      <c r="F90" s="19">
        <v>29500</v>
      </c>
      <c r="G90" s="19">
        <v>0</v>
      </c>
      <c r="H90" s="19">
        <v>0</v>
      </c>
      <c r="I90" s="19">
        <v>29500</v>
      </c>
    </row>
    <row r="91" spans="1:9" s="1" customFormat="1" ht="15">
      <c r="A91" s="308"/>
      <c r="B91" s="308"/>
      <c r="C91" s="309"/>
      <c r="D91" s="9"/>
      <c r="E91" s="18" t="s">
        <v>10</v>
      </c>
      <c r="F91" s="19">
        <v>0</v>
      </c>
      <c r="G91" s="19">
        <v>0</v>
      </c>
      <c r="H91" s="19">
        <v>0</v>
      </c>
      <c r="I91" s="19">
        <v>0</v>
      </c>
    </row>
    <row r="92" spans="1:9" s="1" customFormat="1" ht="15">
      <c r="A92" s="308"/>
      <c r="B92" s="308"/>
      <c r="C92" s="325" t="s">
        <v>60</v>
      </c>
      <c r="D92" s="9"/>
      <c r="E92" s="18" t="s">
        <v>8</v>
      </c>
      <c r="F92" s="19">
        <v>0</v>
      </c>
      <c r="G92" s="19">
        <v>0</v>
      </c>
      <c r="H92" s="19">
        <v>0</v>
      </c>
      <c r="I92" s="19">
        <v>0</v>
      </c>
    </row>
    <row r="93" spans="1:9" s="1" customFormat="1" ht="15">
      <c r="A93" s="308"/>
      <c r="B93" s="308"/>
      <c r="C93" s="308"/>
      <c r="D93" s="9"/>
      <c r="E93" s="18" t="s">
        <v>9</v>
      </c>
      <c r="F93" s="19">
        <v>0</v>
      </c>
      <c r="G93" s="19">
        <v>0</v>
      </c>
      <c r="H93" s="19">
        <v>0</v>
      </c>
      <c r="I93" s="19">
        <v>0</v>
      </c>
    </row>
    <row r="94" spans="1:9" s="1" customFormat="1" ht="15">
      <c r="A94" s="308"/>
      <c r="B94" s="308"/>
      <c r="C94" s="309"/>
      <c r="D94" s="9"/>
      <c r="E94" s="18" t="s">
        <v>10</v>
      </c>
      <c r="F94" s="19">
        <v>0</v>
      </c>
      <c r="G94" s="19">
        <v>0</v>
      </c>
      <c r="H94" s="19">
        <v>0</v>
      </c>
      <c r="I94" s="19">
        <v>0</v>
      </c>
    </row>
    <row r="95" spans="1:9" s="1" customFormat="1" ht="15">
      <c r="A95" s="308"/>
      <c r="B95" s="308"/>
      <c r="C95" s="325" t="s">
        <v>61</v>
      </c>
      <c r="D95" s="9"/>
      <c r="E95" s="18" t="s">
        <v>8</v>
      </c>
      <c r="F95" s="19">
        <v>246870</v>
      </c>
      <c r="G95" s="19">
        <v>0</v>
      </c>
      <c r="H95" s="19">
        <v>0</v>
      </c>
      <c r="I95" s="19">
        <v>467680</v>
      </c>
    </row>
    <row r="96" spans="1:9" s="1" customFormat="1" ht="15">
      <c r="A96" s="308"/>
      <c r="B96" s="308"/>
      <c r="C96" s="308"/>
      <c r="D96" s="9"/>
      <c r="E96" s="18" t="s">
        <v>9</v>
      </c>
      <c r="F96" s="19">
        <v>246870</v>
      </c>
      <c r="G96" s="19">
        <v>49910</v>
      </c>
      <c r="H96" s="19">
        <v>0</v>
      </c>
      <c r="I96" s="19">
        <v>296780</v>
      </c>
    </row>
    <row r="97" spans="1:9" s="1" customFormat="1" ht="15">
      <c r="A97" s="309"/>
      <c r="B97" s="309"/>
      <c r="C97" s="309"/>
      <c r="D97" s="9"/>
      <c r="E97" s="18" t="s">
        <v>10</v>
      </c>
      <c r="F97" s="19">
        <v>0</v>
      </c>
      <c r="G97" s="19">
        <v>-49910</v>
      </c>
      <c r="H97" s="19">
        <v>0</v>
      </c>
      <c r="I97" s="19">
        <v>170900</v>
      </c>
    </row>
    <row r="98" spans="1:9" s="1" customFormat="1" ht="15">
      <c r="A98" s="308" t="s">
        <v>525</v>
      </c>
      <c r="B98" s="308" t="s">
        <v>525</v>
      </c>
      <c r="C98" s="308" t="s">
        <v>62</v>
      </c>
      <c r="D98" s="9"/>
      <c r="E98" s="18" t="s">
        <v>8</v>
      </c>
      <c r="F98" s="19">
        <v>1889770</v>
      </c>
      <c r="G98" s="19">
        <v>15000</v>
      </c>
      <c r="H98" s="19">
        <v>0</v>
      </c>
      <c r="I98" s="19">
        <v>1909810</v>
      </c>
    </row>
    <row r="99" spans="1:9" s="1" customFormat="1" ht="15">
      <c r="A99" s="308"/>
      <c r="B99" s="308"/>
      <c r="C99" s="308"/>
      <c r="D99" s="9"/>
      <c r="E99" s="18" t="s">
        <v>9</v>
      </c>
      <c r="F99" s="19">
        <v>1889770</v>
      </c>
      <c r="G99" s="19">
        <v>15000</v>
      </c>
      <c r="H99" s="19">
        <v>0</v>
      </c>
      <c r="I99" s="19">
        <v>1904770</v>
      </c>
    </row>
    <row r="100" spans="1:9" s="1" customFormat="1" ht="15">
      <c r="A100" s="308"/>
      <c r="B100" s="308"/>
      <c r="C100" s="309"/>
      <c r="D100" s="9"/>
      <c r="E100" s="18" t="s">
        <v>10</v>
      </c>
      <c r="F100" s="19">
        <v>0</v>
      </c>
      <c r="G100" s="19">
        <v>0</v>
      </c>
      <c r="H100" s="19">
        <v>0</v>
      </c>
      <c r="I100" s="19">
        <v>5040</v>
      </c>
    </row>
    <row r="101" spans="1:9" s="1" customFormat="1" ht="15">
      <c r="A101" s="308"/>
      <c r="B101" s="308"/>
      <c r="C101" s="325" t="s">
        <v>521</v>
      </c>
      <c r="D101" s="9"/>
      <c r="E101" s="18" t="s">
        <v>8</v>
      </c>
      <c r="F101" s="19">
        <f>+F89+F92+F95+F98</f>
        <v>2166140</v>
      </c>
      <c r="G101" s="19">
        <f aca="true" t="shared" si="14" ref="G101:I101">+G89+G92+G95+G98</f>
        <v>15000</v>
      </c>
      <c r="H101" s="19">
        <f t="shared" si="14"/>
        <v>0</v>
      </c>
      <c r="I101" s="19">
        <f t="shared" si="14"/>
        <v>2406990</v>
      </c>
    </row>
    <row r="102" spans="1:9" s="1" customFormat="1" ht="15">
      <c r="A102" s="308"/>
      <c r="B102" s="308"/>
      <c r="C102" s="308"/>
      <c r="D102" s="9"/>
      <c r="E102" s="18" t="s">
        <v>9</v>
      </c>
      <c r="F102" s="19">
        <f aca="true" t="shared" si="15" ref="F102:I103">+F90+F93+F96+F99</f>
        <v>2166140</v>
      </c>
      <c r="G102" s="19">
        <f t="shared" si="15"/>
        <v>64910</v>
      </c>
      <c r="H102" s="19">
        <f t="shared" si="15"/>
        <v>0</v>
      </c>
      <c r="I102" s="19">
        <f t="shared" si="15"/>
        <v>2231050</v>
      </c>
    </row>
    <row r="103" spans="1:9" s="1" customFormat="1" ht="15">
      <c r="A103" s="308"/>
      <c r="B103" s="309"/>
      <c r="C103" s="309"/>
      <c r="D103" s="9"/>
      <c r="E103" s="18" t="s">
        <v>10</v>
      </c>
      <c r="F103" s="19">
        <f t="shared" si="15"/>
        <v>0</v>
      </c>
      <c r="G103" s="19">
        <f t="shared" si="15"/>
        <v>-49910</v>
      </c>
      <c r="H103" s="19">
        <f t="shared" si="15"/>
        <v>0</v>
      </c>
      <c r="I103" s="19">
        <f t="shared" si="15"/>
        <v>175940</v>
      </c>
    </row>
    <row r="104" spans="1:9" s="1" customFormat="1" ht="15">
      <c r="A104" s="308"/>
      <c r="B104" s="323" t="s">
        <v>524</v>
      </c>
      <c r="C104" s="324"/>
      <c r="D104" s="9"/>
      <c r="E104" s="18" t="s">
        <v>8</v>
      </c>
      <c r="F104" s="19">
        <f>+F86+F101</f>
        <v>7556720</v>
      </c>
      <c r="G104" s="19">
        <f aca="true" t="shared" si="16" ref="G104:I104">+G86+G101</f>
        <v>8033300</v>
      </c>
      <c r="H104" s="19">
        <f t="shared" si="16"/>
        <v>0</v>
      </c>
      <c r="I104" s="19">
        <f t="shared" si="16"/>
        <v>15856990</v>
      </c>
    </row>
    <row r="105" spans="1:9" s="1" customFormat="1" ht="15">
      <c r="A105" s="308"/>
      <c r="B105" s="319"/>
      <c r="C105" s="320"/>
      <c r="D105" s="9"/>
      <c r="E105" s="18" t="s">
        <v>9</v>
      </c>
      <c r="F105" s="19">
        <f aca="true" t="shared" si="17" ref="F105:I106">+F87+F102</f>
        <v>7556720</v>
      </c>
      <c r="G105" s="19">
        <f t="shared" si="17"/>
        <v>5962860</v>
      </c>
      <c r="H105" s="19">
        <f t="shared" si="17"/>
        <v>0</v>
      </c>
      <c r="I105" s="19">
        <f t="shared" si="17"/>
        <v>13519580</v>
      </c>
    </row>
    <row r="106" spans="1:9" s="1" customFormat="1" ht="15">
      <c r="A106" s="309"/>
      <c r="B106" s="321"/>
      <c r="C106" s="322"/>
      <c r="D106" s="9"/>
      <c r="E106" s="18" t="s">
        <v>10</v>
      </c>
      <c r="F106" s="19">
        <f t="shared" si="17"/>
        <v>0</v>
      </c>
      <c r="G106" s="19">
        <f t="shared" si="17"/>
        <v>2070440</v>
      </c>
      <c r="H106" s="19">
        <f t="shared" si="17"/>
        <v>0</v>
      </c>
      <c r="I106" s="19">
        <f t="shared" si="17"/>
        <v>2337410</v>
      </c>
    </row>
    <row r="107" spans="1:9" s="1" customFormat="1" ht="15">
      <c r="A107" s="325" t="s">
        <v>526</v>
      </c>
      <c r="B107" s="325" t="s">
        <v>526</v>
      </c>
      <c r="C107" s="325" t="s">
        <v>63</v>
      </c>
      <c r="D107" s="9"/>
      <c r="E107" s="18" t="s">
        <v>8</v>
      </c>
      <c r="F107" s="19">
        <v>0</v>
      </c>
      <c r="G107" s="19">
        <v>3200000</v>
      </c>
      <c r="H107" s="19">
        <v>0</v>
      </c>
      <c r="I107" s="19">
        <v>3200000</v>
      </c>
    </row>
    <row r="108" spans="1:9" s="1" customFormat="1" ht="15">
      <c r="A108" s="308"/>
      <c r="B108" s="308"/>
      <c r="C108" s="308"/>
      <c r="D108" s="9"/>
      <c r="E108" s="18" t="s">
        <v>9</v>
      </c>
      <c r="F108" s="19">
        <v>0</v>
      </c>
      <c r="G108" s="19">
        <v>3200000</v>
      </c>
      <c r="H108" s="19">
        <v>0</v>
      </c>
      <c r="I108" s="19">
        <v>3200000</v>
      </c>
    </row>
    <row r="109" spans="1:9" s="1" customFormat="1" ht="15">
      <c r="A109" s="308"/>
      <c r="B109" s="308"/>
      <c r="C109" s="309"/>
      <c r="D109" s="9"/>
      <c r="E109" s="18" t="s">
        <v>10</v>
      </c>
      <c r="F109" s="19">
        <v>0</v>
      </c>
      <c r="G109" s="19">
        <v>0</v>
      </c>
      <c r="H109" s="19">
        <v>0</v>
      </c>
      <c r="I109" s="19">
        <v>0</v>
      </c>
    </row>
    <row r="110" spans="1:9" s="1" customFormat="1" ht="15">
      <c r="A110" s="308"/>
      <c r="B110" s="308"/>
      <c r="C110" s="325" t="s">
        <v>521</v>
      </c>
      <c r="D110" s="9"/>
      <c r="E110" s="18" t="s">
        <v>8</v>
      </c>
      <c r="F110" s="19">
        <v>0</v>
      </c>
      <c r="G110" s="19">
        <f>+G107</f>
        <v>3200000</v>
      </c>
      <c r="H110" s="19">
        <f aca="true" t="shared" si="18" ref="H110:I110">+H107</f>
        <v>0</v>
      </c>
      <c r="I110" s="19">
        <f t="shared" si="18"/>
        <v>3200000</v>
      </c>
    </row>
    <row r="111" spans="1:9" s="1" customFormat="1" ht="15">
      <c r="A111" s="308"/>
      <c r="B111" s="308"/>
      <c r="C111" s="308"/>
      <c r="D111" s="9"/>
      <c r="E111" s="18" t="s">
        <v>9</v>
      </c>
      <c r="F111" s="19">
        <v>0</v>
      </c>
      <c r="G111" s="19">
        <f aca="true" t="shared" si="19" ref="G111:I112">+G108</f>
        <v>3200000</v>
      </c>
      <c r="H111" s="19">
        <f t="shared" si="19"/>
        <v>0</v>
      </c>
      <c r="I111" s="19">
        <f t="shared" si="19"/>
        <v>3200000</v>
      </c>
    </row>
    <row r="112" spans="1:9" s="1" customFormat="1" ht="15">
      <c r="A112" s="308"/>
      <c r="B112" s="309"/>
      <c r="C112" s="309"/>
      <c r="D112" s="9"/>
      <c r="E112" s="18" t="s">
        <v>10</v>
      </c>
      <c r="F112" s="19">
        <v>0</v>
      </c>
      <c r="G112" s="19">
        <f t="shared" si="19"/>
        <v>0</v>
      </c>
      <c r="H112" s="19">
        <f t="shared" si="19"/>
        <v>0</v>
      </c>
      <c r="I112" s="19">
        <f t="shared" si="19"/>
        <v>0</v>
      </c>
    </row>
    <row r="113" spans="1:9" s="1" customFormat="1" ht="15">
      <c r="A113" s="308"/>
      <c r="B113" s="323" t="s">
        <v>524</v>
      </c>
      <c r="C113" s="324"/>
      <c r="D113" s="9"/>
      <c r="E113" s="18" t="s">
        <v>8</v>
      </c>
      <c r="F113" s="19">
        <v>0</v>
      </c>
      <c r="G113" s="19">
        <f>+G110</f>
        <v>3200000</v>
      </c>
      <c r="H113" s="19">
        <f aca="true" t="shared" si="20" ref="H113:I113">+H110</f>
        <v>0</v>
      </c>
      <c r="I113" s="19">
        <f t="shared" si="20"/>
        <v>3200000</v>
      </c>
    </row>
    <row r="114" spans="1:9" s="1" customFormat="1" ht="15">
      <c r="A114" s="308"/>
      <c r="B114" s="319"/>
      <c r="C114" s="320"/>
      <c r="D114" s="9"/>
      <c r="E114" s="18" t="s">
        <v>9</v>
      </c>
      <c r="F114" s="19">
        <v>0</v>
      </c>
      <c r="G114" s="19">
        <f aca="true" t="shared" si="21" ref="G114:I115">+G111</f>
        <v>3200000</v>
      </c>
      <c r="H114" s="19">
        <f t="shared" si="21"/>
        <v>0</v>
      </c>
      <c r="I114" s="19">
        <f t="shared" si="21"/>
        <v>3200000</v>
      </c>
    </row>
    <row r="115" spans="1:9" s="1" customFormat="1" ht="15">
      <c r="A115" s="309"/>
      <c r="B115" s="321"/>
      <c r="C115" s="322"/>
      <c r="D115" s="9"/>
      <c r="E115" s="18" t="s">
        <v>10</v>
      </c>
      <c r="F115" s="19">
        <v>0</v>
      </c>
      <c r="G115" s="19">
        <f t="shared" si="21"/>
        <v>0</v>
      </c>
      <c r="H115" s="19">
        <f t="shared" si="21"/>
        <v>0</v>
      </c>
      <c r="I115" s="19">
        <f t="shared" si="21"/>
        <v>0</v>
      </c>
    </row>
    <row r="116" spans="1:9" s="1" customFormat="1" ht="15">
      <c r="A116" s="325" t="s">
        <v>415</v>
      </c>
      <c r="B116" s="325" t="s">
        <v>386</v>
      </c>
      <c r="C116" s="325" t="s">
        <v>21</v>
      </c>
      <c r="D116" s="9"/>
      <c r="E116" s="18" t="s">
        <v>8</v>
      </c>
      <c r="F116" s="19">
        <v>0</v>
      </c>
      <c r="G116" s="19">
        <v>0</v>
      </c>
      <c r="H116" s="19">
        <v>5490000</v>
      </c>
      <c r="I116" s="19">
        <v>5490000</v>
      </c>
    </row>
    <row r="117" spans="1:9" s="1" customFormat="1" ht="15">
      <c r="A117" s="308"/>
      <c r="B117" s="308"/>
      <c r="C117" s="308"/>
      <c r="D117" s="9"/>
      <c r="E117" s="18" t="s">
        <v>9</v>
      </c>
      <c r="F117" s="19">
        <v>0</v>
      </c>
      <c r="G117" s="19">
        <v>0</v>
      </c>
      <c r="H117" s="19">
        <v>5478180</v>
      </c>
      <c r="I117" s="19">
        <v>5478180</v>
      </c>
    </row>
    <row r="118" spans="1:9" s="1" customFormat="1" ht="15">
      <c r="A118" s="308"/>
      <c r="B118" s="308"/>
      <c r="C118" s="309"/>
      <c r="D118" s="9"/>
      <c r="E118" s="18" t="s">
        <v>10</v>
      </c>
      <c r="F118" s="19">
        <v>0</v>
      </c>
      <c r="G118" s="19">
        <v>0</v>
      </c>
      <c r="H118" s="19">
        <v>11820</v>
      </c>
      <c r="I118" s="19">
        <v>11820</v>
      </c>
    </row>
    <row r="119" spans="1:9" s="1" customFormat="1" ht="15">
      <c r="A119" s="308"/>
      <c r="B119" s="308"/>
      <c r="C119" s="325" t="s">
        <v>523</v>
      </c>
      <c r="D119" s="9"/>
      <c r="E119" s="18" t="s">
        <v>8</v>
      </c>
      <c r="F119" s="19">
        <v>0</v>
      </c>
      <c r="G119" s="19">
        <v>0</v>
      </c>
      <c r="H119" s="19">
        <f>+H116</f>
        <v>5490000</v>
      </c>
      <c r="I119" s="19">
        <f>+I116</f>
        <v>5490000</v>
      </c>
    </row>
    <row r="120" spans="1:9" s="1" customFormat="1" ht="15">
      <c r="A120" s="308"/>
      <c r="B120" s="308"/>
      <c r="C120" s="308"/>
      <c r="D120" s="9"/>
      <c r="E120" s="18" t="s">
        <v>9</v>
      </c>
      <c r="F120" s="19">
        <v>0</v>
      </c>
      <c r="G120" s="19">
        <v>0</v>
      </c>
      <c r="H120" s="19">
        <f aca="true" t="shared" si="22" ref="H120:I121">+H117</f>
        <v>5478180</v>
      </c>
      <c r="I120" s="19">
        <f t="shared" si="22"/>
        <v>5478180</v>
      </c>
    </row>
    <row r="121" spans="1:9" s="1" customFormat="1" ht="15">
      <c r="A121" s="308"/>
      <c r="B121" s="309"/>
      <c r="C121" s="309"/>
      <c r="D121" s="9"/>
      <c r="E121" s="18" t="s">
        <v>10</v>
      </c>
      <c r="F121" s="19">
        <v>0</v>
      </c>
      <c r="G121" s="19">
        <v>0</v>
      </c>
      <c r="H121" s="19">
        <f t="shared" si="22"/>
        <v>11820</v>
      </c>
      <c r="I121" s="19">
        <f t="shared" si="22"/>
        <v>11820</v>
      </c>
    </row>
    <row r="122" spans="1:9" s="1" customFormat="1" ht="15">
      <c r="A122" s="308"/>
      <c r="B122" s="325" t="s">
        <v>385</v>
      </c>
      <c r="C122" s="325" t="s">
        <v>22</v>
      </c>
      <c r="D122" s="9"/>
      <c r="E122" s="18" t="s">
        <v>8</v>
      </c>
      <c r="F122" s="19">
        <v>0</v>
      </c>
      <c r="G122" s="19">
        <v>0</v>
      </c>
      <c r="H122" s="19">
        <v>3504321</v>
      </c>
      <c r="I122" s="19">
        <v>3504321</v>
      </c>
    </row>
    <row r="123" spans="1:9" s="1" customFormat="1" ht="15">
      <c r="A123" s="308"/>
      <c r="B123" s="308"/>
      <c r="C123" s="308"/>
      <c r="D123" s="9"/>
      <c r="E123" s="18" t="s">
        <v>9</v>
      </c>
      <c r="F123" s="19">
        <v>0</v>
      </c>
      <c r="G123" s="19">
        <v>0</v>
      </c>
      <c r="H123" s="19">
        <v>1419238</v>
      </c>
      <c r="I123" s="19">
        <v>1419238</v>
      </c>
    </row>
    <row r="124" spans="1:9" s="1" customFormat="1" ht="15">
      <c r="A124" s="308"/>
      <c r="B124" s="308"/>
      <c r="C124" s="309"/>
      <c r="D124" s="9"/>
      <c r="E124" s="18" t="s">
        <v>10</v>
      </c>
      <c r="F124" s="19">
        <v>0</v>
      </c>
      <c r="G124" s="19">
        <v>0</v>
      </c>
      <c r="H124" s="19">
        <v>2085083</v>
      </c>
      <c r="I124" s="19">
        <v>2085083</v>
      </c>
    </row>
    <row r="125" spans="1:9" s="1" customFormat="1" ht="15">
      <c r="A125" s="308"/>
      <c r="B125" s="308"/>
      <c r="C125" s="325" t="s">
        <v>521</v>
      </c>
      <c r="D125" s="9"/>
      <c r="E125" s="18" t="s">
        <v>8</v>
      </c>
      <c r="F125" s="19">
        <v>0</v>
      </c>
      <c r="G125" s="19">
        <v>0</v>
      </c>
      <c r="H125" s="19">
        <f>+H122</f>
        <v>3504321</v>
      </c>
      <c r="I125" s="19">
        <f>+I122</f>
        <v>3504321</v>
      </c>
    </row>
    <row r="126" spans="1:9" s="1" customFormat="1" ht="15">
      <c r="A126" s="308"/>
      <c r="B126" s="308"/>
      <c r="C126" s="308"/>
      <c r="D126" s="9"/>
      <c r="E126" s="18" t="s">
        <v>9</v>
      </c>
      <c r="F126" s="19">
        <v>0</v>
      </c>
      <c r="G126" s="19">
        <v>0</v>
      </c>
      <c r="H126" s="19">
        <f aca="true" t="shared" si="23" ref="H126:I127">+H123</f>
        <v>1419238</v>
      </c>
      <c r="I126" s="19">
        <f t="shared" si="23"/>
        <v>1419238</v>
      </c>
    </row>
    <row r="127" spans="1:9" s="1" customFormat="1" ht="15">
      <c r="A127" s="308"/>
      <c r="B127" s="309"/>
      <c r="C127" s="309"/>
      <c r="D127" s="9"/>
      <c r="E127" s="18" t="s">
        <v>10</v>
      </c>
      <c r="F127" s="19">
        <v>0</v>
      </c>
      <c r="G127" s="19">
        <v>0</v>
      </c>
      <c r="H127" s="19">
        <f t="shared" si="23"/>
        <v>2085083</v>
      </c>
      <c r="I127" s="19">
        <f t="shared" si="23"/>
        <v>2085083</v>
      </c>
    </row>
    <row r="128" spans="1:9" s="1" customFormat="1" ht="15">
      <c r="A128" s="308"/>
      <c r="B128" s="323" t="s">
        <v>524</v>
      </c>
      <c r="C128" s="324"/>
      <c r="D128" s="9"/>
      <c r="E128" s="18" t="s">
        <v>8</v>
      </c>
      <c r="F128" s="19">
        <v>0</v>
      </c>
      <c r="G128" s="19">
        <v>0</v>
      </c>
      <c r="H128" s="19">
        <f>+H119+H125</f>
        <v>8994321</v>
      </c>
      <c r="I128" s="19">
        <f>+I119+I125</f>
        <v>8994321</v>
      </c>
    </row>
    <row r="129" spans="1:9" s="1" customFormat="1" ht="15">
      <c r="A129" s="308"/>
      <c r="B129" s="319"/>
      <c r="C129" s="320"/>
      <c r="D129" s="9"/>
      <c r="E129" s="18" t="s">
        <v>9</v>
      </c>
      <c r="F129" s="19">
        <v>0</v>
      </c>
      <c r="G129" s="19">
        <v>0</v>
      </c>
      <c r="H129" s="19">
        <f aca="true" t="shared" si="24" ref="H129:I130">+H120+H126</f>
        <v>6897418</v>
      </c>
      <c r="I129" s="19">
        <f t="shared" si="24"/>
        <v>6897418</v>
      </c>
    </row>
    <row r="130" spans="1:9" s="1" customFormat="1" ht="15">
      <c r="A130" s="309"/>
      <c r="B130" s="321"/>
      <c r="C130" s="322"/>
      <c r="D130" s="9"/>
      <c r="E130" s="18" t="s">
        <v>10</v>
      </c>
      <c r="F130" s="19">
        <v>0</v>
      </c>
      <c r="G130" s="19">
        <v>0</v>
      </c>
      <c r="H130" s="19">
        <f t="shared" si="24"/>
        <v>2096903</v>
      </c>
      <c r="I130" s="19">
        <f t="shared" si="24"/>
        <v>2096903</v>
      </c>
    </row>
    <row r="131" spans="1:9" s="1" customFormat="1" ht="15">
      <c r="A131" s="325" t="s">
        <v>64</v>
      </c>
      <c r="B131" s="325" t="s">
        <v>64</v>
      </c>
      <c r="C131" s="325" t="s">
        <v>64</v>
      </c>
      <c r="D131" s="9"/>
      <c r="E131" s="18" t="s">
        <v>8</v>
      </c>
      <c r="F131" s="19">
        <v>0</v>
      </c>
      <c r="G131" s="19">
        <v>15000</v>
      </c>
      <c r="H131" s="19">
        <v>0</v>
      </c>
      <c r="I131" s="19">
        <v>15000</v>
      </c>
    </row>
    <row r="132" spans="1:9" s="1" customFormat="1" ht="15">
      <c r="A132" s="308"/>
      <c r="B132" s="308"/>
      <c r="C132" s="308"/>
      <c r="D132" s="9"/>
      <c r="E132" s="18" t="s">
        <v>9</v>
      </c>
      <c r="F132" s="19">
        <v>0</v>
      </c>
      <c r="G132" s="19">
        <v>6289</v>
      </c>
      <c r="H132" s="19">
        <v>0</v>
      </c>
      <c r="I132" s="19">
        <v>6289</v>
      </c>
    </row>
    <row r="133" spans="1:9" s="1" customFormat="1" ht="15">
      <c r="A133" s="308"/>
      <c r="B133" s="308"/>
      <c r="C133" s="309"/>
      <c r="D133" s="9"/>
      <c r="E133" s="18" t="s">
        <v>10</v>
      </c>
      <c r="F133" s="19">
        <v>0</v>
      </c>
      <c r="G133" s="19">
        <v>8711</v>
      </c>
      <c r="H133" s="19">
        <v>0</v>
      </c>
      <c r="I133" s="19">
        <v>8711</v>
      </c>
    </row>
    <row r="134" spans="1:9" s="1" customFormat="1" ht="15">
      <c r="A134" s="308"/>
      <c r="B134" s="308"/>
      <c r="C134" s="325" t="s">
        <v>521</v>
      </c>
      <c r="D134" s="9"/>
      <c r="E134" s="18" t="s">
        <v>8</v>
      </c>
      <c r="F134" s="19">
        <v>0</v>
      </c>
      <c r="G134" s="19">
        <f>+G131</f>
        <v>15000</v>
      </c>
      <c r="H134" s="19">
        <v>0</v>
      </c>
      <c r="I134" s="19">
        <f>+I131</f>
        <v>15000</v>
      </c>
    </row>
    <row r="135" spans="1:9" s="1" customFormat="1" ht="15">
      <c r="A135" s="308"/>
      <c r="B135" s="308"/>
      <c r="C135" s="308"/>
      <c r="D135" s="9"/>
      <c r="E135" s="18" t="s">
        <v>9</v>
      </c>
      <c r="F135" s="19">
        <v>0</v>
      </c>
      <c r="G135" s="19">
        <f aca="true" t="shared" si="25" ref="G135:I136">+G132</f>
        <v>6289</v>
      </c>
      <c r="H135" s="19">
        <v>0</v>
      </c>
      <c r="I135" s="19">
        <f t="shared" si="25"/>
        <v>6289</v>
      </c>
    </row>
    <row r="136" spans="1:9" s="1" customFormat="1" ht="15">
      <c r="A136" s="308"/>
      <c r="B136" s="309"/>
      <c r="C136" s="309"/>
      <c r="D136" s="9"/>
      <c r="E136" s="18" t="s">
        <v>10</v>
      </c>
      <c r="F136" s="19">
        <v>0</v>
      </c>
      <c r="G136" s="19">
        <f t="shared" si="25"/>
        <v>8711</v>
      </c>
      <c r="H136" s="19">
        <v>0</v>
      </c>
      <c r="I136" s="19">
        <f t="shared" si="25"/>
        <v>8711</v>
      </c>
    </row>
    <row r="137" spans="1:9" s="1" customFormat="1" ht="15">
      <c r="A137" s="308"/>
      <c r="B137" s="323" t="s">
        <v>524</v>
      </c>
      <c r="C137" s="324"/>
      <c r="D137" s="9"/>
      <c r="E137" s="18" t="s">
        <v>8</v>
      </c>
      <c r="F137" s="19">
        <v>0</v>
      </c>
      <c r="G137" s="19">
        <f>+G134</f>
        <v>15000</v>
      </c>
      <c r="H137" s="19">
        <v>0</v>
      </c>
      <c r="I137" s="19">
        <f>+I134</f>
        <v>15000</v>
      </c>
    </row>
    <row r="138" spans="1:9" s="1" customFormat="1" ht="15">
      <c r="A138" s="308"/>
      <c r="B138" s="319"/>
      <c r="C138" s="320"/>
      <c r="D138" s="9"/>
      <c r="E138" s="18" t="s">
        <v>9</v>
      </c>
      <c r="F138" s="19">
        <v>0</v>
      </c>
      <c r="G138" s="19">
        <f aca="true" t="shared" si="26" ref="G138:I139">+G135</f>
        <v>6289</v>
      </c>
      <c r="H138" s="19">
        <v>0</v>
      </c>
      <c r="I138" s="19">
        <f t="shared" si="26"/>
        <v>6289</v>
      </c>
    </row>
    <row r="139" spans="1:9" s="1" customFormat="1" ht="15">
      <c r="A139" s="309"/>
      <c r="B139" s="321"/>
      <c r="C139" s="322"/>
      <c r="D139" s="9"/>
      <c r="E139" s="18" t="s">
        <v>10</v>
      </c>
      <c r="F139" s="19">
        <v>0</v>
      </c>
      <c r="G139" s="19">
        <f t="shared" si="26"/>
        <v>8711</v>
      </c>
      <c r="H139" s="19">
        <v>0</v>
      </c>
      <c r="I139" s="19">
        <f t="shared" si="26"/>
        <v>8711</v>
      </c>
    </row>
    <row r="140" spans="1:9" s="1" customFormat="1" ht="15">
      <c r="A140" s="310" t="s">
        <v>24</v>
      </c>
      <c r="B140" s="311"/>
      <c r="C140" s="311"/>
      <c r="D140" s="312"/>
      <c r="E140" s="20" t="s">
        <v>8</v>
      </c>
      <c r="F140" s="21">
        <f>+F50+F62+F104+F113+F128+F137</f>
        <v>47318000</v>
      </c>
      <c r="G140" s="21">
        <f aca="true" t="shared" si="27" ref="G140:I140">+G50+G62+G104+G113+G128+G137</f>
        <v>22566354</v>
      </c>
      <c r="H140" s="21">
        <f t="shared" si="27"/>
        <v>8994321</v>
      </c>
      <c r="I140" s="21">
        <f t="shared" si="27"/>
        <v>78878675</v>
      </c>
    </row>
    <row r="141" spans="1:9" s="1" customFormat="1" ht="15">
      <c r="A141" s="313"/>
      <c r="B141" s="314"/>
      <c r="C141" s="314"/>
      <c r="D141" s="315"/>
      <c r="E141" s="22" t="s">
        <v>9</v>
      </c>
      <c r="F141" s="21">
        <f aca="true" t="shared" si="28" ref="F141:I142">+F51+F63+F105+F114+F129+F138</f>
        <v>47318000</v>
      </c>
      <c r="G141" s="21">
        <f t="shared" si="28"/>
        <v>16757709</v>
      </c>
      <c r="H141" s="21">
        <f t="shared" si="28"/>
        <v>6897418</v>
      </c>
      <c r="I141" s="21">
        <f t="shared" si="28"/>
        <v>70973127</v>
      </c>
    </row>
    <row r="142" spans="1:9" s="1" customFormat="1" ht="15">
      <c r="A142" s="316"/>
      <c r="B142" s="317"/>
      <c r="C142" s="317"/>
      <c r="D142" s="318"/>
      <c r="E142" s="22" t="s">
        <v>10</v>
      </c>
      <c r="F142" s="21">
        <f t="shared" si="28"/>
        <v>0</v>
      </c>
      <c r="G142" s="21">
        <f t="shared" si="28"/>
        <v>5808645</v>
      </c>
      <c r="H142" s="21">
        <f t="shared" si="28"/>
        <v>2096903</v>
      </c>
      <c r="I142" s="21">
        <f t="shared" si="28"/>
        <v>7905548</v>
      </c>
    </row>
  </sheetData>
  <mergeCells count="136">
    <mergeCell ref="G3:G4"/>
    <mergeCell ref="H3:H4"/>
    <mergeCell ref="I3:I4"/>
    <mergeCell ref="A5:A7"/>
    <mergeCell ref="B5:B7"/>
    <mergeCell ref="C5:C7"/>
    <mergeCell ref="A8:A10"/>
    <mergeCell ref="B8:B10"/>
    <mergeCell ref="C8:C10"/>
    <mergeCell ref="A3:D3"/>
    <mergeCell ref="E3:E4"/>
    <mergeCell ref="F3:F4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101:A103"/>
    <mergeCell ref="B101:B103"/>
    <mergeCell ref="C101:C103"/>
    <mergeCell ref="A104:A106"/>
    <mergeCell ref="A95:A97"/>
    <mergeCell ref="B95:B97"/>
    <mergeCell ref="C95:C97"/>
    <mergeCell ref="A98:A100"/>
    <mergeCell ref="B98:B100"/>
    <mergeCell ref="C98:C100"/>
    <mergeCell ref="A113:A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37:A139"/>
    <mergeCell ref="A140:D142"/>
    <mergeCell ref="B50:C52"/>
    <mergeCell ref="B62:C64"/>
    <mergeCell ref="B104:C106"/>
    <mergeCell ref="B113:C115"/>
    <mergeCell ref="B128:C130"/>
    <mergeCell ref="B137:C139"/>
    <mergeCell ref="A131:A133"/>
    <mergeCell ref="B131:B133"/>
    <mergeCell ref="C131:C133"/>
    <mergeCell ref="A134:A136"/>
    <mergeCell ref="B134:B136"/>
    <mergeCell ref="C134:C136"/>
    <mergeCell ref="A125:A127"/>
    <mergeCell ref="B125:B127"/>
    <mergeCell ref="C125:C127"/>
    <mergeCell ref="A128:A130"/>
    <mergeCell ref="A119:A121"/>
    <mergeCell ref="B119:B121"/>
    <mergeCell ref="C119:C121"/>
    <mergeCell ref="A122:A124"/>
    <mergeCell ref="B122:B124"/>
    <mergeCell ref="C122:C124"/>
  </mergeCells>
  <printOptions/>
  <pageMargins left="0.7086614173228347" right="0.7086614173228347" top="0.7480314960629921" bottom="0.4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11" sqref="F11"/>
    </sheetView>
  </sheetViews>
  <sheetFormatPr defaultColWidth="9.140625" defaultRowHeight="15"/>
  <cols>
    <col min="1" max="10" width="8.00390625" style="0" customWidth="1"/>
  </cols>
  <sheetData>
    <row r="1" spans="1:10" ht="28.5" customHeight="1">
      <c r="A1" s="331" t="s">
        <v>66</v>
      </c>
      <c r="B1" s="331"/>
      <c r="C1" s="331"/>
      <c r="D1" s="331"/>
      <c r="E1" s="331"/>
      <c r="F1" s="331"/>
      <c r="G1" s="331"/>
      <c r="H1" s="331"/>
      <c r="I1" s="331"/>
      <c r="J1" s="331"/>
    </row>
    <row r="2" ht="13.5" customHeight="1"/>
    <row r="3" spans="1:10" ht="15">
      <c r="A3" s="332" t="s">
        <v>0</v>
      </c>
      <c r="B3" s="333"/>
      <c r="C3" s="334"/>
      <c r="D3" s="23" t="s">
        <v>67</v>
      </c>
      <c r="E3" s="335" t="s">
        <v>68</v>
      </c>
      <c r="F3" s="335" t="s">
        <v>69</v>
      </c>
      <c r="G3" s="23" t="s">
        <v>8</v>
      </c>
      <c r="H3" s="335" t="s">
        <v>70</v>
      </c>
      <c r="I3" s="335" t="s">
        <v>71</v>
      </c>
      <c r="J3" s="23" t="s">
        <v>67</v>
      </c>
    </row>
    <row r="4" spans="1:10" ht="15">
      <c r="A4" s="23" t="s">
        <v>4</v>
      </c>
      <c r="B4" s="23" t="s">
        <v>5</v>
      </c>
      <c r="C4" s="23" t="s">
        <v>6</v>
      </c>
      <c r="D4" s="24" t="s">
        <v>72</v>
      </c>
      <c r="E4" s="336"/>
      <c r="F4" s="336"/>
      <c r="G4" s="24" t="s">
        <v>73</v>
      </c>
      <c r="H4" s="336"/>
      <c r="I4" s="336"/>
      <c r="J4" s="24" t="s">
        <v>74</v>
      </c>
    </row>
    <row r="5" spans="1:10" ht="39" customHeight="1">
      <c r="A5" s="25"/>
      <c r="B5" s="25"/>
      <c r="C5" s="26" t="s">
        <v>75</v>
      </c>
      <c r="D5" s="26" t="s">
        <v>76</v>
      </c>
      <c r="E5" s="26" t="s">
        <v>77</v>
      </c>
      <c r="F5" s="26" t="s">
        <v>78</v>
      </c>
      <c r="G5" s="26" t="s">
        <v>79</v>
      </c>
      <c r="H5" s="26" t="s">
        <v>80</v>
      </c>
      <c r="I5" s="25"/>
      <c r="J5" s="25"/>
    </row>
    <row r="6" spans="1:10" ht="39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39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39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39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3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39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39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39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39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39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39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39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39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3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39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6">
    <mergeCell ref="A1:J1"/>
    <mergeCell ref="A3:C3"/>
    <mergeCell ref="E3:E4"/>
    <mergeCell ref="F3:F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E1"/>
    </sheetView>
  </sheetViews>
  <sheetFormatPr defaultColWidth="9.140625" defaultRowHeight="15"/>
  <cols>
    <col min="1" max="1" width="10.421875" style="0" customWidth="1"/>
    <col min="2" max="2" width="12.00390625" style="0" customWidth="1"/>
    <col min="3" max="3" width="31.8515625" style="0" customWidth="1"/>
    <col min="4" max="4" width="12.7109375" style="0" customWidth="1"/>
    <col min="5" max="5" width="12.140625" style="0" customWidth="1"/>
  </cols>
  <sheetData>
    <row r="1" spans="1:7" ht="28.5" customHeight="1">
      <c r="A1" s="331" t="s">
        <v>81</v>
      </c>
      <c r="B1" s="331"/>
      <c r="C1" s="331"/>
      <c r="D1" s="331"/>
      <c r="E1" s="331"/>
      <c r="F1" s="29"/>
      <c r="G1" s="29"/>
    </row>
    <row r="2" ht="13.5" customHeight="1"/>
    <row r="3" spans="1:5" ht="15">
      <c r="A3" s="30" t="s">
        <v>82</v>
      </c>
      <c r="B3" s="30" t="s">
        <v>83</v>
      </c>
      <c r="C3" s="30" t="s">
        <v>84</v>
      </c>
      <c r="D3" s="30" t="s">
        <v>85</v>
      </c>
      <c r="E3" s="30" t="s">
        <v>86</v>
      </c>
    </row>
    <row r="4" spans="1:5" ht="39" customHeight="1">
      <c r="A4" s="25"/>
      <c r="B4" s="25"/>
      <c r="C4" s="26" t="s">
        <v>87</v>
      </c>
      <c r="D4" s="26"/>
      <c r="E4" s="26"/>
    </row>
    <row r="5" spans="1:5" ht="39" customHeight="1">
      <c r="A5" s="27"/>
      <c r="B5" s="27"/>
      <c r="C5" s="27"/>
      <c r="D5" s="27"/>
      <c r="E5" s="27"/>
    </row>
    <row r="6" spans="1:5" ht="39" customHeight="1">
      <c r="A6" s="27"/>
      <c r="B6" s="27"/>
      <c r="C6" s="27"/>
      <c r="D6" s="27"/>
      <c r="E6" s="27"/>
    </row>
    <row r="7" spans="1:5" ht="39" customHeight="1">
      <c r="A7" s="27"/>
      <c r="B7" s="27"/>
      <c r="C7" s="27"/>
      <c r="D7" s="27"/>
      <c r="E7" s="27"/>
    </row>
    <row r="8" spans="1:5" ht="39" customHeight="1">
      <c r="A8" s="27"/>
      <c r="B8" s="27"/>
      <c r="C8" s="27"/>
      <c r="D8" s="27"/>
      <c r="E8" s="27"/>
    </row>
    <row r="9" spans="1:5" ht="39" customHeight="1">
      <c r="A9" s="27"/>
      <c r="B9" s="27"/>
      <c r="C9" s="27"/>
      <c r="D9" s="27"/>
      <c r="E9" s="27"/>
    </row>
    <row r="10" spans="1:5" ht="39" customHeight="1">
      <c r="A10" s="27"/>
      <c r="B10" s="27"/>
      <c r="C10" s="27"/>
      <c r="D10" s="27"/>
      <c r="E10" s="27"/>
    </row>
    <row r="11" spans="1:5" ht="39" customHeight="1">
      <c r="A11" s="27"/>
      <c r="B11" s="27"/>
      <c r="C11" s="27"/>
      <c r="D11" s="27"/>
      <c r="E11" s="27"/>
    </row>
    <row r="12" spans="1:5" ht="39" customHeight="1">
      <c r="A12" s="27"/>
      <c r="B12" s="27"/>
      <c r="C12" s="27"/>
      <c r="D12" s="27"/>
      <c r="E12" s="27"/>
    </row>
    <row r="13" spans="1:5" ht="39" customHeight="1">
      <c r="A13" s="27"/>
      <c r="B13" s="27"/>
      <c r="C13" s="27"/>
      <c r="D13" s="27"/>
      <c r="E13" s="27"/>
    </row>
    <row r="14" spans="1:5" ht="39" customHeight="1">
      <c r="A14" s="27"/>
      <c r="B14" s="27"/>
      <c r="C14" s="27"/>
      <c r="D14" s="27"/>
      <c r="E14" s="27"/>
    </row>
    <row r="15" spans="1:5" ht="39" customHeight="1">
      <c r="A15" s="27"/>
      <c r="B15" s="27"/>
      <c r="C15" s="27"/>
      <c r="D15" s="27"/>
      <c r="E15" s="27"/>
    </row>
    <row r="16" spans="1:5" ht="39" customHeight="1">
      <c r="A16" s="27"/>
      <c r="B16" s="27"/>
      <c r="C16" s="27"/>
      <c r="D16" s="27"/>
      <c r="E16" s="27"/>
    </row>
    <row r="17" spans="1:5" ht="39" customHeight="1">
      <c r="A17" s="27"/>
      <c r="B17" s="27"/>
      <c r="C17" s="27"/>
      <c r="D17" s="27"/>
      <c r="E17" s="27"/>
    </row>
    <row r="18" spans="1:5" ht="39" customHeight="1">
      <c r="A18" s="27"/>
      <c r="B18" s="27"/>
      <c r="C18" s="27"/>
      <c r="D18" s="27"/>
      <c r="E18" s="27"/>
    </row>
    <row r="19" spans="1:5" ht="39" customHeight="1">
      <c r="A19" s="28"/>
      <c r="B19" s="28"/>
      <c r="C19" s="28"/>
      <c r="D19" s="28"/>
      <c r="E19" s="28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8" sqref="D8"/>
    </sheetView>
  </sheetViews>
  <sheetFormatPr defaultColWidth="9.140625" defaultRowHeight="15"/>
  <cols>
    <col min="1" max="4" width="12.421875" style="0" customWidth="1"/>
    <col min="5" max="5" width="18.421875" style="0" customWidth="1"/>
    <col min="6" max="6" width="12.140625" style="0" customWidth="1"/>
  </cols>
  <sheetData>
    <row r="1" spans="1:8" ht="28.5" customHeight="1">
      <c r="A1" s="331" t="s">
        <v>88</v>
      </c>
      <c r="B1" s="331"/>
      <c r="C1" s="331"/>
      <c r="D1" s="331"/>
      <c r="E1" s="331"/>
      <c r="F1" s="331"/>
      <c r="G1" s="29"/>
      <c r="H1" s="29"/>
    </row>
    <row r="2" ht="13.5" customHeight="1"/>
    <row r="3" spans="1:6" ht="33" customHeight="1">
      <c r="A3" s="30" t="s">
        <v>89</v>
      </c>
      <c r="B3" s="30" t="s">
        <v>90</v>
      </c>
      <c r="C3" s="30" t="s">
        <v>91</v>
      </c>
      <c r="D3" s="30" t="s">
        <v>92</v>
      </c>
      <c r="E3" s="30" t="s">
        <v>93</v>
      </c>
      <c r="F3" s="30" t="s">
        <v>94</v>
      </c>
    </row>
    <row r="4" spans="1:6" ht="39" customHeight="1">
      <c r="A4" s="26" t="s">
        <v>75</v>
      </c>
      <c r="B4" s="26" t="s">
        <v>76</v>
      </c>
      <c r="C4" s="26" t="s">
        <v>77</v>
      </c>
      <c r="D4" s="26" t="s">
        <v>78</v>
      </c>
      <c r="E4" s="26" t="s">
        <v>79</v>
      </c>
      <c r="F4" s="26" t="s">
        <v>80</v>
      </c>
    </row>
    <row r="5" spans="1:6" ht="39" customHeight="1">
      <c r="A5" s="27"/>
      <c r="B5" s="27"/>
      <c r="C5" s="27"/>
      <c r="D5" s="27"/>
      <c r="E5" s="27"/>
      <c r="F5" s="27"/>
    </row>
    <row r="6" spans="1:6" ht="39" customHeight="1">
      <c r="A6" s="27"/>
      <c r="B6" s="27"/>
      <c r="C6" s="27"/>
      <c r="D6" s="27"/>
      <c r="E6" s="27"/>
      <c r="F6" s="27"/>
    </row>
    <row r="7" spans="1:6" ht="39" customHeight="1">
      <c r="A7" s="27"/>
      <c r="B7" s="27"/>
      <c r="C7" s="27"/>
      <c r="D7" s="27"/>
      <c r="E7" s="27"/>
      <c r="F7" s="27"/>
    </row>
    <row r="8" spans="1:6" ht="39" customHeight="1">
      <c r="A8" s="27"/>
      <c r="B8" s="27"/>
      <c r="C8" s="27"/>
      <c r="D8" s="27"/>
      <c r="E8" s="27"/>
      <c r="F8" s="27"/>
    </row>
    <row r="9" spans="1:6" ht="39" customHeight="1">
      <c r="A9" s="27"/>
      <c r="B9" s="27"/>
      <c r="C9" s="27"/>
      <c r="D9" s="27"/>
      <c r="E9" s="27"/>
      <c r="F9" s="27"/>
    </row>
    <row r="10" spans="1:6" ht="39" customHeight="1">
      <c r="A10" s="27"/>
      <c r="B10" s="27"/>
      <c r="C10" s="27"/>
      <c r="D10" s="27"/>
      <c r="E10" s="27"/>
      <c r="F10" s="27"/>
    </row>
    <row r="11" spans="1:6" ht="39" customHeight="1">
      <c r="A11" s="27"/>
      <c r="B11" s="27"/>
      <c r="C11" s="27"/>
      <c r="D11" s="27"/>
      <c r="E11" s="27"/>
      <c r="F11" s="27"/>
    </row>
    <row r="12" spans="1:6" ht="39" customHeight="1">
      <c r="A12" s="27"/>
      <c r="B12" s="27"/>
      <c r="C12" s="27"/>
      <c r="D12" s="27"/>
      <c r="E12" s="27"/>
      <c r="F12" s="27"/>
    </row>
    <row r="13" spans="1:6" ht="39" customHeight="1">
      <c r="A13" s="27"/>
      <c r="B13" s="27"/>
      <c r="C13" s="27"/>
      <c r="D13" s="27"/>
      <c r="E13" s="27"/>
      <c r="F13" s="27"/>
    </row>
    <row r="14" spans="1:6" ht="39" customHeight="1">
      <c r="A14" s="27"/>
      <c r="B14" s="27"/>
      <c r="C14" s="27"/>
      <c r="D14" s="27"/>
      <c r="E14" s="27"/>
      <c r="F14" s="27"/>
    </row>
    <row r="15" spans="1:6" ht="39" customHeight="1">
      <c r="A15" s="27"/>
      <c r="B15" s="27"/>
      <c r="C15" s="27"/>
      <c r="D15" s="27"/>
      <c r="E15" s="27"/>
      <c r="F15" s="27"/>
    </row>
    <row r="16" spans="1:6" ht="39" customHeight="1">
      <c r="A16" s="27"/>
      <c r="B16" s="27"/>
      <c r="C16" s="27"/>
      <c r="D16" s="27"/>
      <c r="E16" s="27"/>
      <c r="F16" s="27"/>
    </row>
    <row r="17" spans="1:6" ht="39" customHeight="1">
      <c r="A17" s="27"/>
      <c r="B17" s="27"/>
      <c r="C17" s="27"/>
      <c r="D17" s="27"/>
      <c r="E17" s="27"/>
      <c r="F17" s="27"/>
    </row>
    <row r="18" spans="1:6" ht="39" customHeight="1">
      <c r="A18" s="27"/>
      <c r="B18" s="27"/>
      <c r="C18" s="27"/>
      <c r="D18" s="27"/>
      <c r="E18" s="27"/>
      <c r="F18" s="27"/>
    </row>
    <row r="19" spans="1:6" ht="39" customHeight="1">
      <c r="A19" s="28"/>
      <c r="B19" s="28"/>
      <c r="C19" s="28"/>
      <c r="D19" s="28"/>
      <c r="E19" s="28"/>
      <c r="F19" s="28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N7" sqref="N7"/>
    </sheetView>
  </sheetViews>
  <sheetFormatPr defaultColWidth="9.140625" defaultRowHeight="15"/>
  <cols>
    <col min="1" max="2" width="9.7109375" style="0" customWidth="1"/>
    <col min="3" max="3" width="12.57421875" style="0" customWidth="1"/>
    <col min="4" max="4" width="4.28125" style="0" customWidth="1"/>
    <col min="5" max="5" width="7.421875" style="0" customWidth="1"/>
    <col min="6" max="10" width="2.28125" style="0" customWidth="1"/>
    <col min="11" max="11" width="2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2.7109375" style="0" customWidth="1"/>
    <col min="16" max="16" width="5.140625" style="0" customWidth="1"/>
  </cols>
  <sheetData>
    <row r="1" spans="1:16" ht="51.75" customHeight="1">
      <c r="A1" s="331" t="s">
        <v>95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ht="34.5" customHeight="1">
      <c r="A2" s="30" t="s">
        <v>96</v>
      </c>
      <c r="B2" s="30" t="s">
        <v>97</v>
      </c>
      <c r="C2" s="337" t="s">
        <v>83</v>
      </c>
      <c r="D2" s="338"/>
      <c r="E2" s="339" t="s">
        <v>98</v>
      </c>
      <c r="F2" s="339"/>
      <c r="G2" s="339"/>
      <c r="H2" s="339"/>
      <c r="I2" s="339"/>
      <c r="J2" s="339"/>
      <c r="K2" s="339"/>
      <c r="L2" s="339"/>
      <c r="M2" s="339"/>
      <c r="N2" s="339"/>
      <c r="O2" s="338"/>
      <c r="P2" s="30" t="s">
        <v>86</v>
      </c>
    </row>
    <row r="3" spans="1:16" ht="39" customHeight="1">
      <c r="A3" s="31" t="s">
        <v>99</v>
      </c>
      <c r="B3" s="32" t="s">
        <v>100</v>
      </c>
      <c r="C3" s="33">
        <f>SUM(N3:N4)</f>
        <v>15160000</v>
      </c>
      <c r="D3" s="34" t="s">
        <v>101</v>
      </c>
      <c r="E3" s="35">
        <v>150000</v>
      </c>
      <c r="F3" s="36" t="s">
        <v>102</v>
      </c>
      <c r="G3" s="36" t="s">
        <v>103</v>
      </c>
      <c r="H3" s="36">
        <v>4</v>
      </c>
      <c r="I3" s="36" t="s">
        <v>104</v>
      </c>
      <c r="J3" s="36" t="s">
        <v>103</v>
      </c>
      <c r="K3" s="36">
        <v>2</v>
      </c>
      <c r="L3" s="36" t="s">
        <v>105</v>
      </c>
      <c r="M3" s="37" t="s">
        <v>106</v>
      </c>
      <c r="N3" s="38">
        <f>+E3*H3*K3</f>
        <v>1200000</v>
      </c>
      <c r="O3" s="39" t="s">
        <v>102</v>
      </c>
      <c r="P3" s="40"/>
    </row>
    <row r="4" spans="1:16" ht="39" customHeight="1">
      <c r="A4" s="41"/>
      <c r="B4" s="42"/>
      <c r="C4" s="43"/>
      <c r="D4" s="44"/>
      <c r="E4" s="35">
        <v>349000</v>
      </c>
      <c r="F4" s="36" t="s">
        <v>102</v>
      </c>
      <c r="G4" s="36" t="s">
        <v>103</v>
      </c>
      <c r="H4" s="36">
        <v>4</v>
      </c>
      <c r="I4" s="36" t="s">
        <v>104</v>
      </c>
      <c r="J4" s="36" t="s">
        <v>103</v>
      </c>
      <c r="K4" s="36">
        <v>10</v>
      </c>
      <c r="L4" s="36" t="s">
        <v>105</v>
      </c>
      <c r="M4" s="37" t="s">
        <v>106</v>
      </c>
      <c r="N4" s="38">
        <f>+E4*H4*K4</f>
        <v>13960000</v>
      </c>
      <c r="O4" s="39" t="s">
        <v>102</v>
      </c>
      <c r="P4" s="45"/>
    </row>
    <row r="5" spans="1:16" ht="39" customHeight="1">
      <c r="A5" s="337" t="s">
        <v>107</v>
      </c>
      <c r="B5" s="339"/>
      <c r="C5" s="46">
        <f>SUM(C3:C4)</f>
        <v>15160000</v>
      </c>
      <c r="D5" s="47" t="s">
        <v>101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48"/>
    </row>
    <row r="6" ht="39" customHeight="1"/>
    <row r="7" ht="39" customHeight="1"/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</sheetData>
  <mergeCells count="5">
    <mergeCell ref="A1:P1"/>
    <mergeCell ref="C2:D2"/>
    <mergeCell ref="E2:O2"/>
    <mergeCell ref="A5:B5"/>
    <mergeCell ref="E5:O5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C3" sqref="C3"/>
    </sheetView>
  </sheetViews>
  <sheetFormatPr defaultColWidth="9.140625" defaultRowHeight="15"/>
  <cols>
    <col min="1" max="2" width="9.7109375" style="0" customWidth="1"/>
    <col min="3" max="3" width="11.8515625" style="0" customWidth="1"/>
    <col min="4" max="4" width="4.28125" style="0" customWidth="1"/>
    <col min="5" max="5" width="7.421875" style="0" customWidth="1"/>
    <col min="6" max="10" width="2.28125" style="0" customWidth="1"/>
    <col min="11" max="11" width="2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2.7109375" style="0" customWidth="1"/>
    <col min="16" max="16" width="5.140625" style="0" customWidth="1"/>
    <col min="18" max="18" width="11.00390625" style="0" bestFit="1" customWidth="1"/>
  </cols>
  <sheetData>
    <row r="1" spans="1:16" ht="51.75" customHeight="1">
      <c r="A1" s="331" t="s">
        <v>108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ht="34.5" customHeight="1">
      <c r="A2" s="30" t="s">
        <v>96</v>
      </c>
      <c r="B2" s="30" t="s">
        <v>97</v>
      </c>
      <c r="C2" s="337" t="s">
        <v>83</v>
      </c>
      <c r="D2" s="338"/>
      <c r="E2" s="339" t="s">
        <v>98</v>
      </c>
      <c r="F2" s="339"/>
      <c r="G2" s="339"/>
      <c r="H2" s="339"/>
      <c r="I2" s="339"/>
      <c r="J2" s="339"/>
      <c r="K2" s="339"/>
      <c r="L2" s="339"/>
      <c r="M2" s="339"/>
      <c r="N2" s="339"/>
      <c r="O2" s="338"/>
      <c r="P2" s="30" t="s">
        <v>86</v>
      </c>
    </row>
    <row r="3" spans="1:16" ht="73.5" customHeight="1">
      <c r="A3" s="49"/>
      <c r="B3" s="50" t="s">
        <v>75</v>
      </c>
      <c r="C3" s="59" t="s">
        <v>76</v>
      </c>
      <c r="D3" s="52" t="s">
        <v>77</v>
      </c>
      <c r="E3" s="53" t="s">
        <v>78</v>
      </c>
      <c r="F3" s="54"/>
      <c r="G3" s="55"/>
      <c r="H3" s="55"/>
      <c r="I3" s="55" t="s">
        <v>79</v>
      </c>
      <c r="J3" s="55"/>
      <c r="K3" s="55"/>
      <c r="L3" s="55"/>
      <c r="M3" s="56" t="s">
        <v>80</v>
      </c>
      <c r="N3" s="57"/>
      <c r="O3" s="58"/>
      <c r="P3" s="27"/>
    </row>
    <row r="4" spans="1:16" ht="39" customHeight="1">
      <c r="A4" s="337" t="s">
        <v>107</v>
      </c>
      <c r="B4" s="339"/>
      <c r="C4" s="46">
        <f>SUM(C3:C3)</f>
        <v>0</v>
      </c>
      <c r="D4" s="47" t="s">
        <v>101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1"/>
      <c r="P4" s="48"/>
    </row>
    <row r="5" ht="39" customHeight="1"/>
    <row r="6" ht="39" customHeight="1"/>
    <row r="7" ht="39" customHeight="1"/>
    <row r="8" ht="39" customHeight="1"/>
    <row r="9" ht="39" customHeight="1"/>
    <row r="10" ht="39" customHeight="1"/>
    <row r="11" ht="39" customHeight="1"/>
    <row r="12" ht="39" customHeight="1"/>
  </sheetData>
  <mergeCells count="5">
    <mergeCell ref="A1:P1"/>
    <mergeCell ref="C2:D2"/>
    <mergeCell ref="E2:O2"/>
    <mergeCell ref="A4:B4"/>
    <mergeCell ref="E4:O4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0">
      <selection activeCell="F15" sqref="F15"/>
    </sheetView>
  </sheetViews>
  <sheetFormatPr defaultColWidth="9.140625" defaultRowHeight="15"/>
  <cols>
    <col min="1" max="1" width="11.57421875" style="0" customWidth="1"/>
    <col min="2" max="2" width="10.57421875" style="0" customWidth="1"/>
    <col min="3" max="3" width="13.57421875" style="0" customWidth="1"/>
    <col min="4" max="4" width="11.421875" style="0" customWidth="1"/>
    <col min="5" max="5" width="2.421875" style="0" customWidth="1"/>
    <col min="6" max="6" width="9.57421875" style="0" customWidth="1"/>
    <col min="7" max="7" width="24.421875" style="0" customWidth="1"/>
  </cols>
  <sheetData>
    <row r="1" spans="1:7" s="1" customFormat="1" ht="26.25">
      <c r="A1" s="11" t="s">
        <v>130</v>
      </c>
      <c r="B1" s="10"/>
      <c r="C1" s="10"/>
      <c r="D1" s="10"/>
      <c r="E1" s="10"/>
      <c r="F1" s="10"/>
      <c r="G1" s="10"/>
    </row>
    <row r="2" spans="1:3" s="1" customFormat="1" ht="15">
      <c r="A2" s="6"/>
      <c r="B2" s="6"/>
      <c r="C2" s="6"/>
    </row>
    <row r="3" spans="1:7" ht="36" customHeight="1">
      <c r="A3" s="72" t="s">
        <v>128</v>
      </c>
      <c r="B3" s="72" t="s">
        <v>119</v>
      </c>
      <c r="C3" s="72" t="s">
        <v>129</v>
      </c>
      <c r="D3" s="342" t="s">
        <v>126</v>
      </c>
      <c r="E3" s="343"/>
      <c r="F3" s="72" t="s">
        <v>125</v>
      </c>
      <c r="G3" s="72" t="s">
        <v>93</v>
      </c>
    </row>
    <row r="4" spans="1:7" ht="36" customHeight="1">
      <c r="A4" s="60">
        <v>41298</v>
      </c>
      <c r="B4" s="61" t="s">
        <v>120</v>
      </c>
      <c r="C4" s="62" t="s">
        <v>121</v>
      </c>
      <c r="D4" s="66">
        <v>420000</v>
      </c>
      <c r="E4" s="67" t="s">
        <v>101</v>
      </c>
      <c r="F4" s="62" t="s">
        <v>123</v>
      </c>
      <c r="G4" s="61" t="s">
        <v>118</v>
      </c>
    </row>
    <row r="5" spans="1:7" ht="36" customHeight="1">
      <c r="A5" s="63">
        <v>41299</v>
      </c>
      <c r="B5" s="61" t="s">
        <v>120</v>
      </c>
      <c r="C5" s="65" t="s">
        <v>122</v>
      </c>
      <c r="D5" s="68">
        <v>11432000</v>
      </c>
      <c r="E5" s="69" t="s">
        <v>101</v>
      </c>
      <c r="F5" s="65" t="s">
        <v>124</v>
      </c>
      <c r="G5" s="64" t="s">
        <v>117</v>
      </c>
    </row>
    <row r="6" spans="1:7" ht="36" customHeight="1">
      <c r="A6" s="63">
        <v>41381</v>
      </c>
      <c r="B6" s="61" t="s">
        <v>120</v>
      </c>
      <c r="C6" s="62" t="s">
        <v>121</v>
      </c>
      <c r="D6" s="68">
        <v>420000</v>
      </c>
      <c r="E6" s="69" t="s">
        <v>101</v>
      </c>
      <c r="F6" s="62" t="s">
        <v>123</v>
      </c>
      <c r="G6" s="64" t="s">
        <v>116</v>
      </c>
    </row>
    <row r="7" spans="1:7" ht="36" customHeight="1">
      <c r="A7" s="63">
        <v>41382</v>
      </c>
      <c r="B7" s="61" t="s">
        <v>120</v>
      </c>
      <c r="C7" s="65" t="s">
        <v>122</v>
      </c>
      <c r="D7" s="68">
        <v>874000</v>
      </c>
      <c r="E7" s="69" t="s">
        <v>101</v>
      </c>
      <c r="F7" s="65" t="s">
        <v>124</v>
      </c>
      <c r="G7" s="64" t="s">
        <v>115</v>
      </c>
    </row>
    <row r="8" spans="1:7" ht="36" customHeight="1">
      <c r="A8" s="63">
        <v>41382</v>
      </c>
      <c r="B8" s="61" t="s">
        <v>120</v>
      </c>
      <c r="C8" s="65" t="s">
        <v>122</v>
      </c>
      <c r="D8" s="68">
        <v>10000000</v>
      </c>
      <c r="E8" s="69" t="s">
        <v>101</v>
      </c>
      <c r="F8" s="62" t="s">
        <v>123</v>
      </c>
      <c r="G8" s="64" t="s">
        <v>115</v>
      </c>
    </row>
    <row r="9" spans="1:7" ht="36" customHeight="1">
      <c r="A9" s="63">
        <v>41478</v>
      </c>
      <c r="B9" s="61" t="s">
        <v>120</v>
      </c>
      <c r="C9" s="62" t="s">
        <v>121</v>
      </c>
      <c r="D9" s="68">
        <v>420000</v>
      </c>
      <c r="E9" s="69" t="s">
        <v>101</v>
      </c>
      <c r="F9" s="62" t="s">
        <v>123</v>
      </c>
      <c r="G9" s="64" t="s">
        <v>114</v>
      </c>
    </row>
    <row r="10" spans="1:7" ht="36" customHeight="1">
      <c r="A10" s="63">
        <v>41478</v>
      </c>
      <c r="B10" s="61" t="s">
        <v>120</v>
      </c>
      <c r="C10" s="65" t="s">
        <v>122</v>
      </c>
      <c r="D10" s="68">
        <v>4792000</v>
      </c>
      <c r="E10" s="69" t="s">
        <v>101</v>
      </c>
      <c r="F10" s="65" t="s">
        <v>124</v>
      </c>
      <c r="G10" s="64" t="s">
        <v>113</v>
      </c>
    </row>
    <row r="11" spans="1:7" ht="36" customHeight="1">
      <c r="A11" s="63">
        <v>41478</v>
      </c>
      <c r="B11" s="61" t="s">
        <v>120</v>
      </c>
      <c r="C11" s="65" t="s">
        <v>122</v>
      </c>
      <c r="D11" s="68">
        <v>10000000</v>
      </c>
      <c r="E11" s="69" t="s">
        <v>101</v>
      </c>
      <c r="F11" s="62" t="s">
        <v>123</v>
      </c>
      <c r="G11" s="64" t="s">
        <v>113</v>
      </c>
    </row>
    <row r="12" spans="1:7" ht="36" customHeight="1">
      <c r="A12" s="63">
        <v>41561</v>
      </c>
      <c r="B12" s="61" t="s">
        <v>120</v>
      </c>
      <c r="C12" s="62" t="s">
        <v>121</v>
      </c>
      <c r="D12" s="68">
        <v>420000</v>
      </c>
      <c r="E12" s="69" t="s">
        <v>101</v>
      </c>
      <c r="F12" s="62" t="s">
        <v>123</v>
      </c>
      <c r="G12" s="64" t="s">
        <v>112</v>
      </c>
    </row>
    <row r="13" spans="1:7" ht="36" customHeight="1">
      <c r="A13" s="63">
        <v>41561</v>
      </c>
      <c r="B13" s="61" t="s">
        <v>120</v>
      </c>
      <c r="C13" s="65" t="s">
        <v>122</v>
      </c>
      <c r="D13" s="68">
        <v>2822000</v>
      </c>
      <c r="E13" s="69" t="s">
        <v>101</v>
      </c>
      <c r="F13" s="65" t="s">
        <v>124</v>
      </c>
      <c r="G13" s="64" t="s">
        <v>110</v>
      </c>
    </row>
    <row r="14" spans="1:7" ht="36" customHeight="1">
      <c r="A14" s="63">
        <v>41561</v>
      </c>
      <c r="B14" s="61" t="s">
        <v>120</v>
      </c>
      <c r="C14" s="65" t="s">
        <v>122</v>
      </c>
      <c r="D14" s="68">
        <v>5718000</v>
      </c>
      <c r="E14" s="69" t="s">
        <v>101</v>
      </c>
      <c r="F14" s="62" t="s">
        <v>123</v>
      </c>
      <c r="G14" s="64" t="s">
        <v>110</v>
      </c>
    </row>
    <row r="15" spans="1:7" ht="36" customHeight="1">
      <c r="A15" s="344" t="s">
        <v>127</v>
      </c>
      <c r="B15" s="344"/>
      <c r="C15" s="345"/>
      <c r="D15" s="70">
        <v>47318000</v>
      </c>
      <c r="E15" s="71" t="s">
        <v>101</v>
      </c>
      <c r="F15" s="72"/>
      <c r="G15" s="73"/>
    </row>
  </sheetData>
  <mergeCells count="2">
    <mergeCell ref="D3:E3"/>
    <mergeCell ref="A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주단보호</dc:creator>
  <cp:keywords/>
  <dc:description/>
  <cp:lastModifiedBy>주단보호</cp:lastModifiedBy>
  <cp:lastPrinted>2014-03-25T12:49:24Z</cp:lastPrinted>
  <dcterms:created xsi:type="dcterms:W3CDTF">2014-02-24T09:14:48Z</dcterms:created>
  <dcterms:modified xsi:type="dcterms:W3CDTF">2014-03-26T06:47:05Z</dcterms:modified>
  <cp:category/>
  <cp:version/>
  <cp:contentType/>
  <cp:contentStatus/>
</cp:coreProperties>
</file>