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75" windowWidth="13995" windowHeight="69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<sst xmlns="http://schemas.openxmlformats.org/spreadsheetml/2006/main" count="134" uniqueCount="72">
  <si>
    <t>하수처리구역 내</t>
  </si>
  <si>
    <t>1. 하수도 보급률</t>
  </si>
  <si>
    <t>지  역
(시·군·구)</t>
  </si>
  <si>
    <t>수계</t>
  </si>
  <si>
    <t>지류</t>
  </si>
  <si>
    <t>수계 영향권별 분류</t>
  </si>
  <si>
    <t>특별대책지역</t>
  </si>
  <si>
    <t>총인구(명)</t>
  </si>
  <si>
    <t>총면적(㎢)</t>
  </si>
  <si>
    <t>하수처리구역 외</t>
  </si>
  <si>
    <t>공공하수처리구역인구보급률(%)</t>
  </si>
  <si>
    <t>고도처리
인구보급률 (%)</t>
  </si>
  <si>
    <r>
      <t>하수관거보급률(</t>
    </r>
    <r>
      <rPr>
        <sz val="11"/>
        <rFont val="맑은 고딕"/>
        <family val="3"/>
      </rPr>
      <t>%)</t>
    </r>
  </si>
  <si>
    <t>중복검사</t>
  </si>
  <si>
    <t>계</t>
  </si>
  <si>
    <t>공공하수처리인구(명)</t>
  </si>
  <si>
    <t>폐수처리인구(명)</t>
  </si>
  <si>
    <t>면적(㎢)</t>
  </si>
  <si>
    <t>계</t>
  </si>
  <si>
    <t>시가지역</t>
  </si>
  <si>
    <t>비시가지역</t>
  </si>
  <si>
    <t>중권역</t>
  </si>
  <si>
    <t>소권역</t>
  </si>
  <si>
    <t>합계</t>
  </si>
  <si>
    <t>1차처리</t>
  </si>
  <si>
    <t>2차처리</t>
  </si>
  <si>
    <t>3차처리</t>
  </si>
  <si>
    <t>미처리인구</t>
  </si>
  <si>
    <t>오수처리인구</t>
  </si>
  <si>
    <t>정화조인구</t>
  </si>
  <si>
    <t>-</t>
  </si>
  <si>
    <t>포항시</t>
  </si>
  <si>
    <t>-</t>
  </si>
  <si>
    <t>동지역</t>
  </si>
  <si>
    <t>연안(동해)</t>
  </si>
  <si>
    <t>형산강</t>
  </si>
  <si>
    <t>형산강하류</t>
  </si>
  <si>
    <t>구룡포읍</t>
  </si>
  <si>
    <t>병포천</t>
  </si>
  <si>
    <t>대종천</t>
  </si>
  <si>
    <t>대화천</t>
  </si>
  <si>
    <t>연일읍</t>
  </si>
  <si>
    <t>자명천</t>
  </si>
  <si>
    <t>오천읍</t>
  </si>
  <si>
    <t>냉천</t>
  </si>
  <si>
    <t>대송면</t>
  </si>
  <si>
    <t>제2칠성천</t>
  </si>
  <si>
    <t>동해면</t>
  </si>
  <si>
    <t>상정천</t>
  </si>
  <si>
    <t>장기면</t>
  </si>
  <si>
    <t>장기천</t>
  </si>
  <si>
    <t>대보면</t>
  </si>
  <si>
    <t>강사천</t>
  </si>
  <si>
    <t>흥해읍</t>
  </si>
  <si>
    <t>곡강천</t>
  </si>
  <si>
    <t>영덕오십천</t>
  </si>
  <si>
    <t>광천</t>
  </si>
  <si>
    <t>신광면</t>
  </si>
  <si>
    <t>신광천</t>
  </si>
  <si>
    <t>청하면</t>
  </si>
  <si>
    <t>청하천</t>
  </si>
  <si>
    <t>송라면</t>
  </si>
  <si>
    <t>광천</t>
  </si>
  <si>
    <t>기계면</t>
  </si>
  <si>
    <t>기계천</t>
  </si>
  <si>
    <t>금호강</t>
  </si>
  <si>
    <t>영천댐</t>
  </si>
  <si>
    <t>죽장면</t>
  </si>
  <si>
    <t>자호천</t>
  </si>
  <si>
    <t>임하댐</t>
  </si>
  <si>
    <t>길안천상류</t>
  </si>
  <si>
    <t>기북면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</si>
</sst>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_-;\-* #,##0.0_-;_-* &quot;-&quot;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b/>
      <sz val="11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1" fontId="5" fillId="0" borderId="0" xfId="0" applyNumberFormat="1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 indent="1"/>
    </xf>
    <xf numFmtId="176" fontId="6" fillId="0" borderId="0" xfId="0" applyNumberFormat="1" applyFont="1" applyFill="1" applyBorder="1" applyAlignment="1">
      <alignment horizontal="center" wrapText="1"/>
    </xf>
    <xf numFmtId="41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1" fontId="6" fillId="0" borderId="0" xfId="0" applyNumberFormat="1" applyFont="1" applyFill="1" applyBorder="1" applyAlignment="1">
      <alignment wrapText="1"/>
    </xf>
    <xf numFmtId="41" fontId="2" fillId="0" borderId="3" xfId="0" applyNumberFormat="1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7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41" fontId="2" fillId="0" borderId="6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7" xfId="0" applyNumberFormat="1" applyFont="1" applyFill="1" applyBorder="1" applyAlignment="1">
      <alignment horizontal="center" vertical="center" wrapText="1"/>
    </xf>
    <xf numFmtId="41" fontId="2" fillId="0" borderId="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vertical="center" wrapText="1"/>
    </xf>
    <xf numFmtId="41" fontId="8" fillId="2" borderId="5" xfId="0" applyNumberFormat="1" applyFont="1" applyFill="1" applyBorder="1" applyAlignment="1">
      <alignment horizontal="center" vertical="center" wrapText="1"/>
    </xf>
    <xf numFmtId="41" fontId="8" fillId="2" borderId="6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41" fontId="2" fillId="3" borderId="5" xfId="0" applyNumberFormat="1" applyFont="1" applyFill="1" applyBorder="1" applyAlignment="1">
      <alignment horizontal="center" vertical="center" wrapText="1"/>
    </xf>
    <xf numFmtId="41" fontId="2" fillId="3" borderId="6" xfId="0" applyNumberFormat="1" applyFont="1" applyFill="1" applyBorder="1" applyAlignment="1">
      <alignment horizontal="center" vertical="center" wrapText="1"/>
    </xf>
    <xf numFmtId="41" fontId="2" fillId="4" borderId="6" xfId="0" applyNumberFormat="1" applyFont="1" applyFill="1" applyBorder="1" applyAlignment="1">
      <alignment horizontal="center" vertical="center" wrapText="1"/>
    </xf>
    <xf numFmtId="176" fontId="2" fillId="4" borderId="6" xfId="0" applyNumberFormat="1" applyFont="1" applyFill="1" applyBorder="1" applyAlignment="1">
      <alignment horizontal="center" vertical="center" wrapText="1"/>
    </xf>
    <xf numFmtId="176" fontId="2" fillId="4" borderId="6" xfId="0" applyNumberFormat="1" applyFont="1" applyFill="1" applyBorder="1" applyAlignment="1" applyProtection="1">
      <alignment horizontal="center" vertical="center" wrapText="1"/>
      <protection/>
    </xf>
    <xf numFmtId="176" fontId="2" fillId="4" borderId="9" xfId="0" applyNumberFormat="1" applyFont="1" applyFill="1" applyBorder="1" applyAlignment="1" applyProtection="1">
      <alignment horizontal="center" vertical="center" wrapText="1"/>
      <protection/>
    </xf>
    <xf numFmtId="176" fontId="2" fillId="4" borderId="9" xfId="0" applyNumberFormat="1" applyFont="1" applyFill="1" applyBorder="1" applyAlignment="1">
      <alignment horizontal="center" vertical="center" wrapText="1"/>
    </xf>
    <xf numFmtId="41" fontId="2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FF0000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workbookViewId="0" topLeftCell="A1">
      <selection activeCell="AF9" sqref="AF9"/>
    </sheetView>
  </sheetViews>
  <sheetFormatPr defaultColWidth="3.57421875" defaultRowHeight="15"/>
  <cols>
    <col min="1" max="1" width="22.421875" style="5" bestFit="1" customWidth="1"/>
    <col min="2" max="2" width="15.7109375" style="5" bestFit="1" customWidth="1"/>
    <col min="3" max="3" width="8.00390625" style="5" customWidth="1"/>
    <col min="4" max="4" width="13.8515625" style="5" customWidth="1"/>
    <col min="5" max="5" width="21.421875" style="5" customWidth="1"/>
    <col min="6" max="6" width="14.140625" style="5" bestFit="1" customWidth="1"/>
    <col min="7" max="7" width="15.57421875" style="6" bestFit="1" customWidth="1"/>
    <col min="8" max="8" width="14.28125" style="7" bestFit="1" customWidth="1"/>
    <col min="9" max="9" width="15.421875" style="6" customWidth="1"/>
    <col min="10" max="10" width="15.421875" style="6" bestFit="1" customWidth="1"/>
    <col min="11" max="11" width="15.140625" style="6" customWidth="1"/>
    <col min="12" max="13" width="16.28125" style="6" customWidth="1"/>
    <col min="14" max="14" width="15.140625" style="6" customWidth="1"/>
    <col min="15" max="15" width="15.8515625" style="6" customWidth="1"/>
    <col min="16" max="17" width="15.140625" style="6" customWidth="1"/>
    <col min="18" max="18" width="15.140625" style="7" bestFit="1" customWidth="1"/>
    <col min="19" max="19" width="21.7109375" style="6" customWidth="1"/>
    <col min="20" max="25" width="15.140625" style="6" customWidth="1"/>
    <col min="26" max="26" width="15.140625" style="7" bestFit="1" customWidth="1"/>
    <col min="27" max="28" width="16.00390625" style="7" customWidth="1"/>
    <col min="29" max="29" width="16.00390625" style="7" hidden="1" customWidth="1"/>
    <col min="30" max="30" width="10.00390625" style="8" hidden="1" customWidth="1"/>
    <col min="31" max="16384" width="3.57421875" style="5" customWidth="1"/>
  </cols>
  <sheetData>
    <row r="1" spans="1:3" ht="21.95" customHeight="1">
      <c r="A1" s="4"/>
      <c r="B1" s="4"/>
      <c r="C1" s="4"/>
    </row>
    <row r="2" spans="1:30" s="13" customFormat="1" ht="21.95" customHeight="1">
      <c r="A2" s="9" t="s">
        <v>1</v>
      </c>
      <c r="B2" s="9"/>
      <c r="C2" s="9"/>
      <c r="D2" s="9"/>
      <c r="E2" s="9"/>
      <c r="F2" s="9"/>
      <c r="G2" s="9"/>
      <c r="H2" s="10"/>
      <c r="I2" s="11"/>
      <c r="J2" s="11"/>
      <c r="K2" s="11"/>
      <c r="L2" s="11"/>
      <c r="M2" s="11"/>
      <c r="N2" s="11"/>
      <c r="O2" s="11"/>
      <c r="P2" s="11"/>
      <c r="Q2" s="11"/>
      <c r="R2" s="10"/>
      <c r="S2" s="11"/>
      <c r="T2" s="11"/>
      <c r="U2" s="11"/>
      <c r="V2" s="11"/>
      <c r="W2" s="11"/>
      <c r="X2" s="11"/>
      <c r="Y2" s="11"/>
      <c r="Z2" s="10"/>
      <c r="AA2" s="10"/>
      <c r="AB2" s="10"/>
      <c r="AC2" s="10"/>
      <c r="AD2" s="12"/>
    </row>
    <row r="3" spans="1:30" s="13" customFormat="1" ht="21.95" customHeight="1">
      <c r="A3" s="5"/>
      <c r="G3" s="14"/>
      <c r="H3" s="10"/>
      <c r="I3" s="11"/>
      <c r="J3" s="14"/>
      <c r="K3" s="14"/>
      <c r="L3" s="14"/>
      <c r="M3" s="14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0"/>
      <c r="AB3" s="10"/>
      <c r="AC3" s="10"/>
      <c r="AD3" s="12"/>
    </row>
    <row r="4" spans="1:30" s="13" customFormat="1" ht="21.95" customHeight="1" thickBot="1">
      <c r="A4" s="5"/>
      <c r="G4" s="11"/>
      <c r="H4" s="10"/>
      <c r="I4" s="11"/>
      <c r="J4" s="11"/>
      <c r="K4" s="11"/>
      <c r="L4" s="11"/>
      <c r="M4" s="11"/>
      <c r="N4" s="11"/>
      <c r="O4" s="11"/>
      <c r="P4" s="11"/>
      <c r="Q4" s="11"/>
      <c r="R4" s="10"/>
      <c r="S4" s="11"/>
      <c r="T4" s="11"/>
      <c r="U4" s="11"/>
      <c r="V4" s="11"/>
      <c r="W4" s="11"/>
      <c r="X4" s="11"/>
      <c r="Y4" s="11"/>
      <c r="Z4" s="10"/>
      <c r="AA4" s="10"/>
      <c r="AB4" s="10"/>
      <c r="AC4" s="10"/>
      <c r="AD4" s="12"/>
    </row>
    <row r="5" spans="1:30" s="3" customFormat="1" ht="21.95" customHeight="1">
      <c r="A5" s="15" t="s">
        <v>2</v>
      </c>
      <c r="B5" s="16" t="s">
        <v>3</v>
      </c>
      <c r="C5" s="16" t="s">
        <v>4</v>
      </c>
      <c r="D5" s="1" t="s">
        <v>5</v>
      </c>
      <c r="E5" s="1"/>
      <c r="F5" s="16" t="s">
        <v>6</v>
      </c>
      <c r="G5" s="16" t="s">
        <v>7</v>
      </c>
      <c r="H5" s="17" t="s">
        <v>8</v>
      </c>
      <c r="I5" s="1" t="s">
        <v>0</v>
      </c>
      <c r="J5" s="2"/>
      <c r="K5" s="2"/>
      <c r="L5" s="2"/>
      <c r="M5" s="2"/>
      <c r="N5" s="2"/>
      <c r="O5" s="2"/>
      <c r="P5" s="2"/>
      <c r="Q5" s="2"/>
      <c r="R5" s="2"/>
      <c r="S5" s="1" t="s">
        <v>9</v>
      </c>
      <c r="T5" s="2"/>
      <c r="U5" s="2"/>
      <c r="V5" s="2"/>
      <c r="W5" s="2"/>
      <c r="X5" s="2"/>
      <c r="Y5" s="2"/>
      <c r="Z5" s="2"/>
      <c r="AA5" s="17" t="s">
        <v>10</v>
      </c>
      <c r="AB5" s="17" t="s">
        <v>11</v>
      </c>
      <c r="AC5" s="18" t="s">
        <v>12</v>
      </c>
      <c r="AD5" s="19" t="s">
        <v>13</v>
      </c>
    </row>
    <row r="6" spans="1:30" s="3" customFormat="1" ht="21.95" customHeight="1">
      <c r="A6" s="20"/>
      <c r="B6" s="21"/>
      <c r="C6" s="21"/>
      <c r="D6" s="22"/>
      <c r="E6" s="22"/>
      <c r="F6" s="21"/>
      <c r="G6" s="21"/>
      <c r="H6" s="23"/>
      <c r="I6" s="22" t="s">
        <v>14</v>
      </c>
      <c r="J6" s="24" t="s">
        <v>15</v>
      </c>
      <c r="K6" s="21"/>
      <c r="L6" s="21"/>
      <c r="M6" s="21"/>
      <c r="N6" s="24" t="s">
        <v>16</v>
      </c>
      <c r="O6" s="21"/>
      <c r="P6" s="21"/>
      <c r="Q6" s="21"/>
      <c r="R6" s="25" t="s">
        <v>17</v>
      </c>
      <c r="S6" s="22" t="s">
        <v>18</v>
      </c>
      <c r="T6" s="26" t="s">
        <v>19</v>
      </c>
      <c r="U6" s="21"/>
      <c r="V6" s="21"/>
      <c r="W6" s="26" t="s">
        <v>20</v>
      </c>
      <c r="X6" s="21"/>
      <c r="Y6" s="21"/>
      <c r="Z6" s="27" t="s">
        <v>17</v>
      </c>
      <c r="AA6" s="27"/>
      <c r="AB6" s="27"/>
      <c r="AC6" s="28"/>
      <c r="AD6" s="29"/>
    </row>
    <row r="7" spans="1:30" s="3" customFormat="1" ht="21.95" customHeight="1">
      <c r="A7" s="20"/>
      <c r="B7" s="21"/>
      <c r="C7" s="21"/>
      <c r="D7" s="30" t="s">
        <v>21</v>
      </c>
      <c r="E7" s="30" t="s">
        <v>22</v>
      </c>
      <c r="F7" s="21"/>
      <c r="G7" s="21"/>
      <c r="H7" s="23"/>
      <c r="I7" s="21"/>
      <c r="J7" s="31" t="s">
        <v>23</v>
      </c>
      <c r="K7" s="32" t="s">
        <v>24</v>
      </c>
      <c r="L7" s="32" t="s">
        <v>25</v>
      </c>
      <c r="M7" s="32" t="s">
        <v>26</v>
      </c>
      <c r="N7" s="31" t="s">
        <v>23</v>
      </c>
      <c r="O7" s="32" t="s">
        <v>24</v>
      </c>
      <c r="P7" s="32" t="s">
        <v>25</v>
      </c>
      <c r="Q7" s="32" t="s">
        <v>26</v>
      </c>
      <c r="R7" s="33"/>
      <c r="S7" s="21"/>
      <c r="T7" s="32" t="s">
        <v>27</v>
      </c>
      <c r="U7" s="32" t="s">
        <v>28</v>
      </c>
      <c r="V7" s="32" t="s">
        <v>29</v>
      </c>
      <c r="W7" s="32" t="s">
        <v>27</v>
      </c>
      <c r="X7" s="32" t="s">
        <v>28</v>
      </c>
      <c r="Y7" s="32" t="s">
        <v>29</v>
      </c>
      <c r="Z7" s="23"/>
      <c r="AA7" s="27"/>
      <c r="AB7" s="27"/>
      <c r="AC7" s="28"/>
      <c r="AD7" s="33"/>
    </row>
    <row r="8" spans="1:30" s="35" customFormat="1" ht="21.95" customHeight="1">
      <c r="A8" s="36" t="s">
        <v>31</v>
      </c>
      <c r="B8" s="37" t="s">
        <v>32</v>
      </c>
      <c r="C8" s="37" t="s">
        <v>32</v>
      </c>
      <c r="D8" s="37" t="s">
        <v>32</v>
      </c>
      <c r="E8" s="37" t="s">
        <v>32</v>
      </c>
      <c r="F8" s="37" t="s">
        <v>30</v>
      </c>
      <c r="G8" s="37">
        <f aca="true" t="shared" si="0" ref="G8:G23">I8+S8</f>
        <v>523345</v>
      </c>
      <c r="H8" s="38">
        <f aca="true" t="shared" si="1" ref="H8:H23">R8+Z8</f>
        <v>1127.85</v>
      </c>
      <c r="I8" s="37">
        <f aca="true" t="shared" si="2" ref="I8:I23">J8+N8</f>
        <v>415550</v>
      </c>
      <c r="J8" s="37">
        <f aca="true" t="shared" si="3" ref="J8:J23">K8+L8+M8</f>
        <v>415550</v>
      </c>
      <c r="K8" s="37">
        <f>SUM(K9:K23)</f>
        <v>0</v>
      </c>
      <c r="L8" s="37">
        <f>SUM(L9:L23)</f>
        <v>0</v>
      </c>
      <c r="M8" s="37">
        <f>SUM(M9:M23)</f>
        <v>415550</v>
      </c>
      <c r="N8" s="37">
        <f aca="true" t="shared" si="4" ref="N8:N23">O8+P8+Q8</f>
        <v>0</v>
      </c>
      <c r="O8" s="37">
        <f>SUM(O9:O23)</f>
        <v>0</v>
      </c>
      <c r="P8" s="37">
        <f>SUM(P9:P23)</f>
        <v>0</v>
      </c>
      <c r="Q8" s="37">
        <f>SUM(Q9:Q23)</f>
        <v>0</v>
      </c>
      <c r="R8" s="38">
        <f>SUM(R9:R23)</f>
        <v>143.4</v>
      </c>
      <c r="S8" s="37">
        <f aca="true" t="shared" si="5" ref="S8:S23">T8+U8+V8+W8+X8+Y8</f>
        <v>107795</v>
      </c>
      <c r="T8" s="37">
        <f aca="true" t="shared" si="6" ref="T8:Z8">SUM(T9:T23)</f>
        <v>0</v>
      </c>
      <c r="U8" s="37">
        <f t="shared" si="6"/>
        <v>0</v>
      </c>
      <c r="V8" s="37">
        <f t="shared" si="6"/>
        <v>0</v>
      </c>
      <c r="W8" s="37">
        <f t="shared" si="6"/>
        <v>8295</v>
      </c>
      <c r="X8" s="37">
        <f t="shared" si="6"/>
        <v>46924</v>
      </c>
      <c r="Y8" s="37">
        <f t="shared" si="6"/>
        <v>52576</v>
      </c>
      <c r="Z8" s="38">
        <f t="shared" si="6"/>
        <v>984.4499999999999</v>
      </c>
      <c r="AA8" s="38">
        <f aca="true" t="shared" si="7" ref="AA8:AA23">IF(ISERROR(I8/G8*100),0,I8/G8*100)</f>
        <v>79.40268847509769</v>
      </c>
      <c r="AB8" s="38">
        <f aca="true" t="shared" si="8" ref="AB8:AB23">IF(ISERROR(M8/G8*100),0,M8/G8*100)</f>
        <v>79.40268847509769</v>
      </c>
      <c r="AC8" s="39">
        <f>IF(ISERROR(VLOOKUP(A8,#REF!,4,FALSE)),,VLOOKUP(A8,#REF!,4,FALSE))</f>
        <v>0</v>
      </c>
      <c r="AD8" s="34" t="e">
        <f>COUNTIF(#REF!,A8)</f>
        <v>#REF!</v>
      </c>
    </row>
    <row r="9" spans="1:30" s="35" customFormat="1" ht="21.95" customHeight="1">
      <c r="A9" s="40" t="s">
        <v>33</v>
      </c>
      <c r="B9" s="41" t="s">
        <v>34</v>
      </c>
      <c r="C9" s="41" t="s">
        <v>35</v>
      </c>
      <c r="D9" s="41" t="s">
        <v>35</v>
      </c>
      <c r="E9" s="41" t="s">
        <v>36</v>
      </c>
      <c r="F9" s="41" t="s">
        <v>30</v>
      </c>
      <c r="G9" s="42">
        <f t="shared" si="0"/>
        <v>344751</v>
      </c>
      <c r="H9" s="43">
        <f t="shared" si="1"/>
        <v>75.65</v>
      </c>
      <c r="I9" s="42">
        <f t="shared" si="2"/>
        <v>305240</v>
      </c>
      <c r="J9" s="42">
        <f t="shared" si="3"/>
        <v>305240</v>
      </c>
      <c r="K9" s="41">
        <v>0</v>
      </c>
      <c r="L9" s="41">
        <v>0</v>
      </c>
      <c r="M9" s="41">
        <v>305240</v>
      </c>
      <c r="N9" s="42">
        <f t="shared" si="4"/>
        <v>0</v>
      </c>
      <c r="O9" s="41">
        <v>0</v>
      </c>
      <c r="P9" s="41">
        <v>0</v>
      </c>
      <c r="Q9" s="41">
        <v>0</v>
      </c>
      <c r="R9" s="41">
        <v>62.1</v>
      </c>
      <c r="S9" s="42">
        <f t="shared" si="5"/>
        <v>39511</v>
      </c>
      <c r="T9" s="41">
        <v>0</v>
      </c>
      <c r="U9" s="41">
        <v>0</v>
      </c>
      <c r="V9" s="41">
        <v>0</v>
      </c>
      <c r="W9" s="41">
        <v>1729</v>
      </c>
      <c r="X9" s="41">
        <v>15565</v>
      </c>
      <c r="Y9" s="41">
        <v>22217</v>
      </c>
      <c r="Z9" s="41">
        <v>13.55</v>
      </c>
      <c r="AA9" s="44">
        <f t="shared" si="7"/>
        <v>88.53926457066115</v>
      </c>
      <c r="AB9" s="44">
        <f t="shared" si="8"/>
        <v>88.53926457066115</v>
      </c>
      <c r="AC9" s="45" t="e">
        <f>#REF!</f>
        <v>#REF!</v>
      </c>
      <c r="AD9" s="34" t="e">
        <f>COUNTIF(#REF!,A9)</f>
        <v>#REF!</v>
      </c>
    </row>
    <row r="10" spans="1:30" s="35" customFormat="1" ht="21.95" customHeight="1">
      <c r="A10" s="40" t="s">
        <v>37</v>
      </c>
      <c r="B10" s="41" t="s">
        <v>34</v>
      </c>
      <c r="C10" s="41" t="s">
        <v>38</v>
      </c>
      <c r="D10" s="41" t="s">
        <v>39</v>
      </c>
      <c r="E10" s="41" t="s">
        <v>40</v>
      </c>
      <c r="F10" s="41" t="s">
        <v>30</v>
      </c>
      <c r="G10" s="42">
        <f t="shared" si="0"/>
        <v>10271</v>
      </c>
      <c r="H10" s="43">
        <f t="shared" si="1"/>
        <v>45.1</v>
      </c>
      <c r="I10" s="42">
        <f t="shared" si="2"/>
        <v>8170</v>
      </c>
      <c r="J10" s="42">
        <f t="shared" si="3"/>
        <v>8170</v>
      </c>
      <c r="K10" s="41">
        <v>0</v>
      </c>
      <c r="L10" s="41">
        <v>0</v>
      </c>
      <c r="M10" s="41">
        <v>8170</v>
      </c>
      <c r="N10" s="42">
        <f t="shared" si="4"/>
        <v>0</v>
      </c>
      <c r="O10" s="41">
        <v>0</v>
      </c>
      <c r="P10" s="41">
        <v>0</v>
      </c>
      <c r="Q10" s="41">
        <v>0</v>
      </c>
      <c r="R10" s="41">
        <v>14.3</v>
      </c>
      <c r="S10" s="42">
        <f t="shared" si="5"/>
        <v>2101</v>
      </c>
      <c r="T10" s="41">
        <v>0</v>
      </c>
      <c r="U10" s="41">
        <v>0</v>
      </c>
      <c r="V10" s="41">
        <v>0</v>
      </c>
      <c r="W10" s="41">
        <v>232</v>
      </c>
      <c r="X10" s="41">
        <v>893</v>
      </c>
      <c r="Y10" s="41">
        <v>976</v>
      </c>
      <c r="Z10" s="41">
        <v>30.8</v>
      </c>
      <c r="AA10" s="43">
        <f t="shared" si="7"/>
        <v>79.54434816473567</v>
      </c>
      <c r="AB10" s="43">
        <f t="shared" si="8"/>
        <v>79.54434816473567</v>
      </c>
      <c r="AC10" s="46">
        <f>IF(ISERROR(VLOOKUP(A10,#REF!,4,FALSE)),,VLOOKUP(A10,#REF!,4,FALSE))</f>
        <v>0</v>
      </c>
      <c r="AD10" s="34" t="e">
        <f>COUNTIF(#REF!,A10)</f>
        <v>#REF!</v>
      </c>
    </row>
    <row r="11" spans="1:30" s="35" customFormat="1" ht="21.95" customHeight="1">
      <c r="A11" s="47" t="s">
        <v>41</v>
      </c>
      <c r="B11" s="41" t="s">
        <v>34</v>
      </c>
      <c r="C11" s="41" t="s">
        <v>42</v>
      </c>
      <c r="D11" s="41" t="s">
        <v>35</v>
      </c>
      <c r="E11" s="41" t="s">
        <v>36</v>
      </c>
      <c r="F11" s="41" t="s">
        <v>30</v>
      </c>
      <c r="G11" s="42">
        <f t="shared" si="0"/>
        <v>35385</v>
      </c>
      <c r="H11" s="43">
        <f t="shared" si="1"/>
        <v>36.1</v>
      </c>
      <c r="I11" s="42">
        <f t="shared" si="2"/>
        <v>24530</v>
      </c>
      <c r="J11" s="42">
        <f t="shared" si="3"/>
        <v>24530</v>
      </c>
      <c r="K11" s="41">
        <v>0</v>
      </c>
      <c r="L11" s="41">
        <v>0</v>
      </c>
      <c r="M11" s="41">
        <v>24530</v>
      </c>
      <c r="N11" s="42">
        <f t="shared" si="4"/>
        <v>0</v>
      </c>
      <c r="O11" s="41">
        <v>0</v>
      </c>
      <c r="P11" s="41">
        <v>0</v>
      </c>
      <c r="Q11" s="41">
        <v>0</v>
      </c>
      <c r="R11" s="41">
        <v>14.3</v>
      </c>
      <c r="S11" s="42">
        <f t="shared" si="5"/>
        <v>10855</v>
      </c>
      <c r="T11" s="41">
        <v>0</v>
      </c>
      <c r="U11" s="41">
        <v>0</v>
      </c>
      <c r="V11" s="41">
        <v>0</v>
      </c>
      <c r="W11" s="41">
        <v>784</v>
      </c>
      <c r="X11" s="41">
        <v>5421</v>
      </c>
      <c r="Y11" s="41">
        <v>4650</v>
      </c>
      <c r="Z11" s="41">
        <v>21.8</v>
      </c>
      <c r="AA11" s="43">
        <f t="shared" si="7"/>
        <v>69.32315953087466</v>
      </c>
      <c r="AB11" s="43">
        <f t="shared" si="8"/>
        <v>69.32315953087466</v>
      </c>
      <c r="AC11" s="46">
        <f>IF(ISERROR(VLOOKUP(A11,#REF!,4,FALSE)),,VLOOKUP(A11,#REF!,4,FALSE))</f>
        <v>0</v>
      </c>
      <c r="AD11" s="34" t="e">
        <f>COUNTIF(#REF!,A11)</f>
        <v>#REF!</v>
      </c>
    </row>
    <row r="12" spans="1:30" s="35" customFormat="1" ht="21.95" customHeight="1">
      <c r="A12" s="47" t="s">
        <v>43</v>
      </c>
      <c r="B12" s="41" t="s">
        <v>34</v>
      </c>
      <c r="C12" s="41" t="s">
        <v>44</v>
      </c>
      <c r="D12" s="41" t="s">
        <v>39</v>
      </c>
      <c r="E12" s="41" t="s">
        <v>40</v>
      </c>
      <c r="F12" s="41" t="s">
        <v>30</v>
      </c>
      <c r="G12" s="42">
        <f t="shared" si="0"/>
        <v>50447</v>
      </c>
      <c r="H12" s="43">
        <f t="shared" si="1"/>
        <v>70.6</v>
      </c>
      <c r="I12" s="42">
        <f t="shared" si="2"/>
        <v>41151</v>
      </c>
      <c r="J12" s="42">
        <f t="shared" si="3"/>
        <v>41151</v>
      </c>
      <c r="K12" s="41">
        <v>0</v>
      </c>
      <c r="L12" s="41">
        <v>0</v>
      </c>
      <c r="M12" s="41">
        <v>41151</v>
      </c>
      <c r="N12" s="42">
        <f t="shared" si="4"/>
        <v>0</v>
      </c>
      <c r="O12" s="41">
        <v>0</v>
      </c>
      <c r="P12" s="41">
        <v>0</v>
      </c>
      <c r="Q12" s="41">
        <v>0</v>
      </c>
      <c r="R12" s="41">
        <v>21</v>
      </c>
      <c r="S12" s="42">
        <f t="shared" si="5"/>
        <v>9296</v>
      </c>
      <c r="T12" s="41">
        <v>0</v>
      </c>
      <c r="U12" s="41">
        <v>0</v>
      </c>
      <c r="V12" s="41">
        <v>0</v>
      </c>
      <c r="W12" s="41">
        <v>574</v>
      </c>
      <c r="X12" s="41">
        <v>4730</v>
      </c>
      <c r="Y12" s="41">
        <v>3992</v>
      </c>
      <c r="Z12" s="41">
        <v>49.6</v>
      </c>
      <c r="AA12" s="43">
        <f t="shared" si="7"/>
        <v>81.57273970701925</v>
      </c>
      <c r="AB12" s="43">
        <f t="shared" si="8"/>
        <v>81.57273970701925</v>
      </c>
      <c r="AC12" s="46">
        <f>IF(ISERROR(VLOOKUP(A12,#REF!,4,FALSE)),,VLOOKUP(A12,#REF!,4,FALSE))</f>
        <v>0</v>
      </c>
      <c r="AD12" s="34" t="e">
        <f>COUNTIF(#REF!,A12)</f>
        <v>#REF!</v>
      </c>
    </row>
    <row r="13" spans="1:30" s="35" customFormat="1" ht="21.95" customHeight="1">
      <c r="A13" s="47" t="s">
        <v>45</v>
      </c>
      <c r="B13" s="41" t="s">
        <v>34</v>
      </c>
      <c r="C13" s="41" t="s">
        <v>46</v>
      </c>
      <c r="D13" s="41" t="s">
        <v>35</v>
      </c>
      <c r="E13" s="41" t="s">
        <v>36</v>
      </c>
      <c r="F13" s="41" t="s">
        <v>30</v>
      </c>
      <c r="G13" s="42">
        <f t="shared" si="0"/>
        <v>5349</v>
      </c>
      <c r="H13" s="43">
        <f t="shared" si="1"/>
        <v>32.6</v>
      </c>
      <c r="I13" s="42">
        <f t="shared" si="2"/>
        <v>4682</v>
      </c>
      <c r="J13" s="42">
        <f t="shared" si="3"/>
        <v>4682</v>
      </c>
      <c r="K13" s="41">
        <v>0</v>
      </c>
      <c r="L13" s="41">
        <v>0</v>
      </c>
      <c r="M13" s="41">
        <v>4682</v>
      </c>
      <c r="N13" s="42">
        <f t="shared" si="4"/>
        <v>0</v>
      </c>
      <c r="O13" s="41">
        <v>0</v>
      </c>
      <c r="P13" s="41">
        <v>0</v>
      </c>
      <c r="Q13" s="41">
        <v>0</v>
      </c>
      <c r="R13" s="41">
        <v>5.7</v>
      </c>
      <c r="S13" s="42">
        <f t="shared" si="5"/>
        <v>667</v>
      </c>
      <c r="T13" s="41">
        <v>0</v>
      </c>
      <c r="U13" s="41">
        <v>0</v>
      </c>
      <c r="V13" s="41">
        <v>0</v>
      </c>
      <c r="W13" s="41">
        <v>121</v>
      </c>
      <c r="X13" s="41">
        <v>145</v>
      </c>
      <c r="Y13" s="41">
        <v>401</v>
      </c>
      <c r="Z13" s="41">
        <v>26.9</v>
      </c>
      <c r="AA13" s="43">
        <f t="shared" si="7"/>
        <v>87.53037951018882</v>
      </c>
      <c r="AB13" s="43">
        <f t="shared" si="8"/>
        <v>87.53037951018882</v>
      </c>
      <c r="AC13" s="46">
        <f>IF(ISERROR(VLOOKUP(A13,#REF!,4,FALSE)),,VLOOKUP(A13,#REF!,4,FALSE))</f>
        <v>0</v>
      </c>
      <c r="AD13" s="34" t="e">
        <f>COUNTIF(#REF!,A13)</f>
        <v>#REF!</v>
      </c>
    </row>
    <row r="14" spans="1:30" s="35" customFormat="1" ht="21.95" customHeight="1">
      <c r="A14" s="47" t="s">
        <v>47</v>
      </c>
      <c r="B14" s="41" t="s">
        <v>34</v>
      </c>
      <c r="C14" s="41" t="s">
        <v>48</v>
      </c>
      <c r="D14" s="41" t="s">
        <v>39</v>
      </c>
      <c r="E14" s="41" t="s">
        <v>40</v>
      </c>
      <c r="F14" s="41" t="s">
        <v>30</v>
      </c>
      <c r="G14" s="42">
        <f t="shared" si="0"/>
        <v>11610</v>
      </c>
      <c r="H14" s="43">
        <f t="shared" si="1"/>
        <v>43.6</v>
      </c>
      <c r="I14" s="42">
        <f t="shared" si="2"/>
        <v>7152</v>
      </c>
      <c r="J14" s="42">
        <f t="shared" si="3"/>
        <v>7152</v>
      </c>
      <c r="K14" s="41">
        <v>0</v>
      </c>
      <c r="L14" s="41">
        <v>0</v>
      </c>
      <c r="M14" s="41">
        <v>7152</v>
      </c>
      <c r="N14" s="42">
        <f t="shared" si="4"/>
        <v>0</v>
      </c>
      <c r="O14" s="41">
        <v>0</v>
      </c>
      <c r="P14" s="41">
        <v>0</v>
      </c>
      <c r="Q14" s="41">
        <v>0</v>
      </c>
      <c r="R14" s="41">
        <v>4</v>
      </c>
      <c r="S14" s="42">
        <f t="shared" si="5"/>
        <v>4458</v>
      </c>
      <c r="T14" s="41">
        <v>0</v>
      </c>
      <c r="U14" s="41">
        <v>0</v>
      </c>
      <c r="V14" s="41">
        <v>0</v>
      </c>
      <c r="W14" s="41">
        <v>765</v>
      </c>
      <c r="X14" s="41">
        <v>1657</v>
      </c>
      <c r="Y14" s="41">
        <v>2036</v>
      </c>
      <c r="Z14" s="41">
        <v>39.6</v>
      </c>
      <c r="AA14" s="43">
        <f t="shared" si="7"/>
        <v>61.60206718346253</v>
      </c>
      <c r="AB14" s="43">
        <f t="shared" si="8"/>
        <v>61.60206718346253</v>
      </c>
      <c r="AC14" s="46">
        <f>IF(ISERROR(VLOOKUP(A14,#REF!,4,FALSE)),,VLOOKUP(A14,#REF!,4,FALSE))</f>
        <v>0</v>
      </c>
      <c r="AD14" s="34" t="e">
        <f>COUNTIF(#REF!,A14)</f>
        <v>#REF!</v>
      </c>
    </row>
    <row r="15" spans="1:30" s="35" customFormat="1" ht="21.95" customHeight="1">
      <c r="A15" s="47" t="s">
        <v>49</v>
      </c>
      <c r="B15" s="41" t="s">
        <v>34</v>
      </c>
      <c r="C15" s="41" t="s">
        <v>50</v>
      </c>
      <c r="D15" s="41" t="s">
        <v>39</v>
      </c>
      <c r="E15" s="41" t="s">
        <v>40</v>
      </c>
      <c r="F15" s="41" t="s">
        <v>30</v>
      </c>
      <c r="G15" s="42">
        <f t="shared" si="0"/>
        <v>5387</v>
      </c>
      <c r="H15" s="43">
        <f t="shared" si="1"/>
        <v>100.2</v>
      </c>
      <c r="I15" s="42">
        <f t="shared" si="2"/>
        <v>0</v>
      </c>
      <c r="J15" s="42">
        <f t="shared" si="3"/>
        <v>0</v>
      </c>
      <c r="K15" s="41">
        <v>0</v>
      </c>
      <c r="L15" s="41">
        <v>0</v>
      </c>
      <c r="M15" s="41">
        <v>0</v>
      </c>
      <c r="N15" s="42">
        <f t="shared" si="4"/>
        <v>0</v>
      </c>
      <c r="O15" s="41">
        <v>0</v>
      </c>
      <c r="P15" s="41">
        <v>0</v>
      </c>
      <c r="Q15" s="41">
        <v>0</v>
      </c>
      <c r="R15" s="41">
        <v>0</v>
      </c>
      <c r="S15" s="42">
        <f t="shared" si="5"/>
        <v>5387</v>
      </c>
      <c r="T15" s="41">
        <v>0</v>
      </c>
      <c r="U15" s="41">
        <v>0</v>
      </c>
      <c r="V15" s="41">
        <v>0</v>
      </c>
      <c r="W15" s="41">
        <v>930</v>
      </c>
      <c r="X15" s="41">
        <v>2821</v>
      </c>
      <c r="Y15" s="41">
        <v>1636</v>
      </c>
      <c r="Z15" s="41">
        <v>100.2</v>
      </c>
      <c r="AA15" s="43">
        <f t="shared" si="7"/>
        <v>0</v>
      </c>
      <c r="AB15" s="43">
        <f t="shared" si="8"/>
        <v>0</v>
      </c>
      <c r="AC15" s="46">
        <f>IF(ISERROR(VLOOKUP(A15,#REF!,4,FALSE)),,VLOOKUP(A15,#REF!,4,FALSE))</f>
        <v>0</v>
      </c>
      <c r="AD15" s="34" t="e">
        <f>COUNTIF(#REF!,A15)</f>
        <v>#REF!</v>
      </c>
    </row>
    <row r="16" spans="1:30" s="35" customFormat="1" ht="21.95" customHeight="1">
      <c r="A16" s="47" t="s">
        <v>51</v>
      </c>
      <c r="B16" s="41" t="s">
        <v>34</v>
      </c>
      <c r="C16" s="41" t="s">
        <v>52</v>
      </c>
      <c r="D16" s="41" t="s">
        <v>39</v>
      </c>
      <c r="E16" s="41" t="s">
        <v>40</v>
      </c>
      <c r="F16" s="41" t="s">
        <v>30</v>
      </c>
      <c r="G16" s="42">
        <f t="shared" si="0"/>
        <v>2462</v>
      </c>
      <c r="H16" s="43">
        <f t="shared" si="1"/>
        <v>20.4</v>
      </c>
      <c r="I16" s="42">
        <f t="shared" si="2"/>
        <v>0</v>
      </c>
      <c r="J16" s="42">
        <f t="shared" si="3"/>
        <v>0</v>
      </c>
      <c r="K16" s="41">
        <v>0</v>
      </c>
      <c r="L16" s="41">
        <v>0</v>
      </c>
      <c r="M16" s="41">
        <v>0</v>
      </c>
      <c r="N16" s="42">
        <f t="shared" si="4"/>
        <v>0</v>
      </c>
      <c r="O16" s="41">
        <v>0</v>
      </c>
      <c r="P16" s="41">
        <v>0</v>
      </c>
      <c r="Q16" s="41">
        <v>0</v>
      </c>
      <c r="R16" s="41">
        <v>0</v>
      </c>
      <c r="S16" s="42">
        <f t="shared" si="5"/>
        <v>2462</v>
      </c>
      <c r="T16" s="41">
        <v>0</v>
      </c>
      <c r="U16" s="41">
        <v>0</v>
      </c>
      <c r="V16" s="41">
        <v>0</v>
      </c>
      <c r="W16" s="41">
        <v>932</v>
      </c>
      <c r="X16" s="41">
        <v>574</v>
      </c>
      <c r="Y16" s="41">
        <v>956</v>
      </c>
      <c r="Z16" s="41">
        <v>20.4</v>
      </c>
      <c r="AA16" s="43">
        <f t="shared" si="7"/>
        <v>0</v>
      </c>
      <c r="AB16" s="43">
        <f t="shared" si="8"/>
        <v>0</v>
      </c>
      <c r="AC16" s="46">
        <f>IF(ISERROR(VLOOKUP(A16,#REF!,4,FALSE)),,VLOOKUP(A16,#REF!,4,FALSE))</f>
        <v>0</v>
      </c>
      <c r="AD16" s="34" t="e">
        <f>COUNTIF(#REF!,A16)</f>
        <v>#REF!</v>
      </c>
    </row>
    <row r="17" spans="1:30" s="35" customFormat="1" ht="21.95" customHeight="1">
      <c r="A17" s="47" t="s">
        <v>53</v>
      </c>
      <c r="B17" s="41" t="s">
        <v>34</v>
      </c>
      <c r="C17" s="41" t="s">
        <v>54</v>
      </c>
      <c r="D17" s="41" t="s">
        <v>55</v>
      </c>
      <c r="E17" s="41" t="s">
        <v>56</v>
      </c>
      <c r="F17" s="41" t="s">
        <v>30</v>
      </c>
      <c r="G17" s="42">
        <f t="shared" si="0"/>
        <v>36192</v>
      </c>
      <c r="H17" s="43">
        <f t="shared" si="1"/>
        <v>105.69999999999999</v>
      </c>
      <c r="I17" s="42">
        <f t="shared" si="2"/>
        <v>24625</v>
      </c>
      <c r="J17" s="42">
        <f t="shared" si="3"/>
        <v>24625</v>
      </c>
      <c r="K17" s="41">
        <v>0</v>
      </c>
      <c r="L17" s="41">
        <v>0</v>
      </c>
      <c r="M17" s="41">
        <v>24625</v>
      </c>
      <c r="N17" s="42">
        <f t="shared" si="4"/>
        <v>0</v>
      </c>
      <c r="O17" s="41">
        <v>0</v>
      </c>
      <c r="P17" s="41">
        <v>0</v>
      </c>
      <c r="Q17" s="41">
        <v>0</v>
      </c>
      <c r="R17" s="41">
        <v>17.1</v>
      </c>
      <c r="S17" s="42">
        <f t="shared" si="5"/>
        <v>11567</v>
      </c>
      <c r="T17" s="41">
        <v>0</v>
      </c>
      <c r="U17" s="41">
        <v>0</v>
      </c>
      <c r="V17" s="41">
        <v>0</v>
      </c>
      <c r="W17" s="41">
        <v>72</v>
      </c>
      <c r="X17" s="41">
        <v>6113</v>
      </c>
      <c r="Y17" s="41">
        <v>5382</v>
      </c>
      <c r="Z17" s="41">
        <v>88.6</v>
      </c>
      <c r="AA17" s="43">
        <f t="shared" si="7"/>
        <v>68.03989832007073</v>
      </c>
      <c r="AB17" s="43">
        <f t="shared" si="8"/>
        <v>68.03989832007073</v>
      </c>
      <c r="AC17" s="46">
        <f>IF(ISERROR(VLOOKUP(A17,#REF!,4,FALSE)),,VLOOKUP(A17,#REF!,4,FALSE))</f>
        <v>0</v>
      </c>
      <c r="AD17" s="34" t="e">
        <f>COUNTIF(#REF!,A17)</f>
        <v>#REF!</v>
      </c>
    </row>
    <row r="18" spans="1:30" s="35" customFormat="1" ht="21.95" customHeight="1">
      <c r="A18" s="47" t="s">
        <v>57</v>
      </c>
      <c r="B18" s="41" t="s">
        <v>34</v>
      </c>
      <c r="C18" s="41" t="s">
        <v>58</v>
      </c>
      <c r="D18" s="41" t="s">
        <v>55</v>
      </c>
      <c r="E18" s="41" t="s">
        <v>56</v>
      </c>
      <c r="F18" s="41" t="s">
        <v>30</v>
      </c>
      <c r="G18" s="42">
        <f t="shared" si="0"/>
        <v>3097</v>
      </c>
      <c r="H18" s="43">
        <f t="shared" si="1"/>
        <v>80.2</v>
      </c>
      <c r="I18" s="42">
        <f t="shared" si="2"/>
        <v>0</v>
      </c>
      <c r="J18" s="42">
        <f t="shared" si="3"/>
        <v>0</v>
      </c>
      <c r="K18" s="41">
        <v>0</v>
      </c>
      <c r="L18" s="41">
        <v>0</v>
      </c>
      <c r="M18" s="41">
        <v>0</v>
      </c>
      <c r="N18" s="42">
        <f t="shared" si="4"/>
        <v>0</v>
      </c>
      <c r="O18" s="41">
        <v>0</v>
      </c>
      <c r="P18" s="41">
        <v>0</v>
      </c>
      <c r="Q18" s="41">
        <v>0</v>
      </c>
      <c r="R18" s="41">
        <v>0</v>
      </c>
      <c r="S18" s="42">
        <f t="shared" si="5"/>
        <v>3097</v>
      </c>
      <c r="T18" s="41">
        <v>0</v>
      </c>
      <c r="U18" s="41">
        <v>0</v>
      </c>
      <c r="V18" s="41">
        <v>0</v>
      </c>
      <c r="W18" s="41">
        <v>330</v>
      </c>
      <c r="X18" s="41">
        <v>1105</v>
      </c>
      <c r="Y18" s="41">
        <v>1662</v>
      </c>
      <c r="Z18" s="41">
        <v>80.2</v>
      </c>
      <c r="AA18" s="43">
        <f t="shared" si="7"/>
        <v>0</v>
      </c>
      <c r="AB18" s="43">
        <f t="shared" si="8"/>
        <v>0</v>
      </c>
      <c r="AC18" s="46" t="e">
        <f>#REF!</f>
        <v>#REF!</v>
      </c>
      <c r="AD18" s="34" t="e">
        <f>COUNTIF(#REF!,A18)</f>
        <v>#REF!</v>
      </c>
    </row>
    <row r="19" spans="1:30" s="35" customFormat="1" ht="21.95" customHeight="1">
      <c r="A19" s="47" t="s">
        <v>59</v>
      </c>
      <c r="B19" s="41" t="s">
        <v>34</v>
      </c>
      <c r="C19" s="41" t="s">
        <v>60</v>
      </c>
      <c r="D19" s="41" t="s">
        <v>55</v>
      </c>
      <c r="E19" s="41" t="s">
        <v>56</v>
      </c>
      <c r="F19" s="41" t="s">
        <v>30</v>
      </c>
      <c r="G19" s="42">
        <f t="shared" si="0"/>
        <v>5646</v>
      </c>
      <c r="H19" s="43">
        <f t="shared" si="1"/>
        <v>78.2</v>
      </c>
      <c r="I19" s="42">
        <f t="shared" si="2"/>
        <v>0</v>
      </c>
      <c r="J19" s="42">
        <f t="shared" si="3"/>
        <v>0</v>
      </c>
      <c r="K19" s="41">
        <v>0</v>
      </c>
      <c r="L19" s="41">
        <v>0</v>
      </c>
      <c r="M19" s="41">
        <v>0</v>
      </c>
      <c r="N19" s="42">
        <f t="shared" si="4"/>
        <v>0</v>
      </c>
      <c r="O19" s="41">
        <v>0</v>
      </c>
      <c r="P19" s="41">
        <v>0</v>
      </c>
      <c r="Q19" s="41">
        <v>0</v>
      </c>
      <c r="R19" s="41">
        <v>0</v>
      </c>
      <c r="S19" s="42">
        <f t="shared" si="5"/>
        <v>5646</v>
      </c>
      <c r="T19" s="41">
        <v>0</v>
      </c>
      <c r="U19" s="41">
        <v>0</v>
      </c>
      <c r="V19" s="41">
        <v>0</v>
      </c>
      <c r="W19" s="41">
        <v>73</v>
      </c>
      <c r="X19" s="41">
        <v>2821</v>
      </c>
      <c r="Y19" s="41">
        <v>2752</v>
      </c>
      <c r="Z19" s="41">
        <v>78.2</v>
      </c>
      <c r="AA19" s="43">
        <f t="shared" si="7"/>
        <v>0</v>
      </c>
      <c r="AB19" s="43">
        <f t="shared" si="8"/>
        <v>0</v>
      </c>
      <c r="AC19" s="46">
        <f>IF(ISERROR(VLOOKUP(A19,#REF!,4,FALSE)),,VLOOKUP(A19,#REF!,4,FALSE))</f>
        <v>0</v>
      </c>
      <c r="AD19" s="34" t="e">
        <f>COUNTIF(#REF!,A19)</f>
        <v>#REF!</v>
      </c>
    </row>
    <row r="20" spans="1:30" s="35" customFormat="1" ht="21.95" customHeight="1">
      <c r="A20" s="47" t="s">
        <v>61</v>
      </c>
      <c r="B20" s="41" t="s">
        <v>34</v>
      </c>
      <c r="C20" s="41" t="s">
        <v>62</v>
      </c>
      <c r="D20" s="41" t="s">
        <v>55</v>
      </c>
      <c r="E20" s="41" t="s">
        <v>56</v>
      </c>
      <c r="F20" s="41" t="s">
        <v>30</v>
      </c>
      <c r="G20" s="42">
        <f t="shared" si="0"/>
        <v>2998</v>
      </c>
      <c r="H20" s="43">
        <f t="shared" si="1"/>
        <v>59.4</v>
      </c>
      <c r="I20" s="42">
        <f t="shared" si="2"/>
        <v>0</v>
      </c>
      <c r="J20" s="42">
        <f t="shared" si="3"/>
        <v>0</v>
      </c>
      <c r="K20" s="41">
        <v>0</v>
      </c>
      <c r="L20" s="41">
        <v>0</v>
      </c>
      <c r="M20" s="41">
        <v>0</v>
      </c>
      <c r="N20" s="42">
        <f t="shared" si="4"/>
        <v>0</v>
      </c>
      <c r="O20" s="41">
        <v>0</v>
      </c>
      <c r="P20" s="41">
        <v>0</v>
      </c>
      <c r="Q20" s="41">
        <v>0</v>
      </c>
      <c r="R20" s="41">
        <v>0</v>
      </c>
      <c r="S20" s="42">
        <f t="shared" si="5"/>
        <v>2998</v>
      </c>
      <c r="T20" s="41">
        <v>0</v>
      </c>
      <c r="U20" s="41">
        <v>0</v>
      </c>
      <c r="V20" s="41">
        <v>0</v>
      </c>
      <c r="W20" s="41">
        <v>390</v>
      </c>
      <c r="X20" s="41">
        <v>1223</v>
      </c>
      <c r="Y20" s="41">
        <v>1385</v>
      </c>
      <c r="Z20" s="41">
        <v>59.4</v>
      </c>
      <c r="AA20" s="43">
        <f t="shared" si="7"/>
        <v>0</v>
      </c>
      <c r="AB20" s="43">
        <f t="shared" si="8"/>
        <v>0</v>
      </c>
      <c r="AC20" s="46">
        <f>IF(ISERROR(VLOOKUP(A20,#REF!,4,FALSE)),,VLOOKUP(A20,#REF!,4,FALSE))</f>
        <v>0</v>
      </c>
      <c r="AD20" s="34" t="e">
        <f>COUNTIF(#REF!,A20)</f>
        <v>#REF!</v>
      </c>
    </row>
    <row r="21" spans="1:30" s="35" customFormat="1" ht="21.95" customHeight="1">
      <c r="A21" s="47" t="s">
        <v>63</v>
      </c>
      <c r="B21" s="41" t="s">
        <v>34</v>
      </c>
      <c r="C21" s="41" t="s">
        <v>64</v>
      </c>
      <c r="D21" s="41" t="s">
        <v>65</v>
      </c>
      <c r="E21" s="41" t="s">
        <v>66</v>
      </c>
      <c r="F21" s="41" t="s">
        <v>30</v>
      </c>
      <c r="G21" s="42">
        <f t="shared" si="0"/>
        <v>5566</v>
      </c>
      <c r="H21" s="43">
        <f t="shared" si="1"/>
        <v>92</v>
      </c>
      <c r="I21" s="42">
        <f t="shared" si="2"/>
        <v>0</v>
      </c>
      <c r="J21" s="42">
        <f t="shared" si="3"/>
        <v>0</v>
      </c>
      <c r="K21" s="41">
        <v>0</v>
      </c>
      <c r="L21" s="41">
        <v>0</v>
      </c>
      <c r="M21" s="41">
        <v>0</v>
      </c>
      <c r="N21" s="42">
        <f t="shared" si="4"/>
        <v>0</v>
      </c>
      <c r="O21" s="41">
        <v>0</v>
      </c>
      <c r="P21" s="41">
        <v>0</v>
      </c>
      <c r="Q21" s="41">
        <v>0</v>
      </c>
      <c r="R21" s="41">
        <v>4.9</v>
      </c>
      <c r="S21" s="42">
        <f t="shared" si="5"/>
        <v>5566</v>
      </c>
      <c r="T21" s="41">
        <v>0</v>
      </c>
      <c r="U21" s="41">
        <v>0</v>
      </c>
      <c r="V21" s="41">
        <v>0</v>
      </c>
      <c r="W21" s="41">
        <v>780</v>
      </c>
      <c r="X21" s="41">
        <v>2353</v>
      </c>
      <c r="Y21" s="41">
        <v>2433</v>
      </c>
      <c r="Z21" s="41">
        <v>87.1</v>
      </c>
      <c r="AA21" s="43">
        <f t="shared" si="7"/>
        <v>0</v>
      </c>
      <c r="AB21" s="43">
        <f t="shared" si="8"/>
        <v>0</v>
      </c>
      <c r="AC21" s="46">
        <f>IF(ISERROR(VLOOKUP(A21,#REF!,4,FALSE)),,VLOOKUP(A21,#REF!,4,FALSE))</f>
        <v>0</v>
      </c>
      <c r="AD21" s="34" t="e">
        <f>COUNTIF(#REF!,A21)</f>
        <v>#REF!</v>
      </c>
    </row>
    <row r="22" spans="1:30" s="35" customFormat="1" ht="21.95" customHeight="1">
      <c r="A22" s="47" t="s">
        <v>67</v>
      </c>
      <c r="B22" s="41" t="s">
        <v>34</v>
      </c>
      <c r="C22" s="41" t="s">
        <v>68</v>
      </c>
      <c r="D22" s="41" t="s">
        <v>69</v>
      </c>
      <c r="E22" s="41" t="s">
        <v>70</v>
      </c>
      <c r="F22" s="41" t="s">
        <v>30</v>
      </c>
      <c r="G22" s="42">
        <f t="shared" si="0"/>
        <v>2879</v>
      </c>
      <c r="H22" s="43">
        <f t="shared" si="1"/>
        <v>235.7</v>
      </c>
      <c r="I22" s="42">
        <f t="shared" si="2"/>
        <v>0</v>
      </c>
      <c r="J22" s="42">
        <f t="shared" si="3"/>
        <v>0</v>
      </c>
      <c r="K22" s="41">
        <v>0</v>
      </c>
      <c r="L22" s="41">
        <v>0</v>
      </c>
      <c r="M22" s="41">
        <v>0</v>
      </c>
      <c r="N22" s="42">
        <f t="shared" si="4"/>
        <v>0</v>
      </c>
      <c r="O22" s="41">
        <v>0</v>
      </c>
      <c r="P22" s="41">
        <v>0</v>
      </c>
      <c r="Q22" s="41">
        <v>0</v>
      </c>
      <c r="R22" s="41">
        <v>0</v>
      </c>
      <c r="S22" s="42">
        <f t="shared" si="5"/>
        <v>2879</v>
      </c>
      <c r="T22" s="41">
        <v>0</v>
      </c>
      <c r="U22" s="41">
        <v>0</v>
      </c>
      <c r="V22" s="41">
        <v>0</v>
      </c>
      <c r="W22" s="41">
        <v>192</v>
      </c>
      <c r="X22" s="41">
        <v>1007</v>
      </c>
      <c r="Y22" s="41">
        <v>1680</v>
      </c>
      <c r="Z22" s="41">
        <v>235.7</v>
      </c>
      <c r="AA22" s="43">
        <f t="shared" si="7"/>
        <v>0</v>
      </c>
      <c r="AB22" s="43">
        <f t="shared" si="8"/>
        <v>0</v>
      </c>
      <c r="AC22" s="46">
        <f>IF(ISERROR(VLOOKUP(A22,#REF!,4,FALSE)),,VLOOKUP(A22,#REF!,4,FALSE))</f>
        <v>0</v>
      </c>
      <c r="AD22" s="34" t="e">
        <f>COUNTIF(#REF!,A22)</f>
        <v>#REF!</v>
      </c>
    </row>
    <row r="23" spans="1:30" s="35" customFormat="1" ht="21.95" customHeight="1">
      <c r="A23" s="47" t="s">
        <v>71</v>
      </c>
      <c r="B23" s="41" t="s">
        <v>34</v>
      </c>
      <c r="C23" s="41" t="s">
        <v>64</v>
      </c>
      <c r="D23" s="41" t="s">
        <v>65</v>
      </c>
      <c r="E23" s="41" t="s">
        <v>66</v>
      </c>
      <c r="F23" s="41" t="s">
        <v>30</v>
      </c>
      <c r="G23" s="42">
        <f t="shared" si="0"/>
        <v>1305</v>
      </c>
      <c r="H23" s="43">
        <f t="shared" si="1"/>
        <v>52.4</v>
      </c>
      <c r="I23" s="42">
        <f t="shared" si="2"/>
        <v>0</v>
      </c>
      <c r="J23" s="42">
        <f t="shared" si="3"/>
        <v>0</v>
      </c>
      <c r="K23" s="41">
        <v>0</v>
      </c>
      <c r="L23" s="41">
        <v>0</v>
      </c>
      <c r="M23" s="41">
        <v>0</v>
      </c>
      <c r="N23" s="42">
        <f t="shared" si="4"/>
        <v>0</v>
      </c>
      <c r="O23" s="41">
        <v>0</v>
      </c>
      <c r="P23" s="41">
        <v>0</v>
      </c>
      <c r="Q23" s="41">
        <v>0</v>
      </c>
      <c r="R23" s="41">
        <v>0</v>
      </c>
      <c r="S23" s="42">
        <f t="shared" si="5"/>
        <v>1305</v>
      </c>
      <c r="T23" s="41">
        <v>0</v>
      </c>
      <c r="U23" s="41">
        <v>0</v>
      </c>
      <c r="V23" s="41">
        <v>0</v>
      </c>
      <c r="W23" s="41">
        <v>391</v>
      </c>
      <c r="X23" s="41">
        <v>496</v>
      </c>
      <c r="Y23" s="41">
        <v>418</v>
      </c>
      <c r="Z23" s="41">
        <v>52.4</v>
      </c>
      <c r="AA23" s="43">
        <f t="shared" si="7"/>
        <v>0</v>
      </c>
      <c r="AB23" s="43">
        <f t="shared" si="8"/>
        <v>0</v>
      </c>
      <c r="AC23" s="46">
        <f>IF(ISERROR(VLOOKUP(A23,#REF!,4,FALSE)),,VLOOKUP(A23,#REF!,4,FALSE))</f>
        <v>0</v>
      </c>
      <c r="AD23" s="34" t="e">
        <f>COUNTIF(#REF!,A23)</f>
        <v>#REF!</v>
      </c>
    </row>
  </sheetData>
  <mergeCells count="22">
    <mergeCell ref="I6:I7"/>
    <mergeCell ref="J6:M6"/>
    <mergeCell ref="N6:Q6"/>
    <mergeCell ref="R6:R7"/>
    <mergeCell ref="S6:S7"/>
    <mergeCell ref="T6:V6"/>
    <mergeCell ref="W6:Y6"/>
    <mergeCell ref="Z6:Z7"/>
    <mergeCell ref="I5:R5"/>
    <mergeCell ref="S5:Z5"/>
    <mergeCell ref="AA5:AA7"/>
    <mergeCell ref="AB5:AB7"/>
    <mergeCell ref="AC5:AC7"/>
    <mergeCell ref="AD5:AD7"/>
    <mergeCell ref="A2:G2"/>
    <mergeCell ref="A5:A7"/>
    <mergeCell ref="B5:B7"/>
    <mergeCell ref="C5:C7"/>
    <mergeCell ref="D5:E6"/>
    <mergeCell ref="F5:F7"/>
    <mergeCell ref="G5:G7"/>
    <mergeCell ref="H5:H7"/>
  </mergeCells>
  <conditionalFormatting sqref="G8:G23">
    <cfRule type="expression" priority="2" dxfId="1" stopIfTrue="1">
      <formula>(SUMPRODUCT(G8:G8)-ROUNDDOWN(G8,1))&gt;0</formula>
    </cfRule>
  </conditionalFormatting>
  <conditionalFormatting sqref="AD8:AD23">
    <cfRule type="cellIs" priority="1" dxfId="0" operator="greaterThan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2013-10-29T08:10:59Z</dcterms:created>
  <dcterms:modified xsi:type="dcterms:W3CDTF">2013-10-29T08:21:17Z</dcterms:modified>
  <cp:category/>
  <cp:version/>
  <cp:contentType/>
  <cp:contentStatus/>
</cp:coreProperties>
</file>