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총괄" sheetId="1" r:id="rId1"/>
    <sheet name="세입" sheetId="2" r:id="rId2"/>
    <sheet name="세출" sheetId="3" r:id="rId3"/>
  </sheets>
  <definedNames>
    <definedName name="_xlnm.Print_Area" localSheetId="1">'세입'!$A$1:$J$31</definedName>
    <definedName name="_xlnm.Print_Area" localSheetId="2">'세출'!$A$1:$J$121</definedName>
    <definedName name="_xlnm.Print_Area" localSheetId="0">'총괄'!$A$1:$N$39</definedName>
    <definedName name="_xlnm.Print_Titles" localSheetId="1">'세입'!$2:$4</definedName>
    <definedName name="_xlnm.Print_Titles" localSheetId="2">'세출'!$2:$4</definedName>
    <definedName name="_xlnm.Print_Titles" localSheetId="0">'총괄'!$4:$6</definedName>
  </definedNames>
  <calcPr fullCalcOnLoad="1"/>
</workbook>
</file>

<file path=xl/sharedStrings.xml><?xml version="1.0" encoding="utf-8"?>
<sst xmlns="http://schemas.openxmlformats.org/spreadsheetml/2006/main" count="444" uniqueCount="310">
  <si>
    <t xml:space="preserve">기타 </t>
  </si>
  <si>
    <t>(단위 : 천원)</t>
  </si>
  <si>
    <t>관</t>
  </si>
  <si>
    <t>항</t>
  </si>
  <si>
    <t>목</t>
  </si>
  <si>
    <t>증감(B-A)</t>
  </si>
  <si>
    <t>액수</t>
  </si>
  <si>
    <t>비율(%)</t>
  </si>
  <si>
    <t>장의비</t>
  </si>
  <si>
    <t>보조금수입</t>
  </si>
  <si>
    <t>효도관광비</t>
  </si>
  <si>
    <t>후원금수입</t>
  </si>
  <si>
    <t>지정후원금</t>
  </si>
  <si>
    <t>전입금</t>
  </si>
  <si>
    <t>법인전입금</t>
  </si>
  <si>
    <t>이월금</t>
  </si>
  <si>
    <t>잡수입</t>
  </si>
  <si>
    <t>예금이자</t>
  </si>
  <si>
    <t>기타잡수입</t>
  </si>
  <si>
    <t>기타잡수입외</t>
  </si>
  <si>
    <t>입소비용수입</t>
  </si>
  <si>
    <t>본인부담금수입</t>
  </si>
  <si>
    <t>종사자수당</t>
  </si>
  <si>
    <t>장기요양급여수입</t>
  </si>
  <si>
    <t>경상보조금수입</t>
  </si>
  <si>
    <t>업무추진비</t>
  </si>
  <si>
    <t>세          입</t>
  </si>
  <si>
    <t>세          출</t>
  </si>
  <si>
    <t>합  계</t>
  </si>
  <si>
    <t>입소자
부담금수입</t>
  </si>
  <si>
    <t>입소비용
수입</t>
  </si>
  <si>
    <t>소  계</t>
  </si>
  <si>
    <t>사무비</t>
  </si>
  <si>
    <t>인건비</t>
  </si>
  <si>
    <t>기관운영비</t>
  </si>
  <si>
    <t>회의비</t>
  </si>
  <si>
    <t>직책보조비</t>
  </si>
  <si>
    <t>운영비</t>
  </si>
  <si>
    <t>여비</t>
  </si>
  <si>
    <t>비지정후원금</t>
  </si>
  <si>
    <t>수용비
및수수료</t>
  </si>
  <si>
    <t>요양급여
수입</t>
  </si>
  <si>
    <t>공공요금</t>
  </si>
  <si>
    <t>장기요양급여
수입</t>
  </si>
  <si>
    <t>제세공과금</t>
  </si>
  <si>
    <t>차량비</t>
  </si>
  <si>
    <t>재산
조성비</t>
  </si>
  <si>
    <t>시설비</t>
  </si>
  <si>
    <t>소   계</t>
  </si>
  <si>
    <t>전년도이월금</t>
  </si>
  <si>
    <t>자산취득비</t>
  </si>
  <si>
    <t>시설장비
유지비</t>
  </si>
  <si>
    <t>사업비</t>
  </si>
  <si>
    <t>생계비외</t>
  </si>
  <si>
    <t>잡지출</t>
  </si>
  <si>
    <t>예비비</t>
  </si>
  <si>
    <t>예  산  산  출  명  세  (단위 : 원)</t>
  </si>
  <si>
    <t>프로그램
운영비외</t>
  </si>
  <si>
    <t>급식비수입</t>
  </si>
  <si>
    <t>간식비수입</t>
  </si>
  <si>
    <t>기타</t>
  </si>
  <si>
    <t>기타예금
이자수입</t>
  </si>
  <si>
    <t>전출금</t>
  </si>
  <si>
    <t xml:space="preserve">경상보조금
수입
</t>
  </si>
  <si>
    <t>반환금</t>
  </si>
  <si>
    <t>등급외요양급여 (18명)</t>
  </si>
  <si>
    <t>예비비 및
기타</t>
  </si>
  <si>
    <t>적립금</t>
  </si>
  <si>
    <t>운영충당
적립금</t>
  </si>
  <si>
    <t>준비금</t>
  </si>
  <si>
    <t>환경개선
준비금</t>
  </si>
  <si>
    <t>시설환경
개선준비금</t>
  </si>
  <si>
    <t>전년도이월금
(후원금)</t>
  </si>
  <si>
    <t>기타운영비</t>
  </si>
  <si>
    <t>급여</t>
  </si>
  <si>
    <t>기본급</t>
  </si>
  <si>
    <t>제수당</t>
  </si>
  <si>
    <t>가족수당</t>
  </si>
  <si>
    <t>처우개선비</t>
  </si>
  <si>
    <t>시간외수당</t>
  </si>
  <si>
    <t>근속수당</t>
  </si>
  <si>
    <t>자격수당</t>
  </si>
  <si>
    <t>팀장수당</t>
  </si>
  <si>
    <t>50,000*12개월*7명=</t>
  </si>
  <si>
    <t>연차수당</t>
  </si>
  <si>
    <t>효도휴가비</t>
  </si>
  <si>
    <t xml:space="preserve">퇴직금 및 
퇴직적립금  </t>
  </si>
  <si>
    <t>퇴직금 및 퇴직적립금</t>
  </si>
  <si>
    <t>사회보험</t>
  </si>
  <si>
    <t>건강보험료</t>
  </si>
  <si>
    <t>국민연금</t>
  </si>
  <si>
    <t>고용보험료</t>
  </si>
  <si>
    <t>산재보험료</t>
  </si>
  <si>
    <t>기타후생경비</t>
  </si>
  <si>
    <t>복리후생비</t>
  </si>
  <si>
    <t>자가운전보조비</t>
  </si>
  <si>
    <t>200,000원*12개월 =</t>
  </si>
  <si>
    <t>직원역량개발비</t>
  </si>
  <si>
    <t>업무
추진비</t>
  </si>
  <si>
    <t>국내.외 출장여비</t>
  </si>
  <si>
    <t>수용비 및 
수수료</t>
  </si>
  <si>
    <t xml:space="preserve">각종 수수료 </t>
  </si>
  <si>
    <t>신문구독료</t>
  </si>
  <si>
    <t>사진인화, 현상비</t>
  </si>
  <si>
    <t>사무용품 구입비</t>
  </si>
  <si>
    <t>각종 소모품 및 기타</t>
  </si>
  <si>
    <t>기타 소규모 수선비 등</t>
  </si>
  <si>
    <t>우편요금</t>
  </si>
  <si>
    <t>전화요금 및 회선사용료</t>
  </si>
  <si>
    <t>관리비(전기료 등)</t>
  </si>
  <si>
    <t>스카이라이프수신료</t>
  </si>
  <si>
    <t>250,000원*4회 =</t>
  </si>
  <si>
    <t>1,000,000원*1회 =</t>
  </si>
  <si>
    <t>교육참가비</t>
  </si>
  <si>
    <t>(단위 : 천원)</t>
  </si>
  <si>
    <t>750,000원*3명=</t>
  </si>
  <si>
    <t>1,200,000원*1회=</t>
  </si>
  <si>
    <t>월동대책비 (10월)</t>
  </si>
  <si>
    <t>생계급여 (매월)</t>
  </si>
  <si>
    <t>특별위로비 (년2회)</t>
  </si>
  <si>
    <t>전년도이월금(후원금)</t>
  </si>
  <si>
    <t>식대비 (법인직)</t>
  </si>
  <si>
    <t>100,000원*2회 =</t>
  </si>
  <si>
    <t>210,000원*12개월 =</t>
  </si>
  <si>
    <t>12,190원*11개월 =
14,720원* 1개월 =</t>
  </si>
  <si>
    <t>의료폐기물처리비</t>
  </si>
  <si>
    <t xml:space="preserve">전년도이월금 </t>
  </si>
  <si>
    <t xml:space="preserve">(건강보험요율적용) *2.995% 
(요양보험요율적용) *2.995%*6.55% </t>
  </si>
  <si>
    <t>(국민연금요율적용) *4.5%</t>
  </si>
  <si>
    <t xml:space="preserve">(고용보험요율적용) *1.3% </t>
  </si>
  <si>
    <t>(산재보험요율적용) *0.78%</t>
  </si>
  <si>
    <t>75,000원*1명*12개월=
50,000*2명*12개월=
(월갱신 4명)  50,000*22회=
25,000원*7명*12개월=
(월갱신 5명) 25,000원*60회=</t>
  </si>
  <si>
    <t>30,000원*12개월 =</t>
  </si>
  <si>
    <t xml:space="preserve"> 기초62명 기준 
(주식비,부식비,연료비,피복비)</t>
  </si>
  <si>
    <t>28,114원*62명*1회=</t>
  </si>
  <si>
    <t>29,000원*62명*2회=</t>
  </si>
  <si>
    <t>국민건강보험공단청구금액
(수급 62명 100%)
(일반 48명  80%)</t>
  </si>
  <si>
    <t>2014
2차추경
(A)</t>
  </si>
  <si>
    <t>오물수거비</t>
  </si>
  <si>
    <t>사회복지사(일반직)  1,660,000원*12개월=</t>
  </si>
  <si>
    <t>사무국장(일반직)    2,692,000원*5개월=
2,760,000원*7개월=</t>
  </si>
  <si>
    <t>원장(일반직)    4,290,000원*7개월=
4,333,000원*5개월=</t>
  </si>
  <si>
    <t>과장(일반직)   2,164,000원*11개월=
2,218,000원*01개월=</t>
  </si>
  <si>
    <t>간호조무사    1,060,000원*12개월*1명=
1,030,000원*12개월*2명=</t>
  </si>
  <si>
    <t>조리사(일반직)  1,020,000원*12개월=</t>
  </si>
  <si>
    <t>간호사            1,900,000원*12개월=</t>
  </si>
  <si>
    <t>물리치료사(1)     1,600,000원*12개월=
물리치료사(2)      1,600,000원*8개월=</t>
  </si>
  <si>
    <t>영양사        1,500,000원*12개월*1명=</t>
  </si>
  <si>
    <t>조리사        1,000,000원*12개월*1명=</t>
  </si>
  <si>
    <t>(고용직)</t>
  </si>
  <si>
    <t>위생원            1,050,000원*12개월=</t>
  </si>
  <si>
    <t>관리인            1,120,000원*12개월=</t>
  </si>
  <si>
    <t>(사무국장)      180,000원*12개월*1명=
(과장)           40,000원*12개월*1명=</t>
  </si>
  <si>
    <t>제세공과금</t>
  </si>
  <si>
    <t>협회비</t>
  </si>
  <si>
    <t>(한국노인복지중앙회)   270,000원*4분기 =</t>
  </si>
  <si>
    <t>(경북노인복지협회)     83,000원*12개월 =</t>
  </si>
  <si>
    <t>(포항시사회복지협의회)   400,000원*1회 =
500,000원*1회 =</t>
  </si>
  <si>
    <t>(포항노인복지시설협회) 30,000원*12개월 =</t>
  </si>
  <si>
    <t>(포항시시설기관협의회)   100,000원*1년 =</t>
  </si>
  <si>
    <t>방화관리자회비</t>
  </si>
  <si>
    <t>48,000원*1회 =</t>
  </si>
  <si>
    <t>자동차보험료 및 자동차세</t>
  </si>
  <si>
    <t>화재,전문직업배상책임보험 등</t>
  </si>
  <si>
    <t>환경개선부담금</t>
  </si>
  <si>
    <t>(3월, 9월)    1,300,000원*2기분 =</t>
  </si>
  <si>
    <t>기타</t>
  </si>
  <si>
    <t>차량비</t>
  </si>
  <si>
    <t>차량유류대</t>
  </si>
  <si>
    <t>차량운영비</t>
  </si>
  <si>
    <t xml:space="preserve">차량수리비 및 소모품교환비 </t>
  </si>
  <si>
    <t>기타운영비</t>
  </si>
  <si>
    <t>자원봉사자간담회</t>
  </si>
  <si>
    <t>500,000원*2회 =</t>
  </si>
  <si>
    <t>자원봉사/후원자개발관리비</t>
  </si>
  <si>
    <t>250,000원*4회 =</t>
  </si>
  <si>
    <t>자원봉사자/후원자감사의날</t>
  </si>
  <si>
    <t>1,000,000원*1회 =</t>
  </si>
  <si>
    <t>자원봉사야유회</t>
  </si>
  <si>
    <t>재산조성비</t>
  </si>
  <si>
    <t>시설비</t>
  </si>
  <si>
    <t>소  계</t>
  </si>
  <si>
    <t>자산취득비</t>
  </si>
  <si>
    <t>장비 및 비품구입비</t>
  </si>
  <si>
    <t>시설장비
유지비</t>
  </si>
  <si>
    <t>전기안전관리비</t>
  </si>
  <si>
    <t>374,000원*12개월 =</t>
  </si>
  <si>
    <t>승강기관리비</t>
  </si>
  <si>
    <t>한림  209,000원*12개월 =
티센크루프 132,000원*12개월 =</t>
  </si>
  <si>
    <t>정화조관리비</t>
  </si>
  <si>
    <t>220,000원*12개월 =</t>
  </si>
  <si>
    <t>정화조청소비</t>
  </si>
  <si>
    <t>(년1회 7월)  473,000원*1회 =</t>
  </si>
  <si>
    <t>장비유지 및 관리비등</t>
  </si>
  <si>
    <t>사업비</t>
  </si>
  <si>
    <t>운영비</t>
  </si>
  <si>
    <t>생계비</t>
  </si>
  <si>
    <t>주,부식비</t>
  </si>
  <si>
    <t>(급식비 포함)</t>
  </si>
  <si>
    <t>특별위로비</t>
  </si>
  <si>
    <t>29,000원*63명*1회 =
29,000원*62명*1회 =</t>
  </si>
  <si>
    <t>월동대책비</t>
  </si>
  <si>
    <t>매년10월1회              28,114원*63명*1회=</t>
  </si>
  <si>
    <t>수용기관경비</t>
  </si>
  <si>
    <t>입소자 수용비</t>
  </si>
  <si>
    <t>(종이기저귀 등) 600,000원*1회 =</t>
  </si>
  <si>
    <t>피복비</t>
  </si>
  <si>
    <t>20,000원*100명*2회=</t>
  </si>
  <si>
    <t>의료비</t>
  </si>
  <si>
    <t>750,000원*3명 =</t>
  </si>
  <si>
    <t>연료비</t>
  </si>
  <si>
    <t>난방연료비(심야전기)</t>
  </si>
  <si>
    <t>2,000,000원*12개월 =</t>
  </si>
  <si>
    <t>취사연료비</t>
  </si>
  <si>
    <t>1,000,000원*12개월 =</t>
  </si>
  <si>
    <t>홍보사업비</t>
  </si>
  <si>
    <t>시설홍보</t>
  </si>
  <si>
    <t>1,000,000원*10회 =</t>
  </si>
  <si>
    <t>지역복지사업</t>
  </si>
  <si>
    <t>지역연계사업</t>
  </si>
  <si>
    <t>200,000*12개월=</t>
  </si>
  <si>
    <t>어르신테마여행</t>
  </si>
  <si>
    <t>(효도관광비 포함)     1,200,000원*1회 =</t>
  </si>
  <si>
    <t>의료재활사업비</t>
  </si>
  <si>
    <t>보장구 및 수술비용</t>
  </si>
  <si>
    <t xml:space="preserve"> 300,000원*10개월 =</t>
  </si>
  <si>
    <t>물리치료 외</t>
  </si>
  <si>
    <t>특화프로그램</t>
  </si>
  <si>
    <t>차와 음악 그리고 꽃향기</t>
  </si>
  <si>
    <t>100,000원*12개월 =</t>
  </si>
  <si>
    <t>생활복지사업</t>
  </si>
  <si>
    <t>치매예방프로그램</t>
  </si>
  <si>
    <t>취미/여가프로그램</t>
  </si>
  <si>
    <t>100,000원*6회 =</t>
  </si>
  <si>
    <t>건강지원프로그램</t>
  </si>
  <si>
    <t>300,000원*12개월 =</t>
  </si>
  <si>
    <t>정서지원프로그램</t>
  </si>
  <si>
    <t>200,000원*12개월 =</t>
  </si>
  <si>
    <t>외출프로그램</t>
  </si>
  <si>
    <t>청소년자원봉사캠프</t>
  </si>
  <si>
    <t>가정의달 기념행사</t>
  </si>
  <si>
    <t>전출금</t>
  </si>
  <si>
    <t>법인회계 전출금</t>
  </si>
  <si>
    <t>잡지출</t>
  </si>
  <si>
    <t>50,000원*2회=</t>
  </si>
  <si>
    <t>예비비 및 기타</t>
  </si>
  <si>
    <t>예비비</t>
  </si>
  <si>
    <t>사업 예비비</t>
  </si>
  <si>
    <t>(실손의료비 포함)</t>
  </si>
  <si>
    <t>반환금</t>
  </si>
  <si>
    <t>정부보조금 반환금</t>
  </si>
  <si>
    <t>적립금</t>
  </si>
  <si>
    <t>운영충당
적립금</t>
  </si>
  <si>
    <t>기관운영 적립금</t>
  </si>
  <si>
    <t>준비금</t>
  </si>
  <si>
    <t>환경개선
준비금</t>
  </si>
  <si>
    <t>시설환경
개선준비금</t>
  </si>
  <si>
    <t>시설환경개선 준비금</t>
  </si>
  <si>
    <t>생신프로그램</t>
  </si>
  <si>
    <t>공모사업</t>
  </si>
  <si>
    <t>1,000,000원*1년 =</t>
  </si>
  <si>
    <t>불교, 법보신문 20,000원*6회 =
경북일보      10,000원*12회 =</t>
  </si>
  <si>
    <t>1,240,443,715원*1/12 =</t>
  </si>
  <si>
    <t>14,000,000원*12개월 =</t>
  </si>
  <si>
    <t>2,500,000원*12개월 =</t>
  </si>
  <si>
    <t>15,000,000원*2회 =</t>
  </si>
  <si>
    <t>10,000,000원*1년 =</t>
  </si>
  <si>
    <t>3,000,000원*1회 =</t>
  </si>
  <si>
    <t>600,000원*1회 =</t>
  </si>
  <si>
    <t>500,000원*2회=</t>
  </si>
  <si>
    <t>(1월, 7월)  4,000,000원*2회=</t>
  </si>
  <si>
    <t>(일반직 4명) 100,000원*12개월*4명=</t>
  </si>
  <si>
    <t>(일반직 4명) 6,516,900원*2회=</t>
  </si>
  <si>
    <t>관리업무수당     389,970원*5개월 =
386,100원*7개월 =</t>
  </si>
  <si>
    <t>법인/직원/지역사회관련 회의시 다과비등
200,000원*5회 =</t>
  </si>
  <si>
    <t>1급6명, 2급13명,3급이상24명 
(일반43명  본인부담금 20%)</t>
  </si>
  <si>
    <t>94,170,000원*1년=</t>
  </si>
  <si>
    <t>7,847,500원*1년=</t>
  </si>
  <si>
    <t>12,000,000원*1년=</t>
  </si>
  <si>
    <t>120,000원*12개월*46명=
(6년이상근무자) 170,000원*12개월*6명=
170,000원*6개월*4명=</t>
  </si>
  <si>
    <t>26,968,411*1년=</t>
  </si>
  <si>
    <t>70,000,000원*1년=</t>
  </si>
  <si>
    <t>98,365,418원*1년=</t>
  </si>
  <si>
    <t>(요양보호사 42명)    49,800,000원*1년=</t>
  </si>
  <si>
    <t>(일반 5명, 고용 50명) 264,900,000원*1년=</t>
  </si>
  <si>
    <t>(요양사 42명) 490,640,000원*1년=</t>
  </si>
  <si>
    <t>간호사, 간호조무사, 물리치료사 
사회복지사, 영양사 (매월 100,000원)</t>
  </si>
  <si>
    <t>200,000원*15회 =</t>
  </si>
  <si>
    <t>직원교육</t>
  </si>
  <si>
    <t>역량개발비</t>
  </si>
  <si>
    <t>특별급식비</t>
  </si>
  <si>
    <t>(6개월이상~5년:120,000원) 61,440,000원=
(6년이상 : 170,000원)      24,140,000원=</t>
  </si>
  <si>
    <t>1,000,000원*2회 =</t>
  </si>
  <si>
    <t>간식비</t>
  </si>
  <si>
    <t>국내연수 및 교육   100,000원*20회 =</t>
  </si>
  <si>
    <t>666,666원*12개월 =</t>
  </si>
  <si>
    <t>50,000원*12개월 =</t>
  </si>
  <si>
    <t>(종량제봉투구입비)    91,000원*10회 =</t>
  </si>
  <si>
    <t>(음식물쓰레기처리비외) 200,000원*10회 =</t>
  </si>
  <si>
    <t>(년1회 4월, 8월)  13,000,000원*1회 =</t>
  </si>
  <si>
    <t>(신원보증보험 등)   75,000원*4명=</t>
  </si>
  <si>
    <t>1,250,000원*12개월 =</t>
  </si>
  <si>
    <t>56,829,578원*1년=</t>
  </si>
  <si>
    <t xml:space="preserve"> (기기임대료포함)   40,042,453원 =</t>
  </si>
  <si>
    <t>(1) 세입·세출 총괄</t>
  </si>
  <si>
    <t>2015년도 노인요양시설 정애원 세입·세출 예산서</t>
  </si>
  <si>
    <t>(2) 2015년도 노인요양시설 정애원 세입 내역서</t>
  </si>
  <si>
    <t>2015
예산
(B)</t>
  </si>
  <si>
    <t>2015년
예산
(B)</t>
  </si>
  <si>
    <t>(3) 2015년도 노인요양시설 정애원 세출 내역서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</si>
</sst>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 ;[Red]\-0\ "/>
    <numFmt numFmtId="178" formatCode="0.0_ ;[Red]\-0.0\ "/>
    <numFmt numFmtId="179" formatCode="0.00_ ;[Red]\-0.00\ "/>
    <numFmt numFmtId="180" formatCode="#,##0_ ;[Red]\-#,##0\ "/>
    <numFmt numFmtId="181" formatCode="#,##0.00_ ;[Red]\-#,##0.00\ 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#,##0.0_ ;[Red]\-#,##0.0\ "/>
    <numFmt numFmtId="189" formatCode="0.0"/>
    <numFmt numFmtId="190" formatCode="#,##0_);[Red]\(#,##0\)"/>
    <numFmt numFmtId="191" formatCode="_-* #,##0.000_-;\-* #,##0.000_-;_-* &quot;-&quot;???_-;_-@_-"/>
    <numFmt numFmtId="192" formatCode="_-* #,##0.0_-;\-* #,##0.0_-;_-* &quot;-&quot;??_-;_-@_-"/>
    <numFmt numFmtId="193" formatCode="_-* #,##0_-;\-* #,##0_-;_-* &quot;-&quot;??_-;_-@_-"/>
    <numFmt numFmtId="194" formatCode="#,##0_);\(#,##0\)"/>
    <numFmt numFmtId="195" formatCode="_-* #,##0.0_-;\-* #,##0.0_-;_-* &quot;-&quot;_-;_-@_-"/>
    <numFmt numFmtId="196" formatCode="_-* #,##0.00_-;\-* #,##0.00_-;_-* &quot;-&quot;_-;_-@_-"/>
    <numFmt numFmtId="197" formatCode="[$-412]yyyy&quot;년&quot;\ m&quot;월&quot;\ d&quot;일&quot;\ dddd"/>
    <numFmt numFmtId="198" formatCode="mm&quot;월&quot;\ dd&quot;일&quot;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2]yyyy&quot;년 &quot;m&quot;월 &quot;d&quot;일 &quot;dddd"/>
    <numFmt numFmtId="205" formatCode="_-* #,##0.0_-;\-* #,##0.0_-;_-* &quot;-&quot;?_-;_-@_-"/>
    <numFmt numFmtId="206" formatCode="#,##0&quot;원&quot;"/>
    <numFmt numFmtId="207" formatCode="General&quot;명&quot;"/>
    <numFmt numFmtId="208" formatCode="General&quot;회&quot;"/>
    <numFmt numFmtId="209" formatCode="0_ "/>
  </numFmts>
  <fonts count="4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체"/>
      <family val="3"/>
    </font>
    <font>
      <b/>
      <sz val="14"/>
      <name val="돋움체"/>
      <family val="3"/>
    </font>
    <font>
      <sz val="10"/>
      <color indexed="8"/>
      <name val="돋움체"/>
      <family val="3"/>
    </font>
    <font>
      <b/>
      <sz val="10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체"/>
      <family val="3"/>
    </font>
    <font>
      <b/>
      <sz val="11"/>
      <name val="돋움체"/>
      <family val="3"/>
    </font>
    <font>
      <sz val="8"/>
      <name val="돋움체"/>
      <family val="3"/>
    </font>
    <font>
      <b/>
      <sz val="20"/>
      <name val="돋움체"/>
      <family val="3"/>
    </font>
    <font>
      <sz val="9"/>
      <color indexed="8"/>
      <name val="돋움체"/>
      <family val="3"/>
    </font>
    <font>
      <b/>
      <sz val="8"/>
      <color indexed="8"/>
      <name val="돋움체"/>
      <family val="3"/>
    </font>
    <font>
      <sz val="9.5"/>
      <color indexed="8"/>
      <name val="돋움체"/>
      <family val="3"/>
    </font>
    <font>
      <b/>
      <sz val="10"/>
      <color indexed="8"/>
      <name val="돋움체"/>
      <family val="3"/>
    </font>
    <font>
      <sz val="8"/>
      <color indexed="8"/>
      <name val="돋움체"/>
      <family val="3"/>
    </font>
    <font>
      <b/>
      <sz val="14"/>
      <color indexed="8"/>
      <name val="돋움체"/>
      <family val="3"/>
    </font>
    <font>
      <sz val="10"/>
      <color theme="1"/>
      <name val="돋움체"/>
      <family val="3"/>
    </font>
    <font>
      <sz val="9"/>
      <color theme="1"/>
      <name val="돋움체"/>
      <family val="3"/>
    </font>
    <font>
      <b/>
      <sz val="8"/>
      <color theme="1"/>
      <name val="돋움체"/>
      <family val="3"/>
    </font>
    <font>
      <sz val="9.5"/>
      <color theme="1"/>
      <name val="돋움체"/>
      <family val="3"/>
    </font>
    <font>
      <b/>
      <sz val="10"/>
      <color theme="1"/>
      <name val="돋움체"/>
      <family val="3"/>
    </font>
    <font>
      <sz val="8"/>
      <color theme="1"/>
      <name val="돋움체"/>
      <family val="3"/>
    </font>
    <font>
      <b/>
      <sz val="14"/>
      <color theme="1"/>
      <name val="돋움체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48" applyFont="1" applyBorder="1" applyAlignment="1">
      <alignment vertical="center"/>
    </xf>
    <xf numFmtId="41" fontId="4" fillId="0" borderId="10" xfId="48" applyFont="1" applyFill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11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48" applyNumberFormat="1" applyFont="1" applyBorder="1" applyAlignment="1">
      <alignment horizontal="center" vertical="center" wrapText="1"/>
    </xf>
    <xf numFmtId="41" fontId="4" fillId="0" borderId="0" xfId="48" applyFont="1" applyAlignment="1">
      <alignment vertical="center"/>
    </xf>
    <xf numFmtId="0" fontId="4" fillId="0" borderId="15" xfId="48" applyNumberFormat="1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1" fontId="4" fillId="0" borderId="17" xfId="48" applyFont="1" applyBorder="1" applyAlignment="1">
      <alignment vertical="center"/>
    </xf>
    <xf numFmtId="0" fontId="7" fillId="0" borderId="0" xfId="0" applyFont="1" applyAlignment="1">
      <alignment vertical="center"/>
    </xf>
    <xf numFmtId="41" fontId="4" fillId="0" borderId="18" xfId="48" applyFont="1" applyBorder="1" applyAlignment="1">
      <alignment vertical="center"/>
    </xf>
    <xf numFmtId="41" fontId="4" fillId="24" borderId="19" xfId="48" applyFont="1" applyFill="1" applyBorder="1" applyAlignment="1">
      <alignment vertical="center"/>
    </xf>
    <xf numFmtId="41" fontId="4" fillId="0" borderId="20" xfId="48" applyFont="1" applyBorder="1" applyAlignment="1">
      <alignment vertical="center"/>
    </xf>
    <xf numFmtId="41" fontId="4" fillId="0" borderId="21" xfId="48" applyFont="1" applyBorder="1" applyAlignment="1">
      <alignment vertical="center"/>
    </xf>
    <xf numFmtId="41" fontId="4" fillId="24" borderId="22" xfId="48" applyFont="1" applyFill="1" applyBorder="1" applyAlignment="1">
      <alignment vertical="center"/>
    </xf>
    <xf numFmtId="41" fontId="4" fillId="0" borderId="22" xfId="48" applyFont="1" applyBorder="1" applyAlignment="1">
      <alignment vertical="center"/>
    </xf>
    <xf numFmtId="41" fontId="4" fillId="0" borderId="23" xfId="48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1" fontId="4" fillId="24" borderId="23" xfId="48" applyFont="1" applyFill="1" applyBorder="1" applyAlignment="1">
      <alignment vertical="center"/>
    </xf>
    <xf numFmtId="41" fontId="4" fillId="25" borderId="19" xfId="48" applyFont="1" applyFill="1" applyBorder="1" applyAlignment="1">
      <alignment vertical="center"/>
    </xf>
    <xf numFmtId="41" fontId="4" fillId="0" borderId="19" xfId="48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1" fontId="4" fillId="0" borderId="11" xfId="48" applyFont="1" applyFill="1" applyBorder="1" applyAlignment="1">
      <alignment horizontal="right" vertical="center"/>
    </xf>
    <xf numFmtId="41" fontId="4" fillId="0" borderId="25" xfId="48" applyFont="1" applyFill="1" applyBorder="1" applyAlignment="1">
      <alignment horizontal="right" vertical="center"/>
    </xf>
    <xf numFmtId="41" fontId="4" fillId="24" borderId="26" xfId="48" applyFont="1" applyFill="1" applyBorder="1" applyAlignment="1">
      <alignment vertical="center"/>
    </xf>
    <xf numFmtId="41" fontId="4" fillId="24" borderId="27" xfId="48" applyFont="1" applyFill="1" applyBorder="1" applyAlignment="1">
      <alignment vertical="center"/>
    </xf>
    <xf numFmtId="41" fontId="6" fillId="24" borderId="28" xfId="48" applyFont="1" applyFill="1" applyBorder="1" applyAlignment="1">
      <alignment horizontal="right" vertical="center"/>
    </xf>
    <xf numFmtId="41" fontId="4" fillId="25" borderId="25" xfId="48" applyFont="1" applyFill="1" applyBorder="1" applyAlignment="1">
      <alignment vertical="center"/>
    </xf>
    <xf numFmtId="41" fontId="4" fillId="24" borderId="26" xfId="48" applyFont="1" applyFill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0" fontId="4" fillId="0" borderId="29" xfId="48" applyNumberFormat="1" applyFont="1" applyBorder="1" applyAlignment="1">
      <alignment horizontal="center" vertical="center"/>
    </xf>
    <xf numFmtId="41" fontId="25" fillId="24" borderId="19" xfId="48" applyFont="1" applyFill="1" applyBorder="1" applyAlignment="1">
      <alignment vertical="center"/>
    </xf>
    <xf numFmtId="41" fontId="6" fillId="0" borderId="30" xfId="48" applyFont="1" applyFill="1" applyBorder="1" applyAlignment="1">
      <alignment horizontal="right" vertical="center"/>
    </xf>
    <xf numFmtId="41" fontId="6" fillId="0" borderId="0" xfId="48" applyFont="1" applyFill="1" applyBorder="1" applyAlignment="1">
      <alignment horizontal="right" vertical="center"/>
    </xf>
    <xf numFmtId="41" fontId="6" fillId="0" borderId="31" xfId="48" applyFont="1" applyFill="1" applyBorder="1" applyAlignment="1">
      <alignment horizontal="right" vertical="center"/>
    </xf>
    <xf numFmtId="41" fontId="6" fillId="0" borderId="16" xfId="48" applyFont="1" applyFill="1" applyBorder="1" applyAlignment="1">
      <alignment horizontal="right" vertical="center"/>
    </xf>
    <xf numFmtId="41" fontId="6" fillId="24" borderId="32" xfId="48" applyFont="1" applyFill="1" applyBorder="1" applyAlignment="1">
      <alignment horizontal="right" vertical="center"/>
    </xf>
    <xf numFmtId="41" fontId="4" fillId="0" borderId="25" xfId="48" applyFont="1" applyBorder="1" applyAlignment="1">
      <alignment horizontal="center" vertical="center"/>
    </xf>
    <xf numFmtId="0" fontId="4" fillId="0" borderId="33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24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25" borderId="16" xfId="0" applyNumberFormat="1" applyFont="1" applyFill="1" applyBorder="1" applyAlignment="1">
      <alignment horizontal="center" vertical="center" shrinkToFit="1"/>
    </xf>
    <xf numFmtId="0" fontId="4" fillId="25" borderId="38" xfId="0" applyNumberFormat="1" applyFont="1" applyFill="1" applyBorder="1" applyAlignment="1">
      <alignment horizontal="center" vertical="center" wrapText="1" shrinkToFit="1"/>
    </xf>
    <xf numFmtId="0" fontId="4" fillId="24" borderId="39" xfId="0" applyNumberFormat="1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4" fillId="0" borderId="40" xfId="0" applyNumberFormat="1" applyFont="1" applyBorder="1" applyAlignment="1">
      <alignment vertical="center"/>
    </xf>
    <xf numFmtId="0" fontId="4" fillId="0" borderId="41" xfId="48" applyNumberFormat="1" applyFont="1" applyBorder="1" applyAlignment="1">
      <alignment horizontal="center" vertical="center"/>
    </xf>
    <xf numFmtId="0" fontId="4" fillId="24" borderId="34" xfId="48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/>
    </xf>
    <xf numFmtId="0" fontId="4" fillId="0" borderId="42" xfId="48" applyNumberFormat="1" applyFont="1" applyBorder="1" applyAlignment="1">
      <alignment horizontal="center" vertical="center"/>
    </xf>
    <xf numFmtId="0" fontId="4" fillId="0" borderId="10" xfId="48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14" xfId="48" applyNumberFormat="1" applyFont="1" applyBorder="1" applyAlignment="1">
      <alignment horizontal="center" vertical="center"/>
    </xf>
    <xf numFmtId="0" fontId="4" fillId="0" borderId="44" xfId="48" applyNumberFormat="1" applyFont="1" applyBorder="1" applyAlignment="1">
      <alignment horizontal="center" vertical="center" wrapText="1"/>
    </xf>
    <xf numFmtId="0" fontId="4" fillId="0" borderId="44" xfId="48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/>
    </xf>
    <xf numFmtId="0" fontId="4" fillId="0" borderId="43" xfId="48" applyNumberFormat="1" applyFont="1" applyBorder="1" applyAlignment="1">
      <alignment horizontal="center" vertical="center"/>
    </xf>
    <xf numFmtId="0" fontId="4" fillId="0" borderId="38" xfId="48" applyNumberFormat="1" applyFont="1" applyBorder="1" applyAlignment="1">
      <alignment horizontal="center" vertical="center"/>
    </xf>
    <xf numFmtId="0" fontId="4" fillId="24" borderId="45" xfId="48" applyNumberFormat="1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/>
    </xf>
    <xf numFmtId="0" fontId="4" fillId="0" borderId="35" xfId="48" applyNumberFormat="1" applyFont="1" applyBorder="1" applyAlignment="1">
      <alignment vertical="center"/>
    </xf>
    <xf numFmtId="0" fontId="4" fillId="0" borderId="36" xfId="0" applyNumberFormat="1" applyFont="1" applyBorder="1" applyAlignment="1">
      <alignment/>
    </xf>
    <xf numFmtId="0" fontId="4" fillId="25" borderId="47" xfId="48" applyNumberFormat="1" applyFont="1" applyFill="1" applyBorder="1" applyAlignment="1">
      <alignment horizontal="center" vertical="center" wrapText="1"/>
    </xf>
    <xf numFmtId="0" fontId="4" fillId="24" borderId="39" xfId="48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46" xfId="0" applyNumberFormat="1" applyFont="1" applyBorder="1" applyAlignment="1">
      <alignment horizontal="center" vertical="center" shrinkToFit="1"/>
    </xf>
    <xf numFmtId="0" fontId="4" fillId="0" borderId="47" xfId="48" applyNumberFormat="1" applyFont="1" applyBorder="1" applyAlignment="1">
      <alignment horizontal="center" vertical="center"/>
    </xf>
    <xf numFmtId="0" fontId="4" fillId="0" borderId="48" xfId="48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 shrinkToFit="1"/>
    </xf>
    <xf numFmtId="0" fontId="4" fillId="25" borderId="46" xfId="0" applyNumberFormat="1" applyFont="1" applyFill="1" applyBorder="1" applyAlignment="1">
      <alignment horizontal="center" vertical="center" shrinkToFit="1"/>
    </xf>
    <xf numFmtId="41" fontId="25" fillId="0" borderId="25" xfId="48" applyFont="1" applyBorder="1" applyAlignment="1">
      <alignment horizontal="center" vertical="center"/>
    </xf>
    <xf numFmtId="41" fontId="25" fillId="24" borderId="26" xfId="48" applyFont="1" applyFill="1" applyBorder="1" applyAlignment="1">
      <alignment horizontal="center" vertical="center"/>
    </xf>
    <xf numFmtId="41" fontId="25" fillId="0" borderId="20" xfId="48" applyFont="1" applyBorder="1" applyAlignment="1">
      <alignment horizontal="center" vertical="center"/>
    </xf>
    <xf numFmtId="0" fontId="4" fillId="0" borderId="49" xfId="48" applyNumberFormat="1" applyFont="1" applyBorder="1" applyAlignment="1">
      <alignment horizontal="center" vertical="center"/>
    </xf>
    <xf numFmtId="41" fontId="4" fillId="25" borderId="22" xfId="48" applyFont="1" applyFill="1" applyBorder="1" applyAlignment="1">
      <alignment vertical="center"/>
    </xf>
    <xf numFmtId="41" fontId="6" fillId="0" borderId="32" xfId="48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 wrapText="1" shrinkToFit="1"/>
    </xf>
    <xf numFmtId="0" fontId="4" fillId="0" borderId="14" xfId="48" applyNumberFormat="1" applyFont="1" applyBorder="1" applyAlignment="1">
      <alignment horizontal="center" vertical="center" wrapText="1" shrinkToFit="1"/>
    </xf>
    <xf numFmtId="0" fontId="4" fillId="0" borderId="42" xfId="48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1" fontId="4" fillId="0" borderId="28" xfId="48" applyFont="1" applyBorder="1" applyAlignment="1">
      <alignment horizontal="center" vertical="center"/>
    </xf>
    <xf numFmtId="41" fontId="4" fillId="0" borderId="30" xfId="48" applyFont="1" applyBorder="1" applyAlignment="1">
      <alignment horizontal="center" vertical="center"/>
    </xf>
    <xf numFmtId="0" fontId="4" fillId="0" borderId="48" xfId="0" applyNumberFormat="1" applyFont="1" applyBorder="1" applyAlignment="1">
      <alignment/>
    </xf>
    <xf numFmtId="41" fontId="4" fillId="0" borderId="16" xfId="48" applyFont="1" applyBorder="1" applyAlignment="1">
      <alignment horizontal="center" vertical="center"/>
    </xf>
    <xf numFmtId="0" fontId="4" fillId="0" borderId="52" xfId="48" applyNumberFormat="1" applyFont="1" applyBorder="1" applyAlignment="1">
      <alignment horizontal="center" vertical="center"/>
    </xf>
    <xf numFmtId="0" fontId="4" fillId="25" borderId="48" xfId="0" applyNumberFormat="1" applyFont="1" applyFill="1" applyBorder="1" applyAlignment="1">
      <alignment/>
    </xf>
    <xf numFmtId="0" fontId="4" fillId="0" borderId="48" xfId="48" applyNumberFormat="1" applyFont="1" applyBorder="1" applyAlignment="1">
      <alignment horizontal="center" vertical="center" wrapText="1"/>
    </xf>
    <xf numFmtId="0" fontId="4" fillId="0" borderId="48" xfId="48" applyNumberFormat="1" applyFont="1" applyBorder="1" applyAlignment="1">
      <alignment vertical="center"/>
    </xf>
    <xf numFmtId="0" fontId="4" fillId="0" borderId="36" xfId="48" applyNumberFormat="1" applyFont="1" applyBorder="1" applyAlignment="1">
      <alignment horizontal="center" vertical="center"/>
    </xf>
    <xf numFmtId="41" fontId="25" fillId="24" borderId="53" xfId="48" applyFont="1" applyFill="1" applyBorder="1" applyAlignment="1">
      <alignment vertical="center"/>
    </xf>
    <xf numFmtId="41" fontId="6" fillId="24" borderId="54" xfId="48" applyFont="1" applyFill="1" applyBorder="1" applyAlignment="1">
      <alignment horizontal="right" vertical="center"/>
    </xf>
    <xf numFmtId="41" fontId="25" fillId="24" borderId="55" xfId="48" applyFont="1" applyFill="1" applyBorder="1" applyAlignment="1">
      <alignment vertical="center"/>
    </xf>
    <xf numFmtId="41" fontId="6" fillId="0" borderId="56" xfId="48" applyFont="1" applyFill="1" applyBorder="1" applyAlignment="1">
      <alignment horizontal="right" vertical="center"/>
    </xf>
    <xf numFmtId="41" fontId="4" fillId="0" borderId="57" xfId="48" applyFont="1" applyFill="1" applyBorder="1" applyAlignment="1">
      <alignment horizontal="right" vertical="center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horizontal="center" vertical="center" shrinkToFit="1"/>
    </xf>
    <xf numFmtId="0" fontId="4" fillId="0" borderId="59" xfId="48" applyNumberFormat="1" applyFont="1" applyBorder="1" applyAlignment="1">
      <alignment horizontal="center" vertical="center" wrapText="1"/>
    </xf>
    <xf numFmtId="41" fontId="4" fillId="0" borderId="60" xfId="48" applyFont="1" applyBorder="1" applyAlignment="1">
      <alignment vertical="center"/>
    </xf>
    <xf numFmtId="41" fontId="4" fillId="25" borderId="61" xfId="48" applyFont="1" applyFill="1" applyBorder="1" applyAlignment="1">
      <alignment vertical="center"/>
    </xf>
    <xf numFmtId="41" fontId="4" fillId="0" borderId="62" xfId="48" applyFont="1" applyBorder="1" applyAlignment="1">
      <alignment horizontal="center" vertical="center"/>
    </xf>
    <xf numFmtId="41" fontId="4" fillId="0" borderId="20" xfId="48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41" fontId="4" fillId="0" borderId="26" xfId="48" applyFont="1" applyBorder="1" applyAlignment="1">
      <alignment vertical="center"/>
    </xf>
    <xf numFmtId="41" fontId="6" fillId="0" borderId="28" xfId="48" applyFont="1" applyFill="1" applyBorder="1" applyAlignment="1">
      <alignment horizontal="right" vertical="center"/>
    </xf>
    <xf numFmtId="41" fontId="4" fillId="0" borderId="63" xfId="48" applyFont="1" applyFill="1" applyBorder="1" applyAlignment="1">
      <alignment horizontal="right" vertical="center"/>
    </xf>
    <xf numFmtId="0" fontId="4" fillId="0" borderId="64" xfId="48" applyNumberFormat="1" applyFont="1" applyBorder="1" applyAlignment="1">
      <alignment horizontal="center" vertical="center" wrapText="1"/>
    </xf>
    <xf numFmtId="0" fontId="35" fillId="26" borderId="33" xfId="0" applyNumberFormat="1" applyFont="1" applyFill="1" applyBorder="1" applyAlignment="1">
      <alignment horizontal="right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/>
    </xf>
    <xf numFmtId="0" fontId="35" fillId="0" borderId="66" xfId="0" applyNumberFormat="1" applyFont="1" applyBorder="1" applyAlignment="1">
      <alignment horizontal="right" vertical="center"/>
    </xf>
    <xf numFmtId="0" fontId="35" fillId="0" borderId="33" xfId="0" applyNumberFormat="1" applyFont="1" applyBorder="1" applyAlignment="1">
      <alignment horizontal="right" vertical="center"/>
    </xf>
    <xf numFmtId="0" fontId="35" fillId="0" borderId="67" xfId="0" applyFont="1" applyBorder="1" applyAlignment="1">
      <alignment horizontal="left" vertical="center"/>
    </xf>
    <xf numFmtId="0" fontId="35" fillId="0" borderId="67" xfId="48" applyNumberFormat="1" applyFont="1" applyBorder="1" applyAlignment="1">
      <alignment horizontal="left" vertical="center"/>
    </xf>
    <xf numFmtId="0" fontId="35" fillId="25" borderId="33" xfId="48" applyNumberFormat="1" applyFont="1" applyFill="1" applyBorder="1" applyAlignment="1">
      <alignment horizontal="right" vertical="center"/>
    </xf>
    <xf numFmtId="0" fontId="35" fillId="0" borderId="31" xfId="0" applyFont="1" applyBorder="1" applyAlignment="1">
      <alignment horizontal="left" vertical="center" wrapText="1"/>
    </xf>
    <xf numFmtId="0" fontId="35" fillId="0" borderId="35" xfId="0" applyFont="1" applyBorder="1" applyAlignment="1">
      <alignment vertical="center"/>
    </xf>
    <xf numFmtId="0" fontId="35" fillId="0" borderId="48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41" fontId="36" fillId="24" borderId="55" xfId="48" applyFont="1" applyFill="1" applyBorder="1" applyAlignment="1">
      <alignment vertical="center"/>
    </xf>
    <xf numFmtId="41" fontId="36" fillId="24" borderId="19" xfId="48" applyFont="1" applyFill="1" applyBorder="1" applyAlignment="1">
      <alignment vertical="center"/>
    </xf>
    <xf numFmtId="41" fontId="35" fillId="0" borderId="23" xfId="48" applyFont="1" applyBorder="1" applyAlignment="1">
      <alignment vertical="center"/>
    </xf>
    <xf numFmtId="41" fontId="35" fillId="0" borderId="17" xfId="48" applyFont="1" applyBorder="1" applyAlignment="1">
      <alignment vertical="center"/>
    </xf>
    <xf numFmtId="41" fontId="35" fillId="0" borderId="21" xfId="48" applyFont="1" applyBorder="1" applyAlignment="1">
      <alignment vertical="center"/>
    </xf>
    <xf numFmtId="41" fontId="35" fillId="26" borderId="17" xfId="48" applyFont="1" applyFill="1" applyBorder="1" applyAlignment="1">
      <alignment vertical="center"/>
    </xf>
    <xf numFmtId="41" fontId="35" fillId="25" borderId="17" xfId="48" applyFont="1" applyFill="1" applyBorder="1" applyAlignment="1">
      <alignment horizontal="center" vertical="center"/>
    </xf>
    <xf numFmtId="41" fontId="35" fillId="25" borderId="18" xfId="48" applyFont="1" applyFill="1" applyBorder="1" applyAlignment="1">
      <alignment horizontal="center" vertical="center"/>
    </xf>
    <xf numFmtId="41" fontId="35" fillId="0" borderId="18" xfId="48" applyFont="1" applyBorder="1" applyAlignment="1">
      <alignment vertical="center"/>
    </xf>
    <xf numFmtId="41" fontId="35" fillId="26" borderId="68" xfId="48" applyFont="1" applyFill="1" applyBorder="1" applyAlignment="1">
      <alignment vertical="center"/>
    </xf>
    <xf numFmtId="41" fontId="35" fillId="24" borderId="19" xfId="48" applyFont="1" applyFill="1" applyBorder="1" applyAlignment="1">
      <alignment vertical="center"/>
    </xf>
    <xf numFmtId="41" fontId="35" fillId="0" borderId="68" xfId="48" applyFont="1" applyBorder="1" applyAlignment="1">
      <alignment vertical="center"/>
    </xf>
    <xf numFmtId="41" fontId="35" fillId="26" borderId="22" xfId="48" applyFont="1" applyFill="1" applyBorder="1" applyAlignment="1">
      <alignment vertical="center"/>
    </xf>
    <xf numFmtId="41" fontId="35" fillId="24" borderId="22" xfId="48" applyFont="1" applyFill="1" applyBorder="1" applyAlignment="1">
      <alignment vertical="center"/>
    </xf>
    <xf numFmtId="41" fontId="35" fillId="0" borderId="17" xfId="48" applyFont="1" applyFill="1" applyBorder="1" applyAlignment="1">
      <alignment vertical="center"/>
    </xf>
    <xf numFmtId="41" fontId="35" fillId="0" borderId="20" xfId="48" applyFont="1" applyBorder="1" applyAlignment="1">
      <alignment vertical="center"/>
    </xf>
    <xf numFmtId="41" fontId="35" fillId="0" borderId="17" xfId="48" applyFont="1" applyBorder="1" applyAlignment="1">
      <alignment horizontal="center" vertical="center"/>
    </xf>
    <xf numFmtId="41" fontId="35" fillId="0" borderId="19" xfId="48" applyFont="1" applyBorder="1" applyAlignment="1">
      <alignment vertical="center"/>
    </xf>
    <xf numFmtId="41" fontId="35" fillId="24" borderId="55" xfId="48" applyFont="1" applyFill="1" applyBorder="1" applyAlignment="1">
      <alignment vertical="center"/>
    </xf>
    <xf numFmtId="41" fontId="35" fillId="0" borderId="69" xfId="48" applyFont="1" applyBorder="1" applyAlignment="1">
      <alignment vertical="center"/>
    </xf>
    <xf numFmtId="41" fontId="35" fillId="0" borderId="0" xfId="48" applyFont="1" applyAlignment="1">
      <alignment vertical="center"/>
    </xf>
    <xf numFmtId="41" fontId="36" fillId="24" borderId="22" xfId="48" applyFont="1" applyFill="1" applyBorder="1" applyAlignment="1">
      <alignment vertical="center"/>
    </xf>
    <xf numFmtId="41" fontId="36" fillId="24" borderId="22" xfId="48" applyFont="1" applyFill="1" applyBorder="1" applyAlignment="1">
      <alignment horizontal="center" vertical="center"/>
    </xf>
    <xf numFmtId="41" fontId="35" fillId="25" borderId="23" xfId="48" applyFont="1" applyFill="1" applyBorder="1" applyAlignment="1">
      <alignment horizontal="center" vertical="center"/>
    </xf>
    <xf numFmtId="41" fontId="35" fillId="24" borderId="19" xfId="48" applyFont="1" applyFill="1" applyBorder="1" applyAlignment="1">
      <alignment horizontal="center" vertical="center"/>
    </xf>
    <xf numFmtId="41" fontId="35" fillId="25" borderId="20" xfId="48" applyFont="1" applyFill="1" applyBorder="1" applyAlignment="1">
      <alignment horizontal="center" vertical="center"/>
    </xf>
    <xf numFmtId="41" fontId="35" fillId="25" borderId="68" xfId="48" applyFont="1" applyFill="1" applyBorder="1" applyAlignment="1">
      <alignment horizontal="center" vertical="center"/>
    </xf>
    <xf numFmtId="41" fontId="36" fillId="25" borderId="19" xfId="48" applyFont="1" applyFill="1" applyBorder="1" applyAlignment="1">
      <alignment horizontal="center" vertical="center"/>
    </xf>
    <xf numFmtId="41" fontId="35" fillId="24" borderId="22" xfId="48" applyFont="1" applyFill="1" applyBorder="1" applyAlignment="1">
      <alignment horizontal="center" vertical="center"/>
    </xf>
    <xf numFmtId="41" fontId="35" fillId="25" borderId="19" xfId="48" applyFont="1" applyFill="1" applyBorder="1" applyAlignment="1">
      <alignment horizontal="center" vertical="center"/>
    </xf>
    <xf numFmtId="41" fontId="35" fillId="25" borderId="69" xfId="48" applyFont="1" applyFill="1" applyBorder="1" applyAlignment="1">
      <alignment horizontal="center" vertical="center"/>
    </xf>
    <xf numFmtId="41" fontId="35" fillId="0" borderId="0" xfId="50" applyNumberFormat="1" applyFont="1" applyAlignment="1">
      <alignment vertical="center"/>
    </xf>
    <xf numFmtId="41" fontId="35" fillId="0" borderId="0" xfId="50" applyNumberFormat="1" applyFont="1" applyAlignment="1">
      <alignment horizontal="right" vertical="center"/>
    </xf>
    <xf numFmtId="41" fontId="37" fillId="24" borderId="70" xfId="48" applyFont="1" applyFill="1" applyBorder="1" applyAlignment="1">
      <alignment horizontal="right" vertical="center"/>
    </xf>
    <xf numFmtId="41" fontId="35" fillId="0" borderId="0" xfId="48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1" fontId="35" fillId="24" borderId="32" xfId="48" applyFont="1" applyFill="1" applyBorder="1" applyAlignment="1">
      <alignment horizontal="right" vertical="center"/>
    </xf>
    <xf numFmtId="41" fontId="35" fillId="24" borderId="49" xfId="48" applyFont="1" applyFill="1" applyBorder="1" applyAlignment="1">
      <alignment horizontal="right" vertical="center"/>
    </xf>
    <xf numFmtId="41" fontId="35" fillId="24" borderId="71" xfId="48" applyFont="1" applyFill="1" applyBorder="1" applyAlignment="1">
      <alignment horizontal="center" vertical="center"/>
    </xf>
    <xf numFmtId="41" fontId="35" fillId="24" borderId="72" xfId="48" applyFont="1" applyFill="1" applyBorder="1" applyAlignment="1">
      <alignment horizontal="right" vertical="center"/>
    </xf>
    <xf numFmtId="41" fontId="35" fillId="0" borderId="0" xfId="48" applyFont="1" applyAlignment="1">
      <alignment horizontal="center" vertical="center"/>
    </xf>
    <xf numFmtId="0" fontId="35" fillId="0" borderId="16" xfId="48" applyNumberFormat="1" applyFont="1" applyBorder="1" applyAlignment="1">
      <alignment horizontal="center" vertical="center" wrapText="1"/>
    </xf>
    <xf numFmtId="0" fontId="35" fillId="0" borderId="73" xfId="48" applyNumberFormat="1" applyFont="1" applyBorder="1" applyAlignment="1">
      <alignment horizontal="center" vertical="center" wrapText="1"/>
    </xf>
    <xf numFmtId="0" fontId="35" fillId="24" borderId="74" xfId="48" applyNumberFormat="1" applyFont="1" applyFill="1" applyBorder="1" applyAlignment="1">
      <alignment horizontal="center" vertical="center"/>
    </xf>
    <xf numFmtId="0" fontId="35" fillId="24" borderId="71" xfId="48" applyNumberFormat="1" applyFont="1" applyFill="1" applyBorder="1" applyAlignment="1">
      <alignment horizontal="left" vertical="center"/>
    </xf>
    <xf numFmtId="0" fontId="35" fillId="24" borderId="72" xfId="48" applyNumberFormat="1" applyFont="1" applyFill="1" applyBorder="1" applyAlignment="1">
      <alignment horizontal="right" vertical="center"/>
    </xf>
    <xf numFmtId="0" fontId="35" fillId="0" borderId="46" xfId="48" applyNumberFormat="1" applyFont="1" applyBorder="1" applyAlignment="1">
      <alignment horizontal="center" vertical="center"/>
    </xf>
    <xf numFmtId="0" fontId="35" fillId="25" borderId="41" xfId="48" applyNumberFormat="1" applyFont="1" applyFill="1" applyBorder="1" applyAlignment="1">
      <alignment horizontal="center" vertical="center" wrapText="1"/>
    </xf>
    <xf numFmtId="41" fontId="35" fillId="25" borderId="61" xfId="48" applyFont="1" applyFill="1" applyBorder="1" applyAlignment="1">
      <alignment horizontal="right" vertical="center"/>
    </xf>
    <xf numFmtId="41" fontId="35" fillId="25" borderId="37" xfId="48" applyFont="1" applyFill="1" applyBorder="1" applyAlignment="1">
      <alignment horizontal="right" vertical="center"/>
    </xf>
    <xf numFmtId="0" fontId="35" fillId="0" borderId="75" xfId="48" applyNumberFormat="1" applyFont="1" applyBorder="1" applyAlignment="1">
      <alignment horizontal="left" vertical="center" wrapText="1"/>
    </xf>
    <xf numFmtId="0" fontId="35" fillId="0" borderId="33" xfId="48" applyNumberFormat="1" applyFont="1" applyBorder="1" applyAlignment="1">
      <alignment horizontal="right" vertical="center" wrapText="1"/>
    </xf>
    <xf numFmtId="0" fontId="35" fillId="25" borderId="37" xfId="48" applyNumberFormat="1" applyFont="1" applyFill="1" applyBorder="1" applyAlignment="1">
      <alignment horizontal="center" vertical="center" wrapText="1"/>
    </xf>
    <xf numFmtId="41" fontId="35" fillId="25" borderId="16" xfId="48" applyFont="1" applyFill="1" applyBorder="1" applyAlignment="1">
      <alignment horizontal="right" vertical="center"/>
    </xf>
    <xf numFmtId="0" fontId="35" fillId="0" borderId="66" xfId="48" applyNumberFormat="1" applyFont="1" applyBorder="1" applyAlignment="1">
      <alignment horizontal="right" vertical="center" wrapText="1"/>
    </xf>
    <xf numFmtId="0" fontId="35" fillId="0" borderId="76" xfId="48" applyNumberFormat="1" applyFont="1" applyBorder="1" applyAlignment="1">
      <alignment horizontal="left" vertical="center" wrapText="1"/>
    </xf>
    <xf numFmtId="0" fontId="35" fillId="0" borderId="35" xfId="48" applyNumberFormat="1" applyFont="1" applyBorder="1" applyAlignment="1">
      <alignment horizontal="center" vertical="center" wrapText="1"/>
    </xf>
    <xf numFmtId="0" fontId="35" fillId="0" borderId="67" xfId="48" applyNumberFormat="1" applyFont="1" applyBorder="1" applyAlignment="1">
      <alignment horizontal="center" vertical="center"/>
    </xf>
    <xf numFmtId="0" fontId="35" fillId="25" borderId="0" xfId="48" applyNumberFormat="1" applyFont="1" applyFill="1" applyBorder="1" applyAlignment="1">
      <alignment horizontal="center" vertical="center" wrapText="1"/>
    </xf>
    <xf numFmtId="0" fontId="35" fillId="0" borderId="71" xfId="48" applyNumberFormat="1" applyFont="1" applyBorder="1" applyAlignment="1">
      <alignment horizontal="left" vertical="center" wrapText="1"/>
    </xf>
    <xf numFmtId="0" fontId="35" fillId="0" borderId="72" xfId="48" applyNumberFormat="1" applyFont="1" applyBorder="1" applyAlignment="1">
      <alignment horizontal="right" vertical="center" wrapText="1"/>
    </xf>
    <xf numFmtId="0" fontId="35" fillId="0" borderId="40" xfId="48" applyNumberFormat="1" applyFont="1" applyBorder="1" applyAlignment="1">
      <alignment horizontal="center" vertical="center" wrapText="1"/>
    </xf>
    <xf numFmtId="0" fontId="35" fillId="25" borderId="38" xfId="48" applyNumberFormat="1" applyFont="1" applyFill="1" applyBorder="1" applyAlignment="1">
      <alignment horizontal="center" vertical="center" wrapText="1"/>
    </xf>
    <xf numFmtId="0" fontId="35" fillId="24" borderId="77" xfId="48" applyNumberFormat="1" applyFont="1" applyFill="1" applyBorder="1" applyAlignment="1">
      <alignment horizontal="center" vertical="center"/>
    </xf>
    <xf numFmtId="41" fontId="35" fillId="24" borderId="28" xfId="48" applyFont="1" applyFill="1" applyBorder="1" applyAlignment="1">
      <alignment horizontal="right" vertical="center"/>
    </xf>
    <xf numFmtId="41" fontId="35" fillId="24" borderId="47" xfId="48" applyFont="1" applyFill="1" applyBorder="1" applyAlignment="1">
      <alignment horizontal="right" vertical="center"/>
    </xf>
    <xf numFmtId="41" fontId="35" fillId="24" borderId="78" xfId="48" applyFont="1" applyFill="1" applyBorder="1" applyAlignment="1">
      <alignment horizontal="center" vertical="center"/>
    </xf>
    <xf numFmtId="41" fontId="35" fillId="24" borderId="79" xfId="48" applyFont="1" applyFill="1" applyBorder="1" applyAlignment="1">
      <alignment horizontal="right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29" xfId="48" applyNumberFormat="1" applyFont="1" applyFill="1" applyBorder="1" applyAlignment="1">
      <alignment horizontal="center" vertical="center"/>
    </xf>
    <xf numFmtId="0" fontId="35" fillId="25" borderId="42" xfId="48" applyNumberFormat="1" applyFont="1" applyFill="1" applyBorder="1" applyAlignment="1">
      <alignment horizontal="center" vertical="center" wrapText="1"/>
    </xf>
    <xf numFmtId="41" fontId="35" fillId="25" borderId="30" xfId="48" applyFont="1" applyFill="1" applyBorder="1" applyAlignment="1">
      <alignment horizontal="right" vertical="center"/>
    </xf>
    <xf numFmtId="41" fontId="35" fillId="25" borderId="10" xfId="48" applyFont="1" applyFill="1" applyBorder="1" applyAlignment="1">
      <alignment horizontal="right" vertical="center"/>
    </xf>
    <xf numFmtId="0" fontId="35" fillId="25" borderId="80" xfId="48" applyNumberFormat="1" applyFont="1" applyFill="1" applyBorder="1" applyAlignment="1">
      <alignment horizontal="left" vertical="center"/>
    </xf>
    <xf numFmtId="0" fontId="35" fillId="25" borderId="81" xfId="48" applyNumberFormat="1" applyFont="1" applyFill="1" applyBorder="1" applyAlignment="1">
      <alignment horizontal="right" vertical="center" wrapText="1"/>
    </xf>
    <xf numFmtId="0" fontId="35" fillId="0" borderId="0" xfId="48" applyNumberFormat="1" applyFont="1" applyBorder="1" applyAlignment="1">
      <alignment horizontal="center" vertical="center"/>
    </xf>
    <xf numFmtId="0" fontId="35" fillId="0" borderId="82" xfId="48" applyNumberFormat="1" applyFont="1" applyBorder="1" applyAlignment="1">
      <alignment horizontal="left" vertical="center"/>
    </xf>
    <xf numFmtId="0" fontId="35" fillId="0" borderId="33" xfId="48" applyNumberFormat="1" applyFont="1" applyBorder="1" applyAlignment="1">
      <alignment horizontal="right" vertical="center"/>
    </xf>
    <xf numFmtId="0" fontId="35" fillId="25" borderId="29" xfId="48" applyNumberFormat="1" applyFont="1" applyFill="1" applyBorder="1" applyAlignment="1">
      <alignment horizontal="center" vertical="center" wrapText="1"/>
    </xf>
    <xf numFmtId="41" fontId="35" fillId="25" borderId="35" xfId="48" applyFont="1" applyFill="1" applyBorder="1" applyAlignment="1">
      <alignment horizontal="right" vertical="center"/>
    </xf>
    <xf numFmtId="41" fontId="35" fillId="25" borderId="83" xfId="48" applyFont="1" applyFill="1" applyBorder="1" applyAlignment="1">
      <alignment horizontal="right" vertical="center"/>
    </xf>
    <xf numFmtId="0" fontId="35" fillId="0" borderId="76" xfId="48" applyNumberFormat="1" applyFont="1" applyBorder="1" applyAlignment="1">
      <alignment horizontal="left" vertical="center"/>
    </xf>
    <xf numFmtId="0" fontId="35" fillId="25" borderId="48" xfId="48" applyNumberFormat="1" applyFont="1" applyFill="1" applyBorder="1" applyAlignment="1">
      <alignment horizontal="center" vertical="center"/>
    </xf>
    <xf numFmtId="0" fontId="35" fillId="25" borderId="37" xfId="48" applyNumberFormat="1" applyFont="1" applyFill="1" applyBorder="1" applyAlignment="1">
      <alignment horizontal="center" vertical="center"/>
    </xf>
    <xf numFmtId="41" fontId="35" fillId="0" borderId="16" xfId="48" applyFont="1" applyFill="1" applyBorder="1" applyAlignment="1">
      <alignment horizontal="right" vertical="center"/>
    </xf>
    <xf numFmtId="0" fontId="35" fillId="25" borderId="84" xfId="48" applyNumberFormat="1" applyFont="1" applyFill="1" applyBorder="1" applyAlignment="1">
      <alignment horizontal="left" vertical="center"/>
    </xf>
    <xf numFmtId="0" fontId="35" fillId="26" borderId="33" xfId="48" applyNumberFormat="1" applyFont="1" applyFill="1" applyBorder="1" applyAlignment="1">
      <alignment horizontal="right" vertical="center" wrapText="1"/>
    </xf>
    <xf numFmtId="0" fontId="35" fillId="25" borderId="0" xfId="0" applyFont="1" applyFill="1" applyAlignment="1">
      <alignment horizontal="center" vertical="center"/>
    </xf>
    <xf numFmtId="0" fontId="35" fillId="0" borderId="48" xfId="48" applyNumberFormat="1" applyFont="1" applyBorder="1" applyAlignment="1">
      <alignment horizontal="center" vertical="center"/>
    </xf>
    <xf numFmtId="0" fontId="35" fillId="0" borderId="84" xfId="48" applyNumberFormat="1" applyFont="1" applyFill="1" applyBorder="1" applyAlignment="1">
      <alignment horizontal="left" vertical="center"/>
    </xf>
    <xf numFmtId="0" fontId="35" fillId="0" borderId="33" xfId="48" applyNumberFormat="1" applyFont="1" applyFill="1" applyBorder="1" applyAlignment="1">
      <alignment horizontal="right" vertical="center"/>
    </xf>
    <xf numFmtId="0" fontId="35" fillId="25" borderId="0" xfId="48" applyNumberFormat="1" applyFont="1" applyFill="1" applyBorder="1" applyAlignment="1">
      <alignment horizontal="left" vertical="center"/>
    </xf>
    <xf numFmtId="0" fontId="35" fillId="25" borderId="46" xfId="48" applyNumberFormat="1" applyFont="1" applyFill="1" applyBorder="1" applyAlignment="1">
      <alignment horizontal="right" vertical="center"/>
    </xf>
    <xf numFmtId="41" fontId="35" fillId="25" borderId="15" xfId="48" applyFont="1" applyFill="1" applyBorder="1" applyAlignment="1">
      <alignment horizontal="right" vertical="center"/>
    </xf>
    <xf numFmtId="41" fontId="35" fillId="25" borderId="64" xfId="48" applyFont="1" applyFill="1" applyBorder="1" applyAlignment="1">
      <alignment horizontal="right" vertical="center"/>
    </xf>
    <xf numFmtId="0" fontId="35" fillId="0" borderId="85" xfId="48" applyNumberFormat="1" applyFont="1" applyFill="1" applyBorder="1" applyAlignment="1">
      <alignment horizontal="left" vertical="center"/>
    </xf>
    <xf numFmtId="0" fontId="35" fillId="0" borderId="86" xfId="48" applyNumberFormat="1" applyFont="1" applyFill="1" applyBorder="1" applyAlignment="1">
      <alignment horizontal="right" vertical="center"/>
    </xf>
    <xf numFmtId="0" fontId="35" fillId="0" borderId="87" xfId="48" applyNumberFormat="1" applyFont="1" applyBorder="1" applyAlignment="1">
      <alignment horizontal="center" vertical="center" wrapText="1"/>
    </xf>
    <xf numFmtId="41" fontId="35" fillId="25" borderId="88" xfId="48" applyFont="1" applyFill="1" applyBorder="1" applyAlignment="1">
      <alignment horizontal="right" vertical="center"/>
    </xf>
    <xf numFmtId="41" fontId="35" fillId="25" borderId="32" xfId="48" applyFont="1" applyFill="1" applyBorder="1" applyAlignment="1">
      <alignment horizontal="right" vertical="center"/>
    </xf>
    <xf numFmtId="0" fontId="35" fillId="0" borderId="15" xfId="48" applyNumberFormat="1" applyFont="1" applyBorder="1" applyAlignment="1">
      <alignment horizontal="center" vertical="center" wrapText="1"/>
    </xf>
    <xf numFmtId="0" fontId="35" fillId="0" borderId="89" xfId="48" applyNumberFormat="1" applyFont="1" applyBorder="1" applyAlignment="1">
      <alignment horizontal="center" vertical="center"/>
    </xf>
    <xf numFmtId="0" fontId="35" fillId="24" borderId="90" xfId="48" applyNumberFormat="1" applyFont="1" applyFill="1" applyBorder="1" applyAlignment="1">
      <alignment horizontal="left" vertical="center"/>
    </xf>
    <xf numFmtId="0" fontId="35" fillId="24" borderId="79" xfId="48" applyNumberFormat="1" applyFont="1" applyFill="1" applyBorder="1" applyAlignment="1">
      <alignment horizontal="right" vertical="center"/>
    </xf>
    <xf numFmtId="0" fontId="35" fillId="0" borderId="33" xfId="48" applyNumberFormat="1" applyFont="1" applyBorder="1" applyAlignment="1">
      <alignment horizontal="center" vertical="center"/>
    </xf>
    <xf numFmtId="0" fontId="35" fillId="25" borderId="91" xfId="48" applyNumberFormat="1" applyFont="1" applyFill="1" applyBorder="1" applyAlignment="1">
      <alignment horizontal="center" vertical="center" wrapText="1"/>
    </xf>
    <xf numFmtId="41" fontId="35" fillId="25" borderId="28" xfId="48" applyFont="1" applyFill="1" applyBorder="1" applyAlignment="1">
      <alignment horizontal="right" vertical="center"/>
    </xf>
    <xf numFmtId="0" fontId="35" fillId="0" borderId="90" xfId="48" applyNumberFormat="1" applyFont="1" applyBorder="1" applyAlignment="1">
      <alignment horizontal="left" vertical="center" wrapText="1"/>
    </xf>
    <xf numFmtId="0" fontId="35" fillId="0" borderId="79" xfId="48" applyNumberFormat="1" applyFont="1" applyBorder="1" applyAlignment="1">
      <alignment horizontal="right" vertical="center" wrapText="1"/>
    </xf>
    <xf numFmtId="0" fontId="35" fillId="0" borderId="16" xfId="48" applyNumberFormat="1" applyFont="1" applyBorder="1" applyAlignment="1">
      <alignment horizontal="center" vertical="center"/>
    </xf>
    <xf numFmtId="0" fontId="35" fillId="24" borderId="92" xfId="48" applyNumberFormat="1" applyFont="1" applyFill="1" applyBorder="1" applyAlignment="1">
      <alignment horizontal="left" vertical="center"/>
    </xf>
    <xf numFmtId="0" fontId="35" fillId="0" borderId="35" xfId="48" applyNumberFormat="1" applyFont="1" applyBorder="1" applyAlignment="1">
      <alignment horizontal="center" vertical="center"/>
    </xf>
    <xf numFmtId="0" fontId="35" fillId="0" borderId="93" xfId="48" applyNumberFormat="1" applyFont="1" applyBorder="1" applyAlignment="1">
      <alignment horizontal="center" vertical="center" wrapText="1"/>
    </xf>
    <xf numFmtId="0" fontId="35" fillId="0" borderId="90" xfId="48" applyNumberFormat="1" applyFont="1" applyBorder="1" applyAlignment="1">
      <alignment horizontal="left" vertical="center"/>
    </xf>
    <xf numFmtId="0" fontId="35" fillId="0" borderId="79" xfId="48" applyNumberFormat="1" applyFont="1" applyBorder="1" applyAlignment="1">
      <alignment horizontal="right" vertical="center"/>
    </xf>
    <xf numFmtId="0" fontId="35" fillId="0" borderId="94" xfId="48" applyNumberFormat="1" applyFont="1" applyBorder="1" applyAlignment="1">
      <alignment horizontal="center" vertical="center" wrapText="1"/>
    </xf>
    <xf numFmtId="0" fontId="35" fillId="0" borderId="80" xfId="48" applyNumberFormat="1" applyFont="1" applyBorder="1" applyAlignment="1">
      <alignment horizontal="left" vertical="center"/>
    </xf>
    <xf numFmtId="0" fontId="35" fillId="0" borderId="81" xfId="48" applyNumberFormat="1" applyFont="1" applyBorder="1" applyAlignment="1">
      <alignment horizontal="right" vertical="center"/>
    </xf>
    <xf numFmtId="0" fontId="35" fillId="0" borderId="29" xfId="48" applyNumberFormat="1" applyFont="1" applyBorder="1" applyAlignment="1">
      <alignment horizontal="center" vertical="center" wrapText="1"/>
    </xf>
    <xf numFmtId="0" fontId="35" fillId="0" borderId="40" xfId="48" applyNumberFormat="1" applyFont="1" applyBorder="1" applyAlignment="1">
      <alignment horizontal="left" vertical="center"/>
    </xf>
    <xf numFmtId="0" fontId="35" fillId="0" borderId="46" xfId="48" applyNumberFormat="1" applyFont="1" applyBorder="1" applyAlignment="1">
      <alignment horizontal="right" vertical="center"/>
    </xf>
    <xf numFmtId="0" fontId="35" fillId="0" borderId="73" xfId="48" applyNumberFormat="1" applyFont="1" applyBorder="1" applyAlignment="1">
      <alignment horizontal="center" vertical="center"/>
    </xf>
    <xf numFmtId="0" fontId="35" fillId="0" borderId="36" xfId="48" applyNumberFormat="1" applyFont="1" applyBorder="1" applyAlignment="1">
      <alignment horizontal="center" vertical="center" wrapText="1"/>
    </xf>
    <xf numFmtId="0" fontId="35" fillId="0" borderId="84" xfId="48" applyNumberFormat="1" applyFont="1" applyBorder="1" applyAlignment="1">
      <alignment horizontal="left" vertical="center"/>
    </xf>
    <xf numFmtId="0" fontId="35" fillId="0" borderId="56" xfId="48" applyNumberFormat="1" applyFont="1" applyBorder="1" applyAlignment="1">
      <alignment horizontal="center" vertical="center"/>
    </xf>
    <xf numFmtId="0" fontId="35" fillId="0" borderId="95" xfId="48" applyNumberFormat="1" applyFont="1" applyBorder="1" applyAlignment="1">
      <alignment horizontal="center" vertical="center"/>
    </xf>
    <xf numFmtId="0" fontId="35" fillId="0" borderId="96" xfId="48" applyNumberFormat="1" applyFont="1" applyBorder="1" applyAlignment="1">
      <alignment horizontal="center" vertical="center"/>
    </xf>
    <xf numFmtId="41" fontId="35" fillId="25" borderId="56" xfId="48" applyFont="1" applyFill="1" applyBorder="1" applyAlignment="1">
      <alignment horizontal="right" vertical="center"/>
    </xf>
    <xf numFmtId="41" fontId="35" fillId="25" borderId="63" xfId="48" applyFont="1" applyFill="1" applyBorder="1" applyAlignment="1">
      <alignment horizontal="right" vertical="center"/>
    </xf>
    <xf numFmtId="0" fontId="35" fillId="25" borderId="97" xfId="48" applyNumberFormat="1" applyFont="1" applyFill="1" applyBorder="1" applyAlignment="1">
      <alignment horizontal="left" vertical="center" wrapText="1"/>
    </xf>
    <xf numFmtId="0" fontId="35" fillId="25" borderId="58" xfId="48" applyNumberFormat="1" applyFont="1" applyFill="1" applyBorder="1" applyAlignment="1">
      <alignment horizontal="right" vertical="center" wrapText="1"/>
    </xf>
    <xf numFmtId="0" fontId="35" fillId="0" borderId="0" xfId="48" applyNumberFormat="1" applyFont="1" applyAlignment="1">
      <alignment vertical="center"/>
    </xf>
    <xf numFmtId="41" fontId="35" fillId="0" borderId="0" xfId="48" applyFont="1" applyAlignment="1">
      <alignment horizontal="left" vertical="center"/>
    </xf>
    <xf numFmtId="0" fontId="35" fillId="0" borderId="0" xfId="0" applyNumberFormat="1" applyFont="1" applyAlignment="1">
      <alignment horizontal="center" vertical="center"/>
    </xf>
    <xf numFmtId="0" fontId="35" fillId="0" borderId="0" xfId="0" applyNumberFormat="1" applyFont="1" applyAlignment="1">
      <alignment vertical="center"/>
    </xf>
    <xf numFmtId="0" fontId="35" fillId="0" borderId="50" xfId="0" applyFont="1" applyBorder="1" applyAlignment="1">
      <alignment horizontal="center" vertical="center"/>
    </xf>
    <xf numFmtId="41" fontId="35" fillId="24" borderId="54" xfId="48" applyFont="1" applyFill="1" applyBorder="1" applyAlignment="1">
      <alignment horizontal="right" vertical="center"/>
    </xf>
    <xf numFmtId="41" fontId="35" fillId="24" borderId="98" xfId="48" applyFont="1" applyFill="1" applyBorder="1" applyAlignment="1">
      <alignment horizontal="right" vertical="center"/>
    </xf>
    <xf numFmtId="0" fontId="35" fillId="24" borderId="99" xfId="0" applyFont="1" applyFill="1" applyBorder="1" applyAlignment="1">
      <alignment horizontal="left" vertical="center"/>
    </xf>
    <xf numFmtId="41" fontId="35" fillId="24" borderId="100" xfId="0" applyNumberFormat="1" applyFont="1" applyFill="1" applyBorder="1" applyAlignment="1">
      <alignment vertical="center"/>
    </xf>
    <xf numFmtId="0" fontId="35" fillId="25" borderId="61" xfId="0" applyFont="1" applyFill="1" applyBorder="1" applyAlignment="1">
      <alignment horizontal="center" vertical="center"/>
    </xf>
    <xf numFmtId="0" fontId="35" fillId="25" borderId="101" xfId="0" applyFont="1" applyFill="1" applyBorder="1" applyAlignment="1">
      <alignment horizontal="center" vertical="center"/>
    </xf>
    <xf numFmtId="41" fontId="35" fillId="24" borderId="77" xfId="48" applyFont="1" applyFill="1" applyBorder="1" applyAlignment="1">
      <alignment horizontal="center" vertical="center"/>
    </xf>
    <xf numFmtId="0" fontId="35" fillId="24" borderId="102" xfId="0" applyFont="1" applyFill="1" applyBorder="1" applyAlignment="1">
      <alignment horizontal="left" vertical="center"/>
    </xf>
    <xf numFmtId="41" fontId="35" fillId="24" borderId="79" xfId="0" applyNumberFormat="1" applyFont="1" applyFill="1" applyBorder="1" applyAlignment="1">
      <alignment vertical="center"/>
    </xf>
    <xf numFmtId="41" fontId="35" fillId="0" borderId="40" xfId="48" applyFont="1" applyBorder="1" applyAlignment="1">
      <alignment horizontal="center" vertical="center" wrapText="1"/>
    </xf>
    <xf numFmtId="41" fontId="35" fillId="25" borderId="29" xfId="48" applyFont="1" applyFill="1" applyBorder="1" applyAlignment="1">
      <alignment horizontal="center" vertical="center"/>
    </xf>
    <xf numFmtId="41" fontId="35" fillId="25" borderId="41" xfId="48" applyFont="1" applyFill="1" applyBorder="1" applyAlignment="1">
      <alignment horizontal="center" vertical="center" wrapText="1"/>
    </xf>
    <xf numFmtId="41" fontId="35" fillId="25" borderId="42" xfId="48" applyFont="1" applyFill="1" applyBorder="1" applyAlignment="1">
      <alignment horizontal="right" vertical="center"/>
    </xf>
    <xf numFmtId="0" fontId="35" fillId="25" borderId="61" xfId="48" applyNumberFormat="1" applyFont="1" applyFill="1" applyBorder="1" applyAlignment="1">
      <alignment horizontal="left" vertical="center"/>
    </xf>
    <xf numFmtId="0" fontId="35" fillId="0" borderId="81" xfId="48" applyNumberFormat="1" applyFont="1" applyBorder="1" applyAlignment="1">
      <alignment horizontal="right" vertical="center" wrapText="1"/>
    </xf>
    <xf numFmtId="41" fontId="35" fillId="25" borderId="29" xfId="48" applyFont="1" applyFill="1" applyBorder="1" applyAlignment="1">
      <alignment horizontal="center" vertical="center" wrapText="1"/>
    </xf>
    <xf numFmtId="41" fontId="35" fillId="25" borderId="16" xfId="48" applyNumberFormat="1" applyFont="1" applyFill="1" applyBorder="1" applyAlignment="1">
      <alignment horizontal="left" vertical="center"/>
    </xf>
    <xf numFmtId="0" fontId="35" fillId="25" borderId="16" xfId="48" applyNumberFormat="1" applyFont="1" applyFill="1" applyBorder="1" applyAlignment="1">
      <alignment horizontal="left" vertical="center"/>
    </xf>
    <xf numFmtId="0" fontId="35" fillId="25" borderId="15" xfId="48" applyNumberFormat="1" applyFont="1" applyFill="1" applyBorder="1" applyAlignment="1">
      <alignment horizontal="right" vertical="center"/>
    </xf>
    <xf numFmtId="0" fontId="35" fillId="0" borderId="33" xfId="48" applyNumberFormat="1" applyFont="1" applyFill="1" applyBorder="1" applyAlignment="1">
      <alignment horizontal="right" vertical="center" wrapText="1"/>
    </xf>
    <xf numFmtId="41" fontId="35" fillId="25" borderId="31" xfId="48" applyFont="1" applyFill="1" applyBorder="1" applyAlignment="1">
      <alignment horizontal="right" vertical="center"/>
    </xf>
    <xf numFmtId="41" fontId="35" fillId="25" borderId="44" xfId="48" applyFont="1" applyFill="1" applyBorder="1" applyAlignment="1">
      <alignment horizontal="right" vertical="center"/>
    </xf>
    <xf numFmtId="0" fontId="35" fillId="25" borderId="31" xfId="48" applyNumberFormat="1" applyFont="1" applyFill="1" applyBorder="1" applyAlignment="1">
      <alignment horizontal="left" vertical="center"/>
    </xf>
    <xf numFmtId="0" fontId="35" fillId="0" borderId="67" xfId="48" applyNumberFormat="1" applyFont="1" applyFill="1" applyBorder="1" applyAlignment="1">
      <alignment horizontal="left" vertical="center"/>
    </xf>
    <xf numFmtId="41" fontId="35" fillId="25" borderId="46" xfId="48" applyFont="1" applyFill="1" applyBorder="1" applyAlignment="1">
      <alignment horizontal="center" vertical="center"/>
    </xf>
    <xf numFmtId="0" fontId="35" fillId="0" borderId="31" xfId="48" applyNumberFormat="1" applyFont="1" applyFill="1" applyBorder="1" applyAlignment="1">
      <alignment horizontal="left" vertical="center"/>
    </xf>
    <xf numFmtId="0" fontId="35" fillId="0" borderId="35" xfId="48" applyNumberFormat="1" applyFont="1" applyFill="1" applyBorder="1" applyAlignment="1">
      <alignment horizontal="left" vertical="center"/>
    </xf>
    <xf numFmtId="0" fontId="36" fillId="0" borderId="33" xfId="48" applyNumberFormat="1" applyFont="1" applyBorder="1" applyAlignment="1">
      <alignment horizontal="right" vertical="center" wrapText="1"/>
    </xf>
    <xf numFmtId="41" fontId="35" fillId="26" borderId="40" xfId="48" applyFont="1" applyFill="1" applyBorder="1" applyAlignment="1">
      <alignment horizontal="center" vertical="center" wrapText="1"/>
    </xf>
    <xf numFmtId="41" fontId="35" fillId="26" borderId="29" xfId="48" applyFont="1" applyFill="1" applyBorder="1" applyAlignment="1">
      <alignment horizontal="center" vertical="center"/>
    </xf>
    <xf numFmtId="41" fontId="35" fillId="26" borderId="16" xfId="48" applyFont="1" applyFill="1" applyBorder="1" applyAlignment="1">
      <alignment horizontal="right" vertical="center"/>
    </xf>
    <xf numFmtId="41" fontId="35" fillId="26" borderId="37" xfId="48" applyFont="1" applyFill="1" applyBorder="1" applyAlignment="1">
      <alignment horizontal="right" vertical="center"/>
    </xf>
    <xf numFmtId="0" fontId="35" fillId="26" borderId="67" xfId="48" applyNumberFormat="1" applyFont="1" applyFill="1" applyBorder="1" applyAlignment="1">
      <alignment horizontal="left" vertical="center"/>
    </xf>
    <xf numFmtId="0" fontId="35" fillId="26" borderId="0" xfId="0" applyFont="1" applyFill="1" applyAlignment="1">
      <alignment horizontal="center" vertical="center"/>
    </xf>
    <xf numFmtId="0" fontId="35" fillId="0" borderId="66" xfId="48" applyNumberFormat="1" applyFont="1" applyBorder="1" applyAlignment="1">
      <alignment horizontal="right" vertical="center"/>
    </xf>
    <xf numFmtId="0" fontId="35" fillId="0" borderId="66" xfId="48" applyNumberFormat="1" applyFont="1" applyFill="1" applyBorder="1" applyAlignment="1">
      <alignment horizontal="right" vertical="center"/>
    </xf>
    <xf numFmtId="41" fontId="35" fillId="25" borderId="36" xfId="48" applyFont="1" applyFill="1" applyBorder="1" applyAlignment="1">
      <alignment horizontal="center" vertical="center"/>
    </xf>
    <xf numFmtId="0" fontId="36" fillId="0" borderId="33" xfId="48" applyNumberFormat="1" applyFont="1" applyFill="1" applyBorder="1" applyAlignment="1">
      <alignment horizontal="right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25" borderId="48" xfId="48" applyNumberFormat="1" applyFont="1" applyFill="1" applyBorder="1" applyAlignment="1">
      <alignment horizontal="left" vertical="center"/>
    </xf>
    <xf numFmtId="0" fontId="35" fillId="0" borderId="29" xfId="0" applyFont="1" applyBorder="1" applyAlignment="1">
      <alignment horizontal="center" vertical="center" wrapText="1"/>
    </xf>
    <xf numFmtId="0" fontId="35" fillId="25" borderId="67" xfId="48" applyNumberFormat="1" applyFont="1" applyFill="1" applyBorder="1" applyAlignment="1">
      <alignment horizontal="left" vertical="center"/>
    </xf>
    <xf numFmtId="0" fontId="35" fillId="0" borderId="66" xfId="48" applyNumberFormat="1" applyFont="1" applyFill="1" applyBorder="1" applyAlignment="1">
      <alignment horizontal="right" vertical="center" wrapText="1"/>
    </xf>
    <xf numFmtId="0" fontId="35" fillId="0" borderId="46" xfId="0" applyFont="1" applyBorder="1" applyAlignment="1">
      <alignment horizontal="center" vertical="center"/>
    </xf>
    <xf numFmtId="0" fontId="35" fillId="26" borderId="85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left" vertical="center"/>
    </xf>
    <xf numFmtId="0" fontId="35" fillId="24" borderId="79" xfId="0" applyNumberFormat="1" applyFont="1" applyFill="1" applyBorder="1" applyAlignment="1">
      <alignment horizontal="right" vertical="center"/>
    </xf>
    <xf numFmtId="0" fontId="35" fillId="0" borderId="46" xfId="0" applyFont="1" applyBorder="1" applyAlignment="1">
      <alignment vertical="center"/>
    </xf>
    <xf numFmtId="0" fontId="35" fillId="0" borderId="36" xfId="0" applyFont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35" fillId="0" borderId="103" xfId="0" applyFont="1" applyBorder="1" applyAlignment="1">
      <alignment horizontal="center" vertical="center"/>
    </xf>
    <xf numFmtId="0" fontId="35" fillId="0" borderId="65" xfId="0" applyFont="1" applyBorder="1" applyAlignment="1">
      <alignment horizontal="left" vertical="center" wrapText="1"/>
    </xf>
    <xf numFmtId="0" fontId="35" fillId="0" borderId="66" xfId="0" applyNumberFormat="1" applyFont="1" applyFill="1" applyBorder="1" applyAlignment="1">
      <alignment horizontal="right" vertical="center" wrapText="1"/>
    </xf>
    <xf numFmtId="0" fontId="35" fillId="0" borderId="33" xfId="0" applyFont="1" applyBorder="1" applyAlignment="1">
      <alignment vertical="center"/>
    </xf>
    <xf numFmtId="0" fontId="35" fillId="0" borderId="14" xfId="0" applyFont="1" applyBorder="1" applyAlignment="1">
      <alignment horizontal="center" vertical="center"/>
    </xf>
    <xf numFmtId="0" fontId="35" fillId="0" borderId="104" xfId="0" applyFont="1" applyBorder="1" applyAlignment="1">
      <alignment horizontal="left" vertical="center" wrapText="1"/>
    </xf>
    <xf numFmtId="0" fontId="35" fillId="0" borderId="86" xfId="0" applyNumberFormat="1" applyFont="1" applyFill="1" applyBorder="1" applyAlignment="1">
      <alignment horizontal="right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right" vertical="center" wrapText="1"/>
    </xf>
    <xf numFmtId="0" fontId="35" fillId="0" borderId="35" xfId="0" applyFont="1" applyBorder="1" applyAlignment="1">
      <alignment horizontal="left" vertical="center"/>
    </xf>
    <xf numFmtId="41" fontId="35" fillId="0" borderId="16" xfId="48" applyFont="1" applyBorder="1" applyAlignment="1">
      <alignment horizontal="right" vertical="center"/>
    </xf>
    <xf numFmtId="0" fontId="35" fillId="0" borderId="33" xfId="0" applyNumberFormat="1" applyFont="1" applyBorder="1" applyAlignment="1">
      <alignment horizontal="right" vertical="center" wrapText="1"/>
    </xf>
    <xf numFmtId="0" fontId="35" fillId="0" borderId="104" xfId="0" applyFont="1" applyBorder="1" applyAlignment="1">
      <alignment horizontal="left" vertical="center"/>
    </xf>
    <xf numFmtId="0" fontId="35" fillId="0" borderId="86" xfId="0" applyNumberFormat="1" applyFont="1" applyBorder="1" applyAlignment="1">
      <alignment horizontal="right" vertical="center"/>
    </xf>
    <xf numFmtId="41" fontId="35" fillId="0" borderId="68" xfId="48" applyFont="1" applyFill="1" applyBorder="1" applyAlignment="1">
      <alignment vertical="center"/>
    </xf>
    <xf numFmtId="0" fontId="35" fillId="0" borderId="66" xfId="0" applyNumberFormat="1" applyFont="1" applyBorder="1" applyAlignment="1">
      <alignment horizontal="right" vertical="center" wrapText="1"/>
    </xf>
    <xf numFmtId="0" fontId="35" fillId="0" borderId="46" xfId="0" applyNumberFormat="1" applyFont="1" applyBorder="1" applyAlignment="1">
      <alignment horizontal="right" vertical="center"/>
    </xf>
    <xf numFmtId="0" fontId="35" fillId="0" borderId="82" xfId="0" applyFont="1" applyBorder="1" applyAlignment="1">
      <alignment vertical="center"/>
    </xf>
    <xf numFmtId="0" fontId="35" fillId="26" borderId="82" xfId="0" applyFont="1" applyFill="1" applyBorder="1" applyAlignment="1">
      <alignment vertical="center"/>
    </xf>
    <xf numFmtId="41" fontId="35" fillId="0" borderId="35" xfId="48" applyFont="1" applyBorder="1" applyAlignment="1">
      <alignment horizontal="right" vertical="center"/>
    </xf>
    <xf numFmtId="0" fontId="35" fillId="0" borderId="16" xfId="0" applyFont="1" applyBorder="1" applyAlignment="1">
      <alignment horizontal="left" vertical="center"/>
    </xf>
    <xf numFmtId="0" fontId="35" fillId="0" borderId="67" xfId="0" applyFont="1" applyBorder="1" applyAlignment="1">
      <alignment horizontal="left" vertical="center" wrapText="1"/>
    </xf>
    <xf numFmtId="0" fontId="35" fillId="26" borderId="29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left" vertical="center"/>
    </xf>
    <xf numFmtId="0" fontId="35" fillId="26" borderId="46" xfId="0" applyNumberFormat="1" applyFont="1" applyFill="1" applyBorder="1" applyAlignment="1">
      <alignment horizontal="right" vertical="center"/>
    </xf>
    <xf numFmtId="0" fontId="35" fillId="26" borderId="66" xfId="0" applyNumberFormat="1" applyFont="1" applyFill="1" applyBorder="1" applyAlignment="1">
      <alignment horizontal="right" vertical="center"/>
    </xf>
    <xf numFmtId="0" fontId="35" fillId="26" borderId="31" xfId="0" applyFont="1" applyFill="1" applyBorder="1" applyAlignment="1">
      <alignment horizontal="left" vertical="center"/>
    </xf>
    <xf numFmtId="0" fontId="35" fillId="26" borderId="71" xfId="0" applyFont="1" applyFill="1" applyBorder="1" applyAlignment="1">
      <alignment horizontal="center" vertical="center"/>
    </xf>
    <xf numFmtId="41" fontId="35" fillId="26" borderId="32" xfId="48" applyFont="1" applyFill="1" applyBorder="1" applyAlignment="1">
      <alignment horizontal="right" vertical="center"/>
    </xf>
    <xf numFmtId="41" fontId="35" fillId="26" borderId="49" xfId="48" applyFont="1" applyFill="1" applyBorder="1" applyAlignment="1">
      <alignment horizontal="right" vertical="center"/>
    </xf>
    <xf numFmtId="0" fontId="35" fillId="26" borderId="65" xfId="0" applyNumberFormat="1" applyFont="1" applyFill="1" applyBorder="1" applyAlignment="1">
      <alignment horizontal="right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41" fontId="35" fillId="24" borderId="74" xfId="48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/>
    </xf>
    <xf numFmtId="41" fontId="35" fillId="0" borderId="18" xfId="48" applyFont="1" applyFill="1" applyBorder="1" applyAlignment="1">
      <alignment vertical="center"/>
    </xf>
    <xf numFmtId="41" fontId="35" fillId="0" borderId="61" xfId="48" applyFont="1" applyFill="1" applyBorder="1" applyAlignment="1">
      <alignment horizontal="right" vertical="center"/>
    </xf>
    <xf numFmtId="0" fontId="35" fillId="0" borderId="30" xfId="0" applyFont="1" applyFill="1" applyBorder="1" applyAlignment="1">
      <alignment horizontal="left" vertical="center"/>
    </xf>
    <xf numFmtId="0" fontId="35" fillId="0" borderId="81" xfId="0" applyNumberFormat="1" applyFont="1" applyFill="1" applyBorder="1" applyAlignment="1">
      <alignment horizontal="right" vertical="center" wrapText="1"/>
    </xf>
    <xf numFmtId="0" fontId="35" fillId="27" borderId="0" xfId="0" applyFont="1" applyFill="1" applyAlignment="1">
      <alignment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46" xfId="0" applyNumberFormat="1" applyFont="1" applyBorder="1" applyAlignment="1">
      <alignment horizontal="right" vertical="center" wrapText="1"/>
    </xf>
    <xf numFmtId="0" fontId="35" fillId="26" borderId="16" xfId="0" applyFont="1" applyFill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 wrapText="1"/>
    </xf>
    <xf numFmtId="0" fontId="35" fillId="26" borderId="48" xfId="0" applyFont="1" applyFill="1" applyBorder="1" applyAlignment="1">
      <alignment horizontal="left" vertical="center" wrapText="1"/>
    </xf>
    <xf numFmtId="0" fontId="35" fillId="26" borderId="0" xfId="0" applyFont="1" applyFill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26" borderId="65" xfId="48" applyNumberFormat="1" applyFont="1" applyFill="1" applyBorder="1" applyAlignment="1">
      <alignment horizontal="left" vertical="center"/>
    </xf>
    <xf numFmtId="0" fontId="35" fillId="26" borderId="66" xfId="0" applyNumberFormat="1" applyFont="1" applyFill="1" applyBorder="1" applyAlignment="1">
      <alignment horizontal="right" vertical="center" wrapText="1"/>
    </xf>
    <xf numFmtId="41" fontId="35" fillId="0" borderId="35" xfId="48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 wrapText="1"/>
    </xf>
    <xf numFmtId="0" fontId="35" fillId="25" borderId="66" xfId="48" applyNumberFormat="1" applyFont="1" applyFill="1" applyBorder="1" applyAlignment="1">
      <alignment horizontal="right" vertical="center"/>
    </xf>
    <xf numFmtId="41" fontId="35" fillId="0" borderId="16" xfId="0" applyNumberFormat="1" applyFont="1" applyBorder="1" applyAlignment="1">
      <alignment horizontal="center" vertical="center"/>
    </xf>
    <xf numFmtId="41" fontId="35" fillId="0" borderId="16" xfId="48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 wrapText="1"/>
    </xf>
    <xf numFmtId="41" fontId="35" fillId="0" borderId="30" xfId="48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81" xfId="0" applyNumberFormat="1" applyFont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41" fontId="35" fillId="0" borderId="31" xfId="48" applyFont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right" vertical="center"/>
    </xf>
    <xf numFmtId="3" fontId="35" fillId="0" borderId="67" xfId="0" applyNumberFormat="1" applyFont="1" applyBorder="1" applyAlignment="1">
      <alignment horizontal="right" vertical="center"/>
    </xf>
    <xf numFmtId="0" fontId="35" fillId="0" borderId="65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right" vertical="center"/>
    </xf>
    <xf numFmtId="0" fontId="35" fillId="0" borderId="16" xfId="0" applyFont="1" applyBorder="1" applyAlignment="1">
      <alignment horizontal="center" vertical="center" shrinkToFit="1"/>
    </xf>
    <xf numFmtId="41" fontId="35" fillId="0" borderId="37" xfId="48" applyFont="1" applyBorder="1" applyAlignment="1">
      <alignment horizontal="right" vertical="center"/>
    </xf>
    <xf numFmtId="0" fontId="35" fillId="0" borderId="67" xfId="0" applyNumberFormat="1" applyFont="1" applyBorder="1" applyAlignment="1">
      <alignment horizontal="right" vertical="center"/>
    </xf>
    <xf numFmtId="0" fontId="35" fillId="0" borderId="104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41" fontId="35" fillId="0" borderId="102" xfId="48" applyFont="1" applyFill="1" applyBorder="1" applyAlignment="1">
      <alignment horizontal="right" vertical="center"/>
    </xf>
    <xf numFmtId="41" fontId="35" fillId="0" borderId="26" xfId="48" applyFont="1" applyFill="1" applyBorder="1" applyAlignment="1">
      <alignment horizontal="right" vertical="center"/>
    </xf>
    <xf numFmtId="0" fontId="35" fillId="0" borderId="102" xfId="0" applyFont="1" applyBorder="1" applyAlignment="1">
      <alignment horizontal="left" vertical="center"/>
    </xf>
    <xf numFmtId="0" fontId="35" fillId="0" borderId="79" xfId="0" applyNumberFormat="1" applyFont="1" applyBorder="1" applyAlignment="1">
      <alignment horizontal="right" vertical="center" wrapText="1"/>
    </xf>
    <xf numFmtId="0" fontId="35" fillId="24" borderId="105" xfId="0" applyFont="1" applyFill="1" applyBorder="1" applyAlignment="1">
      <alignment horizontal="left" vertical="center"/>
    </xf>
    <xf numFmtId="0" fontId="35" fillId="24" borderId="72" xfId="0" applyNumberFormat="1" applyFont="1" applyFill="1" applyBorder="1" applyAlignment="1">
      <alignment horizontal="right" vertical="center"/>
    </xf>
    <xf numFmtId="0" fontId="35" fillId="0" borderId="5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106" xfId="0" applyFont="1" applyBorder="1" applyAlignment="1">
      <alignment horizontal="center" vertical="center" wrapText="1"/>
    </xf>
    <xf numFmtId="41" fontId="35" fillId="24" borderId="107" xfId="48" applyFont="1" applyFill="1" applyBorder="1" applyAlignment="1">
      <alignment horizontal="center" vertical="center"/>
    </xf>
    <xf numFmtId="0" fontId="35" fillId="24" borderId="100" xfId="0" applyNumberFormat="1" applyFont="1" applyFill="1" applyBorder="1" applyAlignment="1">
      <alignment horizontal="right" vertical="center"/>
    </xf>
    <xf numFmtId="0" fontId="35" fillId="0" borderId="94" xfId="0" applyFont="1" applyBorder="1" applyAlignment="1">
      <alignment horizontal="center" vertical="center"/>
    </xf>
    <xf numFmtId="0" fontId="35" fillId="0" borderId="108" xfId="0" applyFont="1" applyBorder="1" applyAlignment="1">
      <alignment horizontal="left" vertical="center"/>
    </xf>
    <xf numFmtId="41" fontId="35" fillId="26" borderId="19" xfId="48" applyFont="1" applyFill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41" fontId="35" fillId="26" borderId="60" xfId="48" applyFont="1" applyFill="1" applyBorder="1" applyAlignment="1">
      <alignment vertical="center"/>
    </xf>
    <xf numFmtId="0" fontId="35" fillId="0" borderId="95" xfId="0" applyFont="1" applyBorder="1" applyAlignment="1">
      <alignment horizontal="left" vertical="center"/>
    </xf>
    <xf numFmtId="0" fontId="35" fillId="0" borderId="58" xfId="0" applyNumberFormat="1" applyFont="1" applyBorder="1" applyAlignment="1">
      <alignment horizontal="right" vertical="center"/>
    </xf>
    <xf numFmtId="41" fontId="35" fillId="0" borderId="0" xfId="0" applyNumberFormat="1" applyFont="1" applyAlignment="1">
      <alignment horizontal="right" vertical="center"/>
    </xf>
    <xf numFmtId="41" fontId="35" fillId="0" borderId="0" xfId="0" applyNumberFormat="1" applyFont="1" applyAlignment="1">
      <alignment vertical="center"/>
    </xf>
    <xf numFmtId="0" fontId="35" fillId="26" borderId="35" xfId="0" applyFont="1" applyFill="1" applyBorder="1" applyAlignment="1">
      <alignment horizontal="left" vertical="center" wrapText="1"/>
    </xf>
    <xf numFmtId="0" fontId="35" fillId="26" borderId="67" xfId="0" applyNumberFormat="1" applyFont="1" applyFill="1" applyBorder="1" applyAlignment="1">
      <alignment horizontal="right" vertical="center"/>
    </xf>
    <xf numFmtId="0" fontId="35" fillId="26" borderId="48" xfId="0" applyFont="1" applyFill="1" applyBorder="1" applyAlignment="1">
      <alignment horizontal="left" vertical="center"/>
    </xf>
    <xf numFmtId="41" fontId="35" fillId="0" borderId="109" xfId="48" applyFont="1" applyFill="1" applyBorder="1" applyAlignment="1">
      <alignment horizontal="right" vertical="center"/>
    </xf>
    <xf numFmtId="41" fontId="35" fillId="0" borderId="70" xfId="48" applyFont="1" applyFill="1" applyBorder="1" applyAlignment="1">
      <alignment horizontal="right" vertical="center"/>
    </xf>
    <xf numFmtId="41" fontId="36" fillId="24" borderId="26" xfId="48" applyFont="1" applyFill="1" applyBorder="1" applyAlignment="1">
      <alignment horizontal="right" vertical="center"/>
    </xf>
    <xf numFmtId="41" fontId="35" fillId="0" borderId="62" xfId="48" applyFont="1" applyFill="1" applyBorder="1" applyAlignment="1">
      <alignment horizontal="right" vertical="center"/>
    </xf>
    <xf numFmtId="41" fontId="35" fillId="0" borderId="11" xfId="48" applyFont="1" applyFill="1" applyBorder="1" applyAlignment="1">
      <alignment horizontal="right" vertical="center"/>
    </xf>
    <xf numFmtId="41" fontId="35" fillId="0" borderId="110" xfId="48" applyFont="1" applyFill="1" applyBorder="1" applyAlignment="1">
      <alignment horizontal="right" vertical="center"/>
    </xf>
    <xf numFmtId="41" fontId="38" fillId="0" borderId="26" xfId="48" applyFont="1" applyFill="1" applyBorder="1" applyAlignment="1">
      <alignment horizontal="right" vertical="center"/>
    </xf>
    <xf numFmtId="41" fontId="39" fillId="24" borderId="70" xfId="48" applyFont="1" applyFill="1" applyBorder="1" applyAlignment="1">
      <alignment horizontal="right" vertical="center"/>
    </xf>
    <xf numFmtId="41" fontId="35" fillId="0" borderId="25" xfId="48" applyFont="1" applyBorder="1" applyAlignment="1">
      <alignment vertical="center"/>
    </xf>
    <xf numFmtId="41" fontId="35" fillId="0" borderId="11" xfId="48" applyFont="1" applyBorder="1" applyAlignment="1">
      <alignment vertical="center"/>
    </xf>
    <xf numFmtId="41" fontId="39" fillId="24" borderId="26" xfId="48" applyFont="1" applyFill="1" applyBorder="1" applyAlignment="1">
      <alignment horizontal="right" vertical="center"/>
    </xf>
    <xf numFmtId="41" fontId="35" fillId="0" borderId="57" xfId="48" applyFont="1" applyFill="1" applyBorder="1" applyAlignment="1">
      <alignment horizontal="right" vertical="center"/>
    </xf>
    <xf numFmtId="0" fontId="35" fillId="0" borderId="56" xfId="48" applyNumberFormat="1" applyFont="1" applyBorder="1" applyAlignment="1">
      <alignment horizontal="center" vertical="center" wrapText="1"/>
    </xf>
    <xf numFmtId="0" fontId="35" fillId="25" borderId="96" xfId="48" applyNumberFormat="1" applyFont="1" applyFill="1" applyBorder="1" applyAlignment="1">
      <alignment horizontal="center" vertical="center" wrapText="1"/>
    </xf>
    <xf numFmtId="0" fontId="35" fillId="0" borderId="12" xfId="48" applyNumberFormat="1" applyFont="1" applyBorder="1" applyAlignment="1">
      <alignment horizontal="left" vertical="center"/>
    </xf>
    <xf numFmtId="0" fontId="35" fillId="0" borderId="58" xfId="48" applyNumberFormat="1" applyFont="1" applyBorder="1" applyAlignment="1">
      <alignment horizontal="right" vertical="center"/>
    </xf>
    <xf numFmtId="0" fontId="35" fillId="24" borderId="107" xfId="48" applyNumberFormat="1" applyFont="1" applyFill="1" applyBorder="1" applyAlignment="1">
      <alignment horizontal="center" vertical="center"/>
    </xf>
    <xf numFmtId="41" fontId="36" fillId="24" borderId="55" xfId="48" applyFont="1" applyFill="1" applyBorder="1" applyAlignment="1">
      <alignment horizontal="center" vertical="center"/>
    </xf>
    <xf numFmtId="0" fontId="35" fillId="24" borderId="111" xfId="48" applyNumberFormat="1" applyFont="1" applyFill="1" applyBorder="1" applyAlignment="1">
      <alignment horizontal="left" vertical="center"/>
    </xf>
    <xf numFmtId="0" fontId="35" fillId="24" borderId="100" xfId="48" applyNumberFormat="1" applyFont="1" applyFill="1" applyBorder="1" applyAlignment="1">
      <alignment horizontal="right" vertical="center"/>
    </xf>
    <xf numFmtId="41" fontId="40" fillId="24" borderId="53" xfId="48" applyFont="1" applyFill="1" applyBorder="1" applyAlignment="1">
      <alignment horizontal="right" vertical="center"/>
    </xf>
    <xf numFmtId="0" fontId="35" fillId="24" borderId="78" xfId="48" applyNumberFormat="1" applyFont="1" applyFill="1" applyBorder="1" applyAlignment="1">
      <alignment horizontal="left" vertical="center"/>
    </xf>
    <xf numFmtId="41" fontId="35" fillId="24" borderId="26" xfId="48" applyFont="1" applyFill="1" applyBorder="1" applyAlignment="1">
      <alignment horizontal="right" vertical="center"/>
    </xf>
    <xf numFmtId="0" fontId="35" fillId="25" borderId="94" xfId="48" applyNumberFormat="1" applyFont="1" applyFill="1" applyBorder="1" applyAlignment="1">
      <alignment horizontal="center" vertical="center" wrapText="1"/>
    </xf>
    <xf numFmtId="0" fontId="35" fillId="0" borderId="112" xfId="48" applyNumberFormat="1" applyFont="1" applyBorder="1" applyAlignment="1">
      <alignment horizontal="left" vertical="center"/>
    </xf>
    <xf numFmtId="41" fontId="35" fillId="0" borderId="25" xfId="48" applyFont="1" applyFill="1" applyBorder="1" applyAlignment="1">
      <alignment horizontal="right" vertical="center"/>
    </xf>
    <xf numFmtId="0" fontId="35" fillId="0" borderId="113" xfId="48" applyNumberFormat="1" applyFont="1" applyBorder="1" applyAlignment="1">
      <alignment horizontal="center" vertical="center" wrapText="1"/>
    </xf>
    <xf numFmtId="41" fontId="35" fillId="0" borderId="97" xfId="48" applyFont="1" applyBorder="1" applyAlignment="1">
      <alignment horizontal="center" vertical="center" wrapText="1"/>
    </xf>
    <xf numFmtId="41" fontId="35" fillId="25" borderId="96" xfId="48" applyFont="1" applyFill="1" applyBorder="1" applyAlignment="1">
      <alignment horizontal="center" vertical="center"/>
    </xf>
    <xf numFmtId="41" fontId="35" fillId="25" borderId="51" xfId="48" applyFont="1" applyFill="1" applyBorder="1" applyAlignment="1">
      <alignment horizontal="center" vertical="center"/>
    </xf>
    <xf numFmtId="41" fontId="35" fillId="0" borderId="114" xfId="48" applyFont="1" applyBorder="1" applyAlignment="1">
      <alignment vertical="center"/>
    </xf>
    <xf numFmtId="41" fontId="35" fillId="25" borderId="50" xfId="48" applyFont="1" applyFill="1" applyBorder="1" applyAlignment="1">
      <alignment horizontal="right" vertical="center"/>
    </xf>
    <xf numFmtId="41" fontId="35" fillId="25" borderId="51" xfId="48" applyFont="1" applyFill="1" applyBorder="1" applyAlignment="1">
      <alignment horizontal="right" vertical="center"/>
    </xf>
    <xf numFmtId="0" fontId="35" fillId="25" borderId="50" xfId="48" applyNumberFormat="1" applyFont="1" applyFill="1" applyBorder="1" applyAlignment="1">
      <alignment horizontal="left" vertical="center"/>
    </xf>
    <xf numFmtId="0" fontId="35" fillId="0" borderId="115" xfId="48" applyNumberFormat="1" applyFont="1" applyBorder="1" applyAlignment="1">
      <alignment horizontal="right" vertical="center" wrapText="1"/>
    </xf>
    <xf numFmtId="41" fontId="35" fillId="0" borderId="116" xfId="48" applyFont="1" applyBorder="1" applyAlignment="1">
      <alignment horizontal="center" vertical="center" wrapText="1"/>
    </xf>
    <xf numFmtId="41" fontId="35" fillId="25" borderId="117" xfId="48" applyFont="1" applyFill="1" applyBorder="1" applyAlignment="1">
      <alignment horizontal="center" vertical="center"/>
    </xf>
    <xf numFmtId="41" fontId="35" fillId="0" borderId="118" xfId="48" applyFont="1" applyBorder="1" applyAlignment="1">
      <alignment vertical="center"/>
    </xf>
    <xf numFmtId="41" fontId="35" fillId="25" borderId="87" xfId="48" applyFont="1" applyFill="1" applyBorder="1" applyAlignment="1">
      <alignment horizontal="right" vertical="center"/>
    </xf>
    <xf numFmtId="41" fontId="35" fillId="25" borderId="119" xfId="48" applyFont="1" applyFill="1" applyBorder="1" applyAlignment="1">
      <alignment horizontal="right" vertical="center"/>
    </xf>
    <xf numFmtId="0" fontId="35" fillId="0" borderId="120" xfId="48" applyNumberFormat="1" applyFont="1" applyFill="1" applyBorder="1" applyAlignment="1">
      <alignment horizontal="left" vertical="center"/>
    </xf>
    <xf numFmtId="0" fontId="35" fillId="0" borderId="121" xfId="48" applyNumberFormat="1" applyFont="1" applyBorder="1" applyAlignment="1">
      <alignment horizontal="right" vertical="center" wrapText="1"/>
    </xf>
    <xf numFmtId="0" fontId="35" fillId="0" borderId="63" xfId="0" applyFont="1" applyBorder="1" applyAlignment="1">
      <alignment horizontal="center" vertical="center"/>
    </xf>
    <xf numFmtId="0" fontId="35" fillId="26" borderId="122" xfId="0" applyFont="1" applyFill="1" applyBorder="1" applyAlignment="1">
      <alignment horizontal="left" vertical="center"/>
    </xf>
    <xf numFmtId="0" fontId="35" fillId="26" borderId="115" xfId="0" applyNumberFormat="1" applyFont="1" applyFill="1" applyBorder="1" applyAlignment="1">
      <alignment horizontal="right" vertical="center"/>
    </xf>
    <xf numFmtId="0" fontId="35" fillId="0" borderId="87" xfId="0" applyFont="1" applyBorder="1" applyAlignment="1">
      <alignment horizontal="center" vertical="center"/>
    </xf>
    <xf numFmtId="0" fontId="35" fillId="24" borderId="54" xfId="0" applyFont="1" applyFill="1" applyBorder="1" applyAlignment="1">
      <alignment horizontal="left" vertical="center"/>
    </xf>
    <xf numFmtId="41" fontId="35" fillId="0" borderId="16" xfId="0" applyNumberFormat="1" applyFont="1" applyBorder="1" applyAlignment="1">
      <alignment horizontal="left" vertical="center"/>
    </xf>
    <xf numFmtId="0" fontId="35" fillId="0" borderId="96" xfId="0" applyFont="1" applyBorder="1" applyAlignment="1">
      <alignment horizontal="center" vertical="center"/>
    </xf>
    <xf numFmtId="41" fontId="35" fillId="0" borderId="56" xfId="48" applyFont="1" applyBorder="1" applyAlignment="1">
      <alignment horizontal="right" vertical="center"/>
    </xf>
    <xf numFmtId="0" fontId="35" fillId="0" borderId="123" xfId="0" applyFont="1" applyBorder="1" applyAlignment="1">
      <alignment vertical="center"/>
    </xf>
    <xf numFmtId="0" fontId="35" fillId="0" borderId="115" xfId="0" applyNumberFormat="1" applyFont="1" applyBorder="1" applyAlignment="1">
      <alignment horizontal="right" vertical="center" wrapText="1"/>
    </xf>
    <xf numFmtId="0" fontId="35" fillId="0" borderId="124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/>
    </xf>
    <xf numFmtId="41" fontId="35" fillId="0" borderId="118" xfId="48" applyFont="1" applyFill="1" applyBorder="1" applyAlignment="1">
      <alignment vertical="center"/>
    </xf>
    <xf numFmtId="0" fontId="35" fillId="0" borderId="87" xfId="0" applyFont="1" applyBorder="1" applyAlignment="1">
      <alignment horizontal="left" vertical="center"/>
    </xf>
    <xf numFmtId="0" fontId="35" fillId="0" borderId="121" xfId="0" applyNumberFormat="1" applyFont="1" applyFill="1" applyBorder="1" applyAlignment="1">
      <alignment horizontal="right" vertical="center" wrapText="1"/>
    </xf>
    <xf numFmtId="0" fontId="35" fillId="0" borderId="125" xfId="0" applyFont="1" applyBorder="1" applyAlignment="1">
      <alignment horizontal="center" vertical="center"/>
    </xf>
    <xf numFmtId="0" fontId="35" fillId="0" borderId="122" xfId="0" applyFont="1" applyBorder="1" applyAlignment="1">
      <alignment horizontal="left" vertical="center"/>
    </xf>
    <xf numFmtId="0" fontId="35" fillId="0" borderId="115" xfId="0" applyNumberFormat="1" applyFont="1" applyBorder="1" applyAlignment="1">
      <alignment horizontal="right" vertical="center"/>
    </xf>
    <xf numFmtId="0" fontId="35" fillId="0" borderId="117" xfId="0" applyFont="1" applyBorder="1" applyAlignment="1">
      <alignment horizontal="center" vertical="center" wrapText="1"/>
    </xf>
    <xf numFmtId="0" fontId="35" fillId="0" borderId="126" xfId="0" applyFont="1" applyBorder="1" applyAlignment="1">
      <alignment horizontal="left" vertical="center"/>
    </xf>
    <xf numFmtId="0" fontId="35" fillId="0" borderId="121" xfId="0" applyNumberFormat="1" applyFont="1" applyBorder="1" applyAlignment="1">
      <alignment horizontal="right" vertical="center" wrapText="1"/>
    </xf>
    <xf numFmtId="41" fontId="35" fillId="0" borderId="50" xfId="48" applyFont="1" applyBorder="1" applyAlignment="1">
      <alignment horizontal="center" vertical="center"/>
    </xf>
    <xf numFmtId="0" fontId="35" fillId="0" borderId="56" xfId="0" applyFont="1" applyBorder="1" applyAlignment="1">
      <alignment vertical="center"/>
    </xf>
    <xf numFmtId="3" fontId="35" fillId="0" borderId="95" xfId="0" applyNumberFormat="1" applyFont="1" applyBorder="1" applyAlignment="1">
      <alignment horizontal="right" vertical="center"/>
    </xf>
    <xf numFmtId="0" fontId="35" fillId="0" borderId="116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41" fontId="35" fillId="0" borderId="128" xfId="48" applyFont="1" applyBorder="1" applyAlignment="1">
      <alignment vertical="center"/>
    </xf>
    <xf numFmtId="41" fontId="35" fillId="0" borderId="126" xfId="48" applyFont="1" applyBorder="1" applyAlignment="1">
      <alignment horizontal="center" vertical="center"/>
    </xf>
    <xf numFmtId="0" fontId="35" fillId="0" borderId="126" xfId="0" applyFont="1" applyBorder="1" applyAlignment="1">
      <alignment horizontal="left" vertical="center" wrapText="1"/>
    </xf>
    <xf numFmtId="0" fontId="35" fillId="0" borderId="121" xfId="0" applyNumberFormat="1" applyFont="1" applyFill="1" applyBorder="1" applyAlignment="1">
      <alignment horizontal="right" vertical="center"/>
    </xf>
    <xf numFmtId="0" fontId="35" fillId="0" borderId="79" xfId="0" applyNumberFormat="1" applyFont="1" applyBorder="1" applyAlignment="1">
      <alignment horizontal="right" vertical="center"/>
    </xf>
    <xf numFmtId="0" fontId="35" fillId="0" borderId="56" xfId="0" applyFont="1" applyBorder="1" applyAlignment="1">
      <alignment horizontal="left" vertical="center"/>
    </xf>
    <xf numFmtId="41" fontId="4" fillId="0" borderId="0" xfId="49" applyFont="1" applyAlignment="1">
      <alignment horizontal="right" vertical="center"/>
    </xf>
    <xf numFmtId="41" fontId="25" fillId="24" borderId="98" xfId="48" applyFont="1" applyFill="1" applyBorder="1" applyAlignment="1">
      <alignment horizontal="right" vertical="center"/>
    </xf>
    <xf numFmtId="41" fontId="27" fillId="24" borderId="47" xfId="48" applyFont="1" applyFill="1" applyBorder="1" applyAlignment="1">
      <alignment horizontal="right" vertical="center"/>
    </xf>
    <xf numFmtId="41" fontId="4" fillId="0" borderId="83" xfId="48" applyFont="1" applyFill="1" applyBorder="1" applyAlignment="1">
      <alignment horizontal="right" vertical="center"/>
    </xf>
    <xf numFmtId="41" fontId="4" fillId="0" borderId="44" xfId="48" applyFont="1" applyFill="1" applyBorder="1" applyAlignment="1">
      <alignment horizontal="right" vertical="center"/>
    </xf>
    <xf numFmtId="41" fontId="4" fillId="0" borderId="51" xfId="48" applyFont="1" applyFill="1" applyBorder="1" applyAlignment="1">
      <alignment horizontal="right" vertical="center"/>
    </xf>
    <xf numFmtId="41" fontId="4" fillId="0" borderId="88" xfId="48" applyFont="1" applyFill="1" applyBorder="1" applyAlignment="1">
      <alignment horizontal="right" vertical="center"/>
    </xf>
    <xf numFmtId="41" fontId="4" fillId="26" borderId="83" xfId="48" applyFont="1" applyFill="1" applyBorder="1" applyAlignment="1">
      <alignment horizontal="right" vertical="center"/>
    </xf>
    <xf numFmtId="41" fontId="4" fillId="0" borderId="44" xfId="48" applyNumberFormat="1" applyFont="1" applyFill="1" applyBorder="1" applyAlignment="1">
      <alignment horizontal="right" vertical="center"/>
    </xf>
    <xf numFmtId="41" fontId="4" fillId="0" borderId="83" xfId="48" applyNumberFormat="1" applyFont="1" applyFill="1" applyBorder="1" applyAlignment="1">
      <alignment horizontal="right" vertical="center"/>
    </xf>
    <xf numFmtId="41" fontId="4" fillId="0" borderId="37" xfId="48" applyFont="1" applyFill="1" applyBorder="1" applyAlignment="1">
      <alignment horizontal="right" vertical="center"/>
    </xf>
    <xf numFmtId="41" fontId="4" fillId="26" borderId="129" xfId="48" applyFont="1" applyFill="1" applyBorder="1" applyAlignment="1">
      <alignment horizontal="center" vertical="center"/>
    </xf>
    <xf numFmtId="41" fontId="4" fillId="24" borderId="98" xfId="48" applyFont="1" applyFill="1" applyBorder="1" applyAlignment="1">
      <alignment horizontal="right" vertical="center"/>
    </xf>
    <xf numFmtId="41" fontId="4" fillId="0" borderId="64" xfId="48" applyFont="1" applyFill="1" applyBorder="1" applyAlignment="1">
      <alignment horizontal="right" vertical="center"/>
    </xf>
    <xf numFmtId="41" fontId="4" fillId="24" borderId="47" xfId="48" applyFont="1" applyFill="1" applyBorder="1" applyAlignment="1">
      <alignment horizontal="right" vertical="center"/>
    </xf>
    <xf numFmtId="41" fontId="4" fillId="0" borderId="83" xfId="48" applyFont="1" applyFill="1" applyBorder="1" applyAlignment="1">
      <alignment vertical="center"/>
    </xf>
    <xf numFmtId="41" fontId="4" fillId="26" borderId="62" xfId="48" applyFont="1" applyFill="1" applyBorder="1" applyAlignment="1">
      <alignment vertical="center"/>
    </xf>
    <xf numFmtId="41" fontId="4" fillId="0" borderId="57" xfId="48" applyFont="1" applyFill="1" applyBorder="1" applyAlignment="1">
      <alignment vertical="center"/>
    </xf>
    <xf numFmtId="41" fontId="4" fillId="26" borderId="62" xfId="48" applyFont="1" applyFill="1" applyBorder="1" applyAlignment="1">
      <alignment horizontal="center" vertical="center"/>
    </xf>
    <xf numFmtId="41" fontId="4" fillId="26" borderId="11" xfId="48" applyFont="1" applyFill="1" applyBorder="1" applyAlignment="1">
      <alignment horizontal="center" vertical="center"/>
    </xf>
    <xf numFmtId="41" fontId="4" fillId="26" borderId="109" xfId="48" applyFont="1" applyFill="1" applyBorder="1" applyAlignment="1">
      <alignment horizontal="center" vertical="center"/>
    </xf>
    <xf numFmtId="41" fontId="4" fillId="26" borderId="44" xfId="48" applyFont="1" applyFill="1" applyBorder="1" applyAlignment="1">
      <alignment horizontal="right" vertical="center"/>
    </xf>
    <xf numFmtId="41" fontId="4" fillId="26" borderId="37" xfId="48" applyFont="1" applyFill="1" applyBorder="1" applyAlignment="1">
      <alignment horizontal="right" vertical="center"/>
    </xf>
    <xf numFmtId="41" fontId="4" fillId="0" borderId="109" xfId="48" applyFont="1" applyFill="1" applyBorder="1" applyAlignment="1">
      <alignment horizontal="center" vertical="center"/>
    </xf>
    <xf numFmtId="41" fontId="4" fillId="0" borderId="130" xfId="48" applyFont="1" applyFill="1" applyBorder="1" applyAlignment="1">
      <alignment horizontal="center" vertical="center"/>
    </xf>
    <xf numFmtId="41" fontId="4" fillId="0" borderId="62" xfId="48" applyFont="1" applyFill="1" applyBorder="1" applyAlignment="1">
      <alignment horizontal="right" vertical="center"/>
    </xf>
    <xf numFmtId="41" fontId="4" fillId="0" borderId="47" xfId="48" applyFont="1" applyFill="1" applyBorder="1" applyAlignment="1">
      <alignment horizontal="right" vertical="center"/>
    </xf>
    <xf numFmtId="41" fontId="4" fillId="24" borderId="49" xfId="48" applyFont="1" applyFill="1" applyBorder="1" applyAlignment="1">
      <alignment horizontal="right" vertical="center"/>
    </xf>
    <xf numFmtId="41" fontId="4" fillId="0" borderId="0" xfId="48" applyFont="1" applyAlignment="1">
      <alignment horizontal="right" vertical="center"/>
    </xf>
    <xf numFmtId="0" fontId="35" fillId="0" borderId="122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4" fillId="0" borderId="97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35" fillId="26" borderId="16" xfId="0" applyFont="1" applyFill="1" applyBorder="1" applyAlignment="1">
      <alignment horizontal="left" vertical="center" wrapText="1"/>
    </xf>
    <xf numFmtId="0" fontId="35" fillId="26" borderId="65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41" fontId="4" fillId="24" borderId="131" xfId="48" applyFont="1" applyFill="1" applyBorder="1" applyAlignment="1">
      <alignment horizontal="right" vertical="center"/>
    </xf>
    <xf numFmtId="41" fontId="4" fillId="26" borderId="11" xfId="48" applyFont="1" applyFill="1" applyBorder="1" applyAlignment="1">
      <alignment horizontal="right" vertical="center"/>
    </xf>
    <xf numFmtId="41" fontId="4" fillId="26" borderId="10" xfId="48" applyFont="1" applyFill="1" applyBorder="1" applyAlignment="1">
      <alignment horizontal="right" vertical="center"/>
    </xf>
    <xf numFmtId="41" fontId="4" fillId="26" borderId="64" xfId="48" applyFont="1" applyFill="1" applyBorder="1" applyAlignment="1">
      <alignment horizontal="right" vertical="center"/>
    </xf>
    <xf numFmtId="41" fontId="35" fillId="26" borderId="42" xfId="48" applyFont="1" applyFill="1" applyBorder="1" applyAlignment="1">
      <alignment horizontal="right" vertical="center"/>
    </xf>
    <xf numFmtId="41" fontId="35" fillId="26" borderId="10" xfId="48" applyFont="1" applyFill="1" applyBorder="1" applyAlignment="1">
      <alignment horizontal="right" vertical="center"/>
    </xf>
    <xf numFmtId="41" fontId="35" fillId="26" borderId="51" xfId="48" applyFont="1" applyFill="1" applyBorder="1" applyAlignment="1">
      <alignment horizontal="right" vertical="center"/>
    </xf>
    <xf numFmtId="41" fontId="35" fillId="26" borderId="64" xfId="48" applyFont="1" applyFill="1" applyBorder="1" applyAlignment="1">
      <alignment horizontal="right" vertical="center"/>
    </xf>
    <xf numFmtId="0" fontId="35" fillId="0" borderId="14" xfId="0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vertical="center"/>
    </xf>
    <xf numFmtId="0" fontId="4" fillId="0" borderId="43" xfId="48" applyNumberFormat="1" applyFont="1" applyBorder="1" applyAlignment="1">
      <alignment horizontal="center" vertical="center" wrapText="1"/>
    </xf>
    <xf numFmtId="41" fontId="4" fillId="0" borderId="132" xfId="48" applyFont="1" applyBorder="1" applyAlignment="1">
      <alignment vertical="center"/>
    </xf>
    <xf numFmtId="41" fontId="6" fillId="0" borderId="133" xfId="48" applyFont="1" applyFill="1" applyBorder="1" applyAlignment="1">
      <alignment horizontal="right" vertical="center"/>
    </xf>
    <xf numFmtId="41" fontId="4" fillId="26" borderId="134" xfId="48" applyFont="1" applyFill="1" applyBorder="1" applyAlignment="1">
      <alignment horizontal="right" vertical="center"/>
    </xf>
    <xf numFmtId="41" fontId="4" fillId="26" borderId="57" xfId="48" applyFont="1" applyFill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vertical="top"/>
    </xf>
    <xf numFmtId="0" fontId="4" fillId="0" borderId="59" xfId="0" applyNumberFormat="1" applyFont="1" applyBorder="1" applyAlignment="1">
      <alignment horizontal="center" vertical="center" wrapText="1"/>
    </xf>
    <xf numFmtId="41" fontId="4" fillId="0" borderId="135" xfId="48" applyFont="1" applyBorder="1" applyAlignment="1">
      <alignment vertical="center"/>
    </xf>
    <xf numFmtId="41" fontId="6" fillId="0" borderId="136" xfId="48" applyFont="1" applyFill="1" applyBorder="1" applyAlignment="1">
      <alignment horizontal="right" vertical="center"/>
    </xf>
    <xf numFmtId="41" fontId="4" fillId="26" borderId="59" xfId="48" applyFont="1" applyFill="1" applyBorder="1" applyAlignment="1">
      <alignment horizontal="right" vertical="center"/>
    </xf>
    <xf numFmtId="0" fontId="4" fillId="0" borderId="56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/>
    </xf>
    <xf numFmtId="0" fontId="4" fillId="0" borderId="59" xfId="48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37" xfId="0" applyNumberFormat="1" applyFont="1" applyBorder="1" applyAlignment="1">
      <alignment vertical="top"/>
    </xf>
    <xf numFmtId="0" fontId="4" fillId="0" borderId="98" xfId="0" applyNumberFormat="1" applyFont="1" applyBorder="1" applyAlignment="1">
      <alignment horizontal="center" vertical="center"/>
    </xf>
    <xf numFmtId="41" fontId="4" fillId="0" borderId="55" xfId="48" applyFont="1" applyBorder="1" applyAlignment="1">
      <alignment vertical="center"/>
    </xf>
    <xf numFmtId="41" fontId="4" fillId="0" borderId="53" xfId="48" applyFont="1" applyBorder="1" applyAlignment="1">
      <alignment vertical="center"/>
    </xf>
    <xf numFmtId="41" fontId="6" fillId="0" borderId="54" xfId="48" applyFont="1" applyFill="1" applyBorder="1" applyAlignment="1">
      <alignment horizontal="right" vertical="center"/>
    </xf>
    <xf numFmtId="41" fontId="4" fillId="26" borderId="98" xfId="48" applyFont="1" applyFill="1" applyBorder="1" applyAlignment="1">
      <alignment horizontal="right" vertical="center"/>
    </xf>
    <xf numFmtId="0" fontId="4" fillId="0" borderId="87" xfId="0" applyNumberFormat="1" applyFont="1" applyBorder="1" applyAlignment="1">
      <alignment vertical="center"/>
    </xf>
    <xf numFmtId="0" fontId="4" fillId="0" borderId="124" xfId="0" applyNumberFormat="1" applyFont="1" applyBorder="1" applyAlignment="1">
      <alignment/>
    </xf>
    <xf numFmtId="0" fontId="4" fillId="0" borderId="88" xfId="48" applyNumberFormat="1" applyFont="1" applyBorder="1" applyAlignment="1">
      <alignment horizontal="center" vertical="center"/>
    </xf>
    <xf numFmtId="41" fontId="4" fillId="0" borderId="128" xfId="48" applyFont="1" applyBorder="1" applyAlignment="1">
      <alignment vertical="center"/>
    </xf>
    <xf numFmtId="41" fontId="6" fillId="0" borderId="126" xfId="48" applyFont="1" applyFill="1" applyBorder="1" applyAlignment="1">
      <alignment horizontal="right" vertical="center"/>
    </xf>
    <xf numFmtId="41" fontId="4" fillId="26" borderId="88" xfId="48" applyFont="1" applyFill="1" applyBorder="1" applyAlignment="1">
      <alignment horizontal="right" vertical="center"/>
    </xf>
    <xf numFmtId="41" fontId="25" fillId="0" borderId="0" xfId="0" applyNumberFormat="1" applyFont="1" applyAlignment="1">
      <alignment vertical="center"/>
    </xf>
    <xf numFmtId="0" fontId="26" fillId="0" borderId="138" xfId="0" applyFont="1" applyBorder="1" applyAlignment="1">
      <alignment horizontal="center" vertical="center"/>
    </xf>
    <xf numFmtId="0" fontId="26" fillId="0" borderId="139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21" xfId="0" applyNumberFormat="1" applyFont="1" applyBorder="1" applyAlignment="1">
      <alignment horizontal="center" vertical="center"/>
    </xf>
    <xf numFmtId="0" fontId="4" fillId="0" borderId="115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27" xfId="0" applyNumberFormat="1" applyFont="1" applyBorder="1" applyAlignment="1">
      <alignment horizontal="center" vertical="center"/>
    </xf>
    <xf numFmtId="0" fontId="4" fillId="0" borderId="125" xfId="0" applyNumberFormat="1" applyFont="1" applyBorder="1" applyAlignment="1">
      <alignment horizontal="center" vertical="center"/>
    </xf>
    <xf numFmtId="0" fontId="4" fillId="0" borderId="120" xfId="0" applyNumberFormat="1" applyFont="1" applyBorder="1" applyAlignment="1">
      <alignment horizontal="center" vertical="center"/>
    </xf>
    <xf numFmtId="0" fontId="4" fillId="0" borderId="122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0" fontId="4" fillId="24" borderId="99" xfId="48" applyNumberFormat="1" applyFont="1" applyFill="1" applyBorder="1" applyAlignment="1">
      <alignment horizontal="center" vertical="center"/>
    </xf>
    <xf numFmtId="0" fontId="4" fillId="24" borderId="100" xfId="48" applyNumberFormat="1" applyFont="1" applyFill="1" applyBorder="1" applyAlignment="1">
      <alignment horizontal="center" vertical="center"/>
    </xf>
    <xf numFmtId="0" fontId="4" fillId="24" borderId="98" xfId="48" applyNumberFormat="1" applyFont="1" applyFill="1" applyBorder="1" applyAlignment="1">
      <alignment horizontal="center" vertical="center"/>
    </xf>
    <xf numFmtId="0" fontId="4" fillId="24" borderId="111" xfId="0" applyNumberFormat="1" applyFont="1" applyFill="1" applyBorder="1" applyAlignment="1">
      <alignment horizontal="center" vertical="center"/>
    </xf>
    <xf numFmtId="0" fontId="4" fillId="24" borderId="141" xfId="0" applyNumberFormat="1" applyFont="1" applyFill="1" applyBorder="1" applyAlignment="1">
      <alignment horizontal="center" vertical="center"/>
    </xf>
    <xf numFmtId="0" fontId="4" fillId="24" borderId="53" xfId="0" applyNumberFormat="1" applyFont="1" applyFill="1" applyBorder="1" applyAlignment="1">
      <alignment horizontal="center" vertical="center"/>
    </xf>
    <xf numFmtId="0" fontId="4" fillId="0" borderId="128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126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5" fillId="24" borderId="32" xfId="48" applyNumberFormat="1" applyFont="1" applyFill="1" applyBorder="1" applyAlignment="1">
      <alignment horizontal="center" vertical="center"/>
    </xf>
    <xf numFmtId="0" fontId="35" fillId="24" borderId="72" xfId="48" applyNumberFormat="1" applyFont="1" applyFill="1" applyBorder="1" applyAlignment="1">
      <alignment horizontal="center" vertical="center"/>
    </xf>
    <xf numFmtId="0" fontId="35" fillId="24" borderId="93" xfId="48" applyNumberFormat="1" applyFont="1" applyFill="1" applyBorder="1" applyAlignment="1">
      <alignment horizontal="center" vertical="center"/>
    </xf>
    <xf numFmtId="0" fontId="35" fillId="0" borderId="126" xfId="0" applyNumberFormat="1" applyFont="1" applyBorder="1" applyAlignment="1">
      <alignment horizontal="center" vertical="center"/>
    </xf>
    <xf numFmtId="0" fontId="35" fillId="0" borderId="50" xfId="0" applyNumberFormat="1" applyFont="1" applyBorder="1" applyAlignment="1">
      <alignment horizontal="center" vertical="center"/>
    </xf>
    <xf numFmtId="0" fontId="35" fillId="0" borderId="121" xfId="0" applyNumberFormat="1" applyFont="1" applyBorder="1" applyAlignment="1">
      <alignment horizontal="center" vertical="center"/>
    </xf>
    <xf numFmtId="0" fontId="35" fillId="0" borderId="115" xfId="0" applyNumberFormat="1" applyFont="1" applyBorder="1" applyAlignment="1">
      <alignment horizontal="center" vertical="center"/>
    </xf>
    <xf numFmtId="0" fontId="35" fillId="0" borderId="127" xfId="0" applyNumberFormat="1" applyFont="1" applyBorder="1" applyAlignment="1">
      <alignment horizontal="center" vertical="center"/>
    </xf>
    <xf numFmtId="0" fontId="35" fillId="0" borderId="125" xfId="0" applyNumberFormat="1" applyFont="1" applyBorder="1" applyAlignment="1">
      <alignment horizontal="center" vertical="center"/>
    </xf>
    <xf numFmtId="0" fontId="35" fillId="0" borderId="120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0" fontId="35" fillId="0" borderId="122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28" xfId="0" applyFont="1" applyBorder="1" applyAlignment="1">
      <alignment horizontal="center" vertical="center" wrapText="1"/>
    </xf>
    <xf numFmtId="0" fontId="35" fillId="0" borderId="114" xfId="0" applyFont="1" applyBorder="1" applyAlignment="1">
      <alignment horizontal="center" vertical="center" wrapText="1"/>
    </xf>
    <xf numFmtId="0" fontId="35" fillId="0" borderId="121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0" fontId="35" fillId="24" borderId="54" xfId="0" applyFont="1" applyFill="1" applyBorder="1" applyAlignment="1">
      <alignment horizontal="center" vertical="center"/>
    </xf>
    <xf numFmtId="0" fontId="35" fillId="24" borderId="100" xfId="0" applyFont="1" applyFill="1" applyBorder="1" applyAlignment="1">
      <alignment horizontal="center" vertical="center"/>
    </xf>
    <xf numFmtId="0" fontId="35" fillId="24" borderId="137" xfId="0" applyFont="1" applyFill="1" applyBorder="1" applyAlignment="1">
      <alignment horizontal="center" vertical="center"/>
    </xf>
    <xf numFmtId="0" fontId="35" fillId="0" borderId="126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통화 [0] 2" xfId="64"/>
    <cellStyle name="통화 [0]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Q497"/>
  <sheetViews>
    <sheetView showGridLines="0" tabSelected="1" view="pageBreakPreview" zoomScaleNormal="70" zoomScaleSheetLayoutView="100" zoomScalePageLayoutView="0" workbookViewId="0" topLeftCell="A31">
      <selection activeCell="G46" sqref="G46"/>
    </sheetView>
  </sheetViews>
  <sheetFormatPr defaultColWidth="8.88671875" defaultRowHeight="13.5"/>
  <cols>
    <col min="1" max="2" width="9.10546875" style="47" customWidth="1"/>
    <col min="3" max="3" width="12.3359375" style="47" customWidth="1"/>
    <col min="4" max="4" width="8.99609375" style="47" customWidth="1"/>
    <col min="5" max="5" width="8.99609375" style="1" customWidth="1"/>
    <col min="6" max="6" width="8.10546875" style="1" customWidth="1"/>
    <col min="7" max="7" width="6.77734375" style="1" customWidth="1"/>
    <col min="8" max="9" width="9.10546875" style="47" customWidth="1"/>
    <col min="10" max="10" width="12.3359375" style="47" customWidth="1"/>
    <col min="11" max="12" width="8.99609375" style="1" customWidth="1"/>
    <col min="13" max="13" width="8.10546875" style="1" customWidth="1"/>
    <col min="14" max="14" width="6.77734375" style="1" customWidth="1"/>
    <col min="15" max="15" width="14.21484375" style="1" customWidth="1"/>
    <col min="16" max="16384" width="8.88671875" style="1" customWidth="1"/>
  </cols>
  <sheetData>
    <row r="1" spans="1:14" ht="24.75" customHeight="1">
      <c r="A1" s="598" t="s">
        <v>305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2" spans="1:14" ht="24.75" customHeight="1">
      <c r="A2" s="542" t="s">
        <v>304</v>
      </c>
      <c r="B2" s="542"/>
      <c r="C2" s="54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</row>
    <row r="3" spans="1:14" ht="24.75" customHeight="1" thickBot="1">
      <c r="A3" s="1"/>
      <c r="B3" s="1"/>
      <c r="C3" s="1"/>
      <c r="D3" s="1"/>
      <c r="H3" s="1"/>
      <c r="I3" s="1"/>
      <c r="J3" s="1"/>
      <c r="M3" s="611" t="s">
        <v>114</v>
      </c>
      <c r="N3" s="611"/>
    </row>
    <row r="4" spans="1:14" s="16" customFormat="1" ht="21.75" customHeight="1" thickBot="1">
      <c r="A4" s="585" t="s">
        <v>26</v>
      </c>
      <c r="B4" s="586"/>
      <c r="C4" s="586"/>
      <c r="D4" s="586"/>
      <c r="E4" s="586"/>
      <c r="F4" s="586"/>
      <c r="G4" s="587"/>
      <c r="H4" s="585" t="s">
        <v>27</v>
      </c>
      <c r="I4" s="586"/>
      <c r="J4" s="586"/>
      <c r="K4" s="586"/>
      <c r="L4" s="586"/>
      <c r="M4" s="586"/>
      <c r="N4" s="587"/>
    </row>
    <row r="5" spans="1:14" ht="21" customHeight="1">
      <c r="A5" s="607" t="s">
        <v>2</v>
      </c>
      <c r="B5" s="590" t="s">
        <v>3</v>
      </c>
      <c r="C5" s="609" t="s">
        <v>4</v>
      </c>
      <c r="D5" s="588" t="s">
        <v>137</v>
      </c>
      <c r="E5" s="588" t="s">
        <v>307</v>
      </c>
      <c r="F5" s="592" t="s">
        <v>5</v>
      </c>
      <c r="G5" s="593"/>
      <c r="H5" s="596" t="s">
        <v>2</v>
      </c>
      <c r="I5" s="590" t="s">
        <v>3</v>
      </c>
      <c r="J5" s="594" t="s">
        <v>4</v>
      </c>
      <c r="K5" s="605" t="s">
        <v>137</v>
      </c>
      <c r="L5" s="588" t="s">
        <v>308</v>
      </c>
      <c r="M5" s="592" t="s">
        <v>5</v>
      </c>
      <c r="N5" s="593"/>
    </row>
    <row r="6" spans="1:14" ht="21" customHeight="1" thickBot="1">
      <c r="A6" s="608"/>
      <c r="B6" s="591"/>
      <c r="C6" s="610"/>
      <c r="D6" s="589"/>
      <c r="E6" s="589"/>
      <c r="F6" s="96" t="s">
        <v>6</v>
      </c>
      <c r="G6" s="101" t="s">
        <v>7</v>
      </c>
      <c r="H6" s="597"/>
      <c r="I6" s="591"/>
      <c r="J6" s="595"/>
      <c r="K6" s="606"/>
      <c r="L6" s="589"/>
      <c r="M6" s="96" t="s">
        <v>6</v>
      </c>
      <c r="N6" s="97" t="s">
        <v>7</v>
      </c>
    </row>
    <row r="7" spans="1:15" ht="25.5" customHeight="1">
      <c r="A7" s="602" t="s">
        <v>28</v>
      </c>
      <c r="B7" s="603"/>
      <c r="C7" s="604"/>
      <c r="D7" s="111">
        <f>SUM(D8,D10,D12,D15,D17,D19,D21)-1</f>
        <v>2142029</v>
      </c>
      <c r="E7" s="111">
        <f>SUM(E8,E10,E12,E15,E17,E19,E21)</f>
        <v>2561271.9</v>
      </c>
      <c r="F7" s="112">
        <f>E7-D7</f>
        <v>419242.8999999999</v>
      </c>
      <c r="G7" s="543">
        <f>F7/D7*100</f>
        <v>19.572232682190574</v>
      </c>
      <c r="H7" s="599" t="s">
        <v>28</v>
      </c>
      <c r="I7" s="600"/>
      <c r="J7" s="601"/>
      <c r="K7" s="113">
        <f>SUM(K8,K10,K14,K21,K25,K27,K29,K31,K33,K36,K38)-1</f>
        <v>2142029</v>
      </c>
      <c r="L7" s="113">
        <f>SUM(L8,L10,L14,L21,L25,L27,L29,L31,L33,L36,L38)</f>
        <v>2561271.8000000003</v>
      </c>
      <c r="M7" s="112">
        <f>L7-K7</f>
        <v>419242.8000000003</v>
      </c>
      <c r="N7" s="543">
        <f>M7/K7*100</f>
        <v>19.572228013719712</v>
      </c>
      <c r="O7" s="5">
        <f>D7-K7</f>
        <v>0</v>
      </c>
    </row>
    <row r="8" spans="1:15" ht="27" customHeight="1">
      <c r="A8" s="48" t="s">
        <v>29</v>
      </c>
      <c r="B8" s="49" t="s">
        <v>30</v>
      </c>
      <c r="C8" s="50" t="s">
        <v>31</v>
      </c>
      <c r="D8" s="36">
        <f>D9</f>
        <v>181905</v>
      </c>
      <c r="E8" s="36">
        <f>E9</f>
        <v>272044.9</v>
      </c>
      <c r="F8" s="44">
        <f aca="true" t="shared" si="0" ref="F8:F23">E8-D8</f>
        <v>90139.90000000002</v>
      </c>
      <c r="G8" s="521">
        <f aca="true" t="shared" si="1" ref="G8:G23">F8/D8*100</f>
        <v>49.553283307220816</v>
      </c>
      <c r="H8" s="106" t="s">
        <v>32</v>
      </c>
      <c r="I8" s="66" t="s">
        <v>33</v>
      </c>
      <c r="J8" s="67" t="s">
        <v>31</v>
      </c>
      <c r="K8" s="39">
        <f>K9</f>
        <v>1299824</v>
      </c>
      <c r="L8" s="39">
        <f>L9</f>
        <v>1480222.9000000001</v>
      </c>
      <c r="M8" s="44">
        <f aca="true" t="shared" si="2" ref="M8:M13">L8-K8</f>
        <v>180398.90000000014</v>
      </c>
      <c r="N8" s="521">
        <f aca="true" t="shared" si="3" ref="N8:N39">M8/K8*100</f>
        <v>13.878717426359271</v>
      </c>
      <c r="O8" s="5"/>
    </row>
    <row r="9" spans="1:15" ht="27" customHeight="1">
      <c r="A9" s="51"/>
      <c r="B9" s="52"/>
      <c r="C9" s="53" t="s">
        <v>20</v>
      </c>
      <c r="D9" s="37">
        <f>세입!D7</f>
        <v>181905</v>
      </c>
      <c r="E9" s="37">
        <f>세입!E7</f>
        <v>272044.9</v>
      </c>
      <c r="F9" s="102">
        <f t="shared" si="0"/>
        <v>90139.90000000002</v>
      </c>
      <c r="G9" s="544">
        <f t="shared" si="1"/>
        <v>49.553283307220816</v>
      </c>
      <c r="H9" s="104"/>
      <c r="I9" s="68"/>
      <c r="J9" s="69" t="s">
        <v>33</v>
      </c>
      <c r="K9" s="92">
        <f>세출!D6</f>
        <v>1299824</v>
      </c>
      <c r="L9" s="92">
        <f>세출!E6</f>
        <v>1480222.9000000001</v>
      </c>
      <c r="M9" s="95">
        <f t="shared" si="2"/>
        <v>180398.90000000014</v>
      </c>
      <c r="N9" s="544">
        <f t="shared" si="3"/>
        <v>13.878717426359271</v>
      </c>
      <c r="O9" s="5"/>
    </row>
    <row r="10" spans="1:14" ht="27" customHeight="1">
      <c r="A10" s="55" t="s">
        <v>9</v>
      </c>
      <c r="B10" s="56" t="s">
        <v>9</v>
      </c>
      <c r="C10" s="57" t="s">
        <v>31</v>
      </c>
      <c r="D10" s="33">
        <f>SUM(D11:D11)</f>
        <v>538904</v>
      </c>
      <c r="E10" s="33">
        <f>SUM(E11:E11)</f>
        <v>559283.5</v>
      </c>
      <c r="F10" s="44">
        <f t="shared" si="0"/>
        <v>20379.5</v>
      </c>
      <c r="G10" s="521">
        <f t="shared" si="1"/>
        <v>3.7816568442616867</v>
      </c>
      <c r="H10" s="107"/>
      <c r="I10" s="9" t="s">
        <v>25</v>
      </c>
      <c r="J10" s="67" t="s">
        <v>31</v>
      </c>
      <c r="K10" s="18">
        <f>SUM(K11:K13)</f>
        <v>7004</v>
      </c>
      <c r="L10" s="18">
        <f>SUM(L11:L13)</f>
        <v>6652.5</v>
      </c>
      <c r="M10" s="44">
        <f t="shared" si="2"/>
        <v>-351.5</v>
      </c>
      <c r="N10" s="521">
        <f t="shared" si="3"/>
        <v>-5.018560822387207</v>
      </c>
    </row>
    <row r="11" spans="1:14" ht="27.75" customHeight="1">
      <c r="A11" s="55"/>
      <c r="B11" s="89"/>
      <c r="C11" s="58" t="s">
        <v>24</v>
      </c>
      <c r="D11" s="35">
        <f>세입!D11</f>
        <v>538904</v>
      </c>
      <c r="E11" s="35">
        <f>세입!E11</f>
        <v>559283.5</v>
      </c>
      <c r="F11" s="120">
        <f t="shared" si="0"/>
        <v>20379.5</v>
      </c>
      <c r="G11" s="544">
        <f t="shared" si="1"/>
        <v>3.7816568442616867</v>
      </c>
      <c r="H11" s="107"/>
      <c r="I11" s="68"/>
      <c r="J11" s="70" t="s">
        <v>34</v>
      </c>
      <c r="K11" s="23">
        <f>세출!D39</f>
        <v>1000</v>
      </c>
      <c r="L11" s="23">
        <f>세출!E39</f>
        <v>1000</v>
      </c>
      <c r="M11" s="43">
        <f t="shared" si="2"/>
        <v>0</v>
      </c>
      <c r="N11" s="545">
        <f t="shared" si="3"/>
        <v>0</v>
      </c>
    </row>
    <row r="12" spans="1:14" ht="27" customHeight="1">
      <c r="A12" s="553" t="s">
        <v>11</v>
      </c>
      <c r="B12" s="554" t="s">
        <v>11</v>
      </c>
      <c r="C12" s="50" t="s">
        <v>31</v>
      </c>
      <c r="D12" s="36">
        <f>SUM(D13:D14)</f>
        <v>41547</v>
      </c>
      <c r="E12" s="36">
        <f>SUM(E13:E14)</f>
        <v>30000</v>
      </c>
      <c r="F12" s="34">
        <f t="shared" si="0"/>
        <v>-11547</v>
      </c>
      <c r="G12" s="521">
        <f t="shared" si="1"/>
        <v>-27.792620405805472</v>
      </c>
      <c r="H12" s="107"/>
      <c r="I12" s="68"/>
      <c r="J12" s="53" t="s">
        <v>36</v>
      </c>
      <c r="K12" s="20">
        <f>세출!D40</f>
        <v>4604</v>
      </c>
      <c r="L12" s="20">
        <f>세출!E40</f>
        <v>4652.5</v>
      </c>
      <c r="M12" s="42">
        <f t="shared" si="2"/>
        <v>48.5</v>
      </c>
      <c r="N12" s="528">
        <f t="shared" si="3"/>
        <v>1.0534317984361425</v>
      </c>
    </row>
    <row r="13" spans="1:15" ht="28.5" customHeight="1">
      <c r="A13" s="14"/>
      <c r="B13" s="59"/>
      <c r="C13" s="60" t="s">
        <v>12</v>
      </c>
      <c r="D13" s="122">
        <f>세입!D20</f>
        <v>1600</v>
      </c>
      <c r="E13" s="45">
        <f>세입!E20</f>
        <v>2000</v>
      </c>
      <c r="F13" s="103">
        <f t="shared" si="0"/>
        <v>400</v>
      </c>
      <c r="G13" s="545">
        <f t="shared" si="1"/>
        <v>25</v>
      </c>
      <c r="H13" s="107"/>
      <c r="I13" s="68"/>
      <c r="J13" s="71" t="s">
        <v>35</v>
      </c>
      <c r="K13" s="17">
        <f>세출!D41</f>
        <v>1400</v>
      </c>
      <c r="L13" s="17">
        <f>세출!E41</f>
        <v>1000</v>
      </c>
      <c r="M13" s="95">
        <f t="shared" si="2"/>
        <v>-400</v>
      </c>
      <c r="N13" s="546">
        <f t="shared" si="3"/>
        <v>-28.57142857142857</v>
      </c>
      <c r="O13" s="5"/>
    </row>
    <row r="14" spans="1:14" ht="27" customHeight="1">
      <c r="A14" s="51"/>
      <c r="B14" s="54"/>
      <c r="C14" s="61" t="s">
        <v>39</v>
      </c>
      <c r="D14" s="121">
        <f>세입!D21</f>
        <v>39947</v>
      </c>
      <c r="E14" s="121">
        <f>세입!E21</f>
        <v>28000</v>
      </c>
      <c r="F14" s="105">
        <f t="shared" si="0"/>
        <v>-11947</v>
      </c>
      <c r="G14" s="546">
        <f t="shared" si="1"/>
        <v>-29.907126943199742</v>
      </c>
      <c r="H14" s="104"/>
      <c r="I14" s="72" t="s">
        <v>37</v>
      </c>
      <c r="J14" s="67" t="s">
        <v>31</v>
      </c>
      <c r="K14" s="18">
        <f>SUM(K15:K20)</f>
        <v>143503</v>
      </c>
      <c r="L14" s="18">
        <f>SUM(L15:L20)</f>
        <v>179212.4</v>
      </c>
      <c r="M14" s="44">
        <f aca="true" t="shared" si="4" ref="M14:M39">L14-K14</f>
        <v>35709.399999999994</v>
      </c>
      <c r="N14" s="521">
        <f t="shared" si="3"/>
        <v>24.88407907848616</v>
      </c>
    </row>
    <row r="15" spans="1:14" ht="27" customHeight="1">
      <c r="A15" s="48" t="s">
        <v>41</v>
      </c>
      <c r="B15" s="49" t="s">
        <v>41</v>
      </c>
      <c r="C15" s="50" t="s">
        <v>31</v>
      </c>
      <c r="D15" s="91">
        <f>D16</f>
        <v>1287886</v>
      </c>
      <c r="E15" s="91">
        <f>SUM(E16)</f>
        <v>1509832.7</v>
      </c>
      <c r="F15" s="34">
        <f t="shared" si="0"/>
        <v>221946.69999999995</v>
      </c>
      <c r="G15" s="521">
        <f t="shared" si="1"/>
        <v>17.233411963481235</v>
      </c>
      <c r="H15" s="104"/>
      <c r="I15" s="68"/>
      <c r="J15" s="69" t="s">
        <v>38</v>
      </c>
      <c r="K15" s="19">
        <f>세출!D43</f>
        <v>500</v>
      </c>
      <c r="L15" s="19">
        <f>세출!E43</f>
        <v>3000</v>
      </c>
      <c r="M15" s="43">
        <f t="shared" si="4"/>
        <v>2500</v>
      </c>
      <c r="N15" s="545">
        <f t="shared" si="3"/>
        <v>500</v>
      </c>
    </row>
    <row r="16" spans="1:14" ht="29.25" customHeight="1">
      <c r="A16" s="51"/>
      <c r="B16" s="54"/>
      <c r="C16" s="62" t="s">
        <v>43</v>
      </c>
      <c r="D16" s="90">
        <f>세입!D23</f>
        <v>1287886</v>
      </c>
      <c r="E16" s="90">
        <f>세입!E23</f>
        <v>1509832.7</v>
      </c>
      <c r="F16" s="95">
        <f t="shared" si="0"/>
        <v>221946.69999999995</v>
      </c>
      <c r="G16" s="544">
        <f t="shared" si="1"/>
        <v>17.233411963481235</v>
      </c>
      <c r="H16" s="104"/>
      <c r="I16" s="68"/>
      <c r="J16" s="73" t="s">
        <v>40</v>
      </c>
      <c r="K16" s="15">
        <f>세출!D44</f>
        <v>28980</v>
      </c>
      <c r="L16" s="15">
        <f>세출!E44</f>
        <v>46408.4</v>
      </c>
      <c r="M16" s="42">
        <f t="shared" si="4"/>
        <v>17428.4</v>
      </c>
      <c r="N16" s="528">
        <f t="shared" si="3"/>
        <v>60.139406487232584</v>
      </c>
    </row>
    <row r="17" spans="1:14" ht="27" customHeight="1">
      <c r="A17" s="13" t="s">
        <v>13</v>
      </c>
      <c r="B17" s="8" t="s">
        <v>13</v>
      </c>
      <c r="C17" s="50" t="s">
        <v>31</v>
      </c>
      <c r="D17" s="36">
        <f>D18</f>
        <v>21472</v>
      </c>
      <c r="E17" s="36">
        <f>SUM(E18)</f>
        <v>20000</v>
      </c>
      <c r="F17" s="44">
        <f t="shared" si="0"/>
        <v>-1472</v>
      </c>
      <c r="G17" s="521">
        <f t="shared" si="1"/>
        <v>-6.855439642324888</v>
      </c>
      <c r="H17" s="104"/>
      <c r="I17" s="68"/>
      <c r="J17" s="74" t="s">
        <v>42</v>
      </c>
      <c r="K17" s="20">
        <f>세출!D50</f>
        <v>73118</v>
      </c>
      <c r="L17" s="20">
        <f>세출!E50</f>
        <v>76720</v>
      </c>
      <c r="M17" s="42">
        <f t="shared" si="4"/>
        <v>3602</v>
      </c>
      <c r="N17" s="528">
        <f t="shared" si="3"/>
        <v>4.926283541672365</v>
      </c>
    </row>
    <row r="18" spans="1:14" ht="28.5" customHeight="1">
      <c r="A18" s="51"/>
      <c r="B18" s="52"/>
      <c r="C18" s="53" t="s">
        <v>14</v>
      </c>
      <c r="D18" s="37">
        <f>세입!D25</f>
        <v>21472</v>
      </c>
      <c r="E18" s="37">
        <f>세입!E25</f>
        <v>20000</v>
      </c>
      <c r="F18" s="95">
        <f t="shared" si="0"/>
        <v>-1472</v>
      </c>
      <c r="G18" s="544">
        <f t="shared" si="1"/>
        <v>-6.855439642324888</v>
      </c>
      <c r="H18" s="104"/>
      <c r="I18" s="68"/>
      <c r="J18" s="74" t="s">
        <v>44</v>
      </c>
      <c r="K18" s="20">
        <f>세출!D57</f>
        <v>23505</v>
      </c>
      <c r="L18" s="20">
        <f>세출!E57</f>
        <v>29584</v>
      </c>
      <c r="M18" s="42">
        <f t="shared" si="4"/>
        <v>6079</v>
      </c>
      <c r="N18" s="528">
        <f t="shared" si="3"/>
        <v>25.86258242927037</v>
      </c>
    </row>
    <row r="19" spans="1:14" ht="27" customHeight="1">
      <c r="A19" s="13" t="s">
        <v>15</v>
      </c>
      <c r="B19" s="8" t="s">
        <v>15</v>
      </c>
      <c r="C19" s="50" t="s">
        <v>31</v>
      </c>
      <c r="D19" s="32">
        <f>D20</f>
        <v>63675</v>
      </c>
      <c r="E19" s="32">
        <f>SUM(E20)</f>
        <v>167000</v>
      </c>
      <c r="F19" s="44">
        <f t="shared" si="0"/>
        <v>103325</v>
      </c>
      <c r="G19" s="521">
        <f t="shared" si="1"/>
        <v>162.26933647428348</v>
      </c>
      <c r="H19" s="104"/>
      <c r="I19" s="79"/>
      <c r="J19" s="74" t="s">
        <v>45</v>
      </c>
      <c r="K19" s="20">
        <f>세출!D67</f>
        <v>15200</v>
      </c>
      <c r="L19" s="20">
        <f>세출!E67</f>
        <v>17500</v>
      </c>
      <c r="M19" s="42">
        <f t="shared" si="4"/>
        <v>2300</v>
      </c>
      <c r="N19" s="528">
        <f t="shared" si="3"/>
        <v>15.131578947368421</v>
      </c>
    </row>
    <row r="20" spans="1:14" ht="30.75" customHeight="1">
      <c r="A20" s="51"/>
      <c r="B20" s="54"/>
      <c r="C20" s="123" t="s">
        <v>49</v>
      </c>
      <c r="D20" s="124">
        <f>세입!D26</f>
        <v>63675</v>
      </c>
      <c r="E20" s="124">
        <f>세입!E26</f>
        <v>167000</v>
      </c>
      <c r="F20" s="125">
        <f t="shared" si="0"/>
        <v>103325</v>
      </c>
      <c r="G20" s="544">
        <f t="shared" si="1"/>
        <v>162.26933647428348</v>
      </c>
      <c r="H20" s="75"/>
      <c r="I20" s="110"/>
      <c r="J20" s="76" t="s">
        <v>73</v>
      </c>
      <c r="K20" s="22">
        <f>세출!D69</f>
        <v>2200</v>
      </c>
      <c r="L20" s="22">
        <f>세출!E69</f>
        <v>6000</v>
      </c>
      <c r="M20" s="95">
        <f t="shared" si="4"/>
        <v>3800</v>
      </c>
      <c r="N20" s="546">
        <f t="shared" si="3"/>
        <v>172.72727272727272</v>
      </c>
    </row>
    <row r="21" spans="1:14" ht="27" customHeight="1">
      <c r="A21" s="13" t="s">
        <v>16</v>
      </c>
      <c r="B21" s="8" t="s">
        <v>16</v>
      </c>
      <c r="C21" s="50" t="s">
        <v>31</v>
      </c>
      <c r="D21" s="32">
        <f>SUM(D22:D23)</f>
        <v>6641</v>
      </c>
      <c r="E21" s="32">
        <f>SUM(E22:E23)</f>
        <v>3110.8</v>
      </c>
      <c r="F21" s="34">
        <f t="shared" si="0"/>
        <v>-3530.2</v>
      </c>
      <c r="G21" s="521">
        <f t="shared" si="1"/>
        <v>-53.15765697937057</v>
      </c>
      <c r="H21" s="108" t="s">
        <v>46</v>
      </c>
      <c r="I21" s="77" t="s">
        <v>47</v>
      </c>
      <c r="J21" s="78" t="s">
        <v>48</v>
      </c>
      <c r="K21" s="21">
        <f>SUM(K22:K24)</f>
        <v>94693</v>
      </c>
      <c r="L21" s="21">
        <f>SUM(L22:L24)</f>
        <v>197057.3</v>
      </c>
      <c r="M21" s="44">
        <f t="shared" si="4"/>
        <v>102364.29999999999</v>
      </c>
      <c r="N21" s="521">
        <f t="shared" si="3"/>
        <v>108.10123240366234</v>
      </c>
    </row>
    <row r="22" spans="1:14" ht="29.25" customHeight="1" thickBot="1">
      <c r="A22" s="562"/>
      <c r="B22" s="563"/>
      <c r="C22" s="564" t="s">
        <v>61</v>
      </c>
      <c r="D22" s="565">
        <f>세입!D30</f>
        <v>111</v>
      </c>
      <c r="E22" s="565">
        <f>세입!E30</f>
        <v>110.8</v>
      </c>
      <c r="F22" s="566">
        <f t="shared" si="0"/>
        <v>-0.20000000000000284</v>
      </c>
      <c r="G22" s="567">
        <f t="shared" si="1"/>
        <v>-0.18018018018018275</v>
      </c>
      <c r="H22" s="568"/>
      <c r="I22" s="569"/>
      <c r="J22" s="570" t="s">
        <v>47</v>
      </c>
      <c r="K22" s="119">
        <f>세출!D75</f>
        <v>40000</v>
      </c>
      <c r="L22" s="119">
        <f>세출!E75</f>
        <v>56829.5</v>
      </c>
      <c r="M22" s="566">
        <f t="shared" si="4"/>
        <v>16829.5</v>
      </c>
      <c r="N22" s="567">
        <f t="shared" si="3"/>
        <v>42.07375</v>
      </c>
    </row>
    <row r="23" spans="1:14" ht="30" customHeight="1">
      <c r="A23" s="571"/>
      <c r="B23" s="572"/>
      <c r="C23" s="573" t="s">
        <v>18</v>
      </c>
      <c r="D23" s="574">
        <f>세입!D31</f>
        <v>6530</v>
      </c>
      <c r="E23" s="575">
        <f>세입!E31</f>
        <v>3000</v>
      </c>
      <c r="F23" s="576">
        <f t="shared" si="0"/>
        <v>-3530</v>
      </c>
      <c r="G23" s="577">
        <f t="shared" si="1"/>
        <v>-54.05819295558959</v>
      </c>
      <c r="H23" s="578"/>
      <c r="I23" s="579"/>
      <c r="J23" s="580" t="s">
        <v>50</v>
      </c>
      <c r="K23" s="581">
        <f>세출!D76</f>
        <v>10000</v>
      </c>
      <c r="L23" s="581">
        <f>세출!E76</f>
        <v>88365.4</v>
      </c>
      <c r="M23" s="582">
        <f t="shared" si="4"/>
        <v>78365.4</v>
      </c>
      <c r="N23" s="583">
        <f t="shared" si="3"/>
        <v>783.654</v>
      </c>
    </row>
    <row r="24" spans="1:14" ht="28.5" customHeight="1">
      <c r="A24" s="63"/>
      <c r="B24" s="64"/>
      <c r="C24" s="28"/>
      <c r="D24" s="28"/>
      <c r="E24" s="3"/>
      <c r="F24" s="41"/>
      <c r="G24" s="30"/>
      <c r="H24" s="555"/>
      <c r="I24" s="46"/>
      <c r="J24" s="556" t="s">
        <v>51</v>
      </c>
      <c r="K24" s="557">
        <f>세출!D77</f>
        <v>44693</v>
      </c>
      <c r="L24" s="557">
        <f>세출!E77</f>
        <v>51862.4</v>
      </c>
      <c r="M24" s="558">
        <f t="shared" si="4"/>
        <v>7169.4000000000015</v>
      </c>
      <c r="N24" s="559">
        <f t="shared" si="3"/>
        <v>16.041438256550247</v>
      </c>
    </row>
    <row r="25" spans="1:16" ht="25.5" customHeight="1">
      <c r="A25" s="63"/>
      <c r="B25" s="64"/>
      <c r="C25" s="28"/>
      <c r="D25" s="28"/>
      <c r="E25" s="3"/>
      <c r="F25" s="41"/>
      <c r="G25" s="30"/>
      <c r="H25" s="87" t="s">
        <v>52</v>
      </c>
      <c r="I25" s="77" t="s">
        <v>37</v>
      </c>
      <c r="J25" s="67" t="s">
        <v>31</v>
      </c>
      <c r="K25" s="18">
        <f>K26</f>
        <v>274951</v>
      </c>
      <c r="L25" s="18">
        <f>SUM(L26)</f>
        <v>320626.7</v>
      </c>
      <c r="M25" s="34">
        <f t="shared" si="4"/>
        <v>45675.70000000001</v>
      </c>
      <c r="N25" s="521">
        <f t="shared" si="3"/>
        <v>16.612305465337464</v>
      </c>
      <c r="P25" s="5">
        <f>SUM(L26,L28,L20)</f>
        <v>376026.7</v>
      </c>
    </row>
    <row r="26" spans="1:14" ht="25.5" customHeight="1">
      <c r="A26" s="63"/>
      <c r="B26" s="64"/>
      <c r="C26" s="28"/>
      <c r="D26" s="28"/>
      <c r="E26" s="3"/>
      <c r="F26" s="41"/>
      <c r="G26" s="30"/>
      <c r="H26" s="109"/>
      <c r="I26" s="46"/>
      <c r="J26" s="93" t="s">
        <v>53</v>
      </c>
      <c r="K26" s="94">
        <f>세출!D82</f>
        <v>274951</v>
      </c>
      <c r="L26" s="94">
        <f>세출!E82</f>
        <v>320626.7</v>
      </c>
      <c r="M26" s="95">
        <f t="shared" si="4"/>
        <v>45675.70000000001</v>
      </c>
      <c r="N26" s="544">
        <f t="shared" si="3"/>
        <v>16.612305465337464</v>
      </c>
    </row>
    <row r="27" spans="1:14" ht="25.5" customHeight="1">
      <c r="A27" s="63"/>
      <c r="B27" s="64"/>
      <c r="C27" s="28"/>
      <c r="D27" s="28"/>
      <c r="E27" s="3"/>
      <c r="F27" s="41"/>
      <c r="G27" s="30"/>
      <c r="H27" s="109"/>
      <c r="I27" s="38" t="s">
        <v>52</v>
      </c>
      <c r="J27" s="78" t="s">
        <v>31</v>
      </c>
      <c r="K27" s="21">
        <f>K28</f>
        <v>40715</v>
      </c>
      <c r="L27" s="21">
        <f>SUM(L28)</f>
        <v>49400</v>
      </c>
      <c r="M27" s="44">
        <f t="shared" si="4"/>
        <v>8685</v>
      </c>
      <c r="N27" s="521">
        <f t="shared" si="3"/>
        <v>21.331204715706743</v>
      </c>
    </row>
    <row r="28" spans="1:14" ht="25.5" customHeight="1">
      <c r="A28" s="63"/>
      <c r="B28" s="64"/>
      <c r="C28" s="28"/>
      <c r="D28" s="28"/>
      <c r="E28" s="3"/>
      <c r="F28" s="41"/>
      <c r="G28" s="30"/>
      <c r="H28" s="80"/>
      <c r="I28" s="81"/>
      <c r="J28" s="82" t="s">
        <v>57</v>
      </c>
      <c r="K28" s="26">
        <f>세출!D93</f>
        <v>40715</v>
      </c>
      <c r="L28" s="26">
        <f>세출!E93</f>
        <v>49400</v>
      </c>
      <c r="M28" s="95">
        <f t="shared" si="4"/>
        <v>8685</v>
      </c>
      <c r="N28" s="544">
        <f t="shared" si="3"/>
        <v>21.331204715706743</v>
      </c>
    </row>
    <row r="29" spans="1:14" ht="25.5" customHeight="1">
      <c r="A29" s="63"/>
      <c r="B29" s="64"/>
      <c r="C29" s="28"/>
      <c r="D29" s="28"/>
      <c r="E29" s="3"/>
      <c r="F29" s="41"/>
      <c r="G29" s="30"/>
      <c r="H29" s="11" t="s">
        <v>62</v>
      </c>
      <c r="I29" s="72" t="s">
        <v>62</v>
      </c>
      <c r="J29" s="78" t="s">
        <v>31</v>
      </c>
      <c r="K29" s="21">
        <f>K30</f>
        <v>168000</v>
      </c>
      <c r="L29" s="21">
        <f>SUM(L30)</f>
        <v>168000</v>
      </c>
      <c r="M29" s="44">
        <f t="shared" si="4"/>
        <v>0</v>
      </c>
      <c r="N29" s="521">
        <f t="shared" si="3"/>
        <v>0</v>
      </c>
    </row>
    <row r="30" spans="1:14" ht="25.5" customHeight="1">
      <c r="A30" s="65"/>
      <c r="B30" s="29"/>
      <c r="C30" s="29"/>
      <c r="D30" s="29"/>
      <c r="E30" s="3"/>
      <c r="F30" s="3"/>
      <c r="G30" s="6"/>
      <c r="H30" s="51"/>
      <c r="I30" s="52"/>
      <c r="J30" s="86" t="s">
        <v>62</v>
      </c>
      <c r="K30" s="27">
        <f>세출!D112</f>
        <v>168000</v>
      </c>
      <c r="L30" s="27">
        <f>세출!E112</f>
        <v>168000</v>
      </c>
      <c r="M30" s="95">
        <f t="shared" si="4"/>
        <v>0</v>
      </c>
      <c r="N30" s="544">
        <f t="shared" si="3"/>
        <v>0</v>
      </c>
    </row>
    <row r="31" spans="1:14" ht="25.5" customHeight="1">
      <c r="A31" s="65"/>
      <c r="B31" s="29"/>
      <c r="C31" s="29"/>
      <c r="D31" s="29"/>
      <c r="E31" s="3"/>
      <c r="F31" s="3"/>
      <c r="G31" s="6"/>
      <c r="H31" s="11" t="s">
        <v>54</v>
      </c>
      <c r="I31" s="72" t="s">
        <v>54</v>
      </c>
      <c r="J31" s="78" t="s">
        <v>31</v>
      </c>
      <c r="K31" s="21">
        <f>K32</f>
        <v>0</v>
      </c>
      <c r="L31" s="21">
        <f>SUM(L32)</f>
        <v>100</v>
      </c>
      <c r="M31" s="44">
        <f t="shared" si="4"/>
        <v>100</v>
      </c>
      <c r="N31" s="521">
        <v>0</v>
      </c>
    </row>
    <row r="32" spans="1:95" s="7" customFormat="1" ht="25.5" customHeight="1" thickBot="1">
      <c r="A32" s="65"/>
      <c r="B32" s="29"/>
      <c r="C32" s="29"/>
      <c r="D32" s="29"/>
      <c r="E32" s="3"/>
      <c r="F32" s="3"/>
      <c r="G32" s="6"/>
      <c r="H32" s="51"/>
      <c r="I32" s="52"/>
      <c r="J32" s="69" t="s">
        <v>54</v>
      </c>
      <c r="K32" s="23">
        <f>세출!D114</f>
        <v>0</v>
      </c>
      <c r="L32" s="23">
        <f>세출!E114</f>
        <v>100</v>
      </c>
      <c r="M32" s="95">
        <f t="shared" si="4"/>
        <v>100</v>
      </c>
      <c r="N32" s="544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14" s="2" customFormat="1" ht="25.5" customHeight="1">
      <c r="A33" s="65"/>
      <c r="B33" s="29"/>
      <c r="C33" s="29"/>
      <c r="D33" s="29"/>
      <c r="E33" s="3"/>
      <c r="F33" s="3"/>
      <c r="G33" s="6"/>
      <c r="H33" s="98" t="s">
        <v>66</v>
      </c>
      <c r="I33" s="99" t="s">
        <v>66</v>
      </c>
      <c r="J33" s="83" t="s">
        <v>31</v>
      </c>
      <c r="K33" s="25">
        <f>SUM(K34:K35)</f>
        <v>3340</v>
      </c>
      <c r="L33" s="25">
        <f>SUM(L34:L35)</f>
        <v>5000</v>
      </c>
      <c r="M33" s="44">
        <f t="shared" si="4"/>
        <v>1660</v>
      </c>
      <c r="N33" s="521">
        <f t="shared" si="3"/>
        <v>49.700598802395206</v>
      </c>
    </row>
    <row r="34" spans="1:14" s="2" customFormat="1" ht="25.5" customHeight="1">
      <c r="A34" s="65"/>
      <c r="B34" s="29"/>
      <c r="C34" s="29"/>
      <c r="D34" s="29"/>
      <c r="E34" s="3"/>
      <c r="F34" s="3"/>
      <c r="G34" s="6"/>
      <c r="H34" s="84"/>
      <c r="I34" s="85"/>
      <c r="J34" s="70" t="s">
        <v>55</v>
      </c>
      <c r="K34" s="19">
        <f>세출!D116</f>
        <v>1000</v>
      </c>
      <c r="L34" s="19">
        <f>세출!E116</f>
        <v>3000</v>
      </c>
      <c r="M34" s="40">
        <f t="shared" si="4"/>
        <v>2000</v>
      </c>
      <c r="N34" s="545">
        <f t="shared" si="3"/>
        <v>200</v>
      </c>
    </row>
    <row r="35" spans="1:14" s="2" customFormat="1" ht="25.5" customHeight="1">
      <c r="A35" s="65"/>
      <c r="B35" s="29"/>
      <c r="C35" s="29"/>
      <c r="D35" s="29"/>
      <c r="E35" s="3"/>
      <c r="F35" s="3"/>
      <c r="G35" s="6"/>
      <c r="H35" s="84"/>
      <c r="I35" s="88"/>
      <c r="J35" s="127" t="s">
        <v>64</v>
      </c>
      <c r="K35" s="15">
        <f>세출!D117</f>
        <v>2340</v>
      </c>
      <c r="L35" s="15">
        <f>세출!E117</f>
        <v>2000</v>
      </c>
      <c r="M35" s="43">
        <f t="shared" si="4"/>
        <v>-340</v>
      </c>
      <c r="N35" s="546">
        <f t="shared" si="3"/>
        <v>-14.529914529914532</v>
      </c>
    </row>
    <row r="36" spans="1:14" s="2" customFormat="1" ht="25.5" customHeight="1">
      <c r="A36" s="65"/>
      <c r="B36" s="29"/>
      <c r="C36" s="29"/>
      <c r="D36" s="29"/>
      <c r="E36" s="3"/>
      <c r="F36" s="3"/>
      <c r="G36" s="6"/>
      <c r="H36" s="11" t="s">
        <v>67</v>
      </c>
      <c r="I36" s="9" t="s">
        <v>68</v>
      </c>
      <c r="J36" s="67" t="s">
        <v>31</v>
      </c>
      <c r="K36" s="18">
        <f>K37</f>
        <v>100000</v>
      </c>
      <c r="L36" s="18">
        <f>L37</f>
        <v>130000</v>
      </c>
      <c r="M36" s="34">
        <f t="shared" si="4"/>
        <v>30000</v>
      </c>
      <c r="N36" s="521">
        <f t="shared" si="3"/>
        <v>30</v>
      </c>
    </row>
    <row r="37" spans="1:14" s="2" customFormat="1" ht="29.25" customHeight="1" thickBot="1">
      <c r="A37" s="65"/>
      <c r="B37" s="29"/>
      <c r="C37" s="29"/>
      <c r="D37" s="29"/>
      <c r="E37" s="3"/>
      <c r="F37" s="3"/>
      <c r="G37" s="6"/>
      <c r="H37" s="51"/>
      <c r="I37" s="52"/>
      <c r="J37" s="100" t="s">
        <v>68</v>
      </c>
      <c r="K37" s="23">
        <f>세출!D119</f>
        <v>100000</v>
      </c>
      <c r="L37" s="23">
        <f>세출!E119</f>
        <v>130000</v>
      </c>
      <c r="M37" s="95">
        <f t="shared" si="4"/>
        <v>30000</v>
      </c>
      <c r="N37" s="544">
        <f t="shared" si="3"/>
        <v>30</v>
      </c>
    </row>
    <row r="38" spans="1:95" s="24" customFormat="1" ht="25.5" customHeight="1">
      <c r="A38" s="65"/>
      <c r="B38" s="29"/>
      <c r="C38" s="29"/>
      <c r="D38" s="29"/>
      <c r="E38" s="2"/>
      <c r="F38" s="2"/>
      <c r="G38" s="2"/>
      <c r="H38" s="12" t="s">
        <v>69</v>
      </c>
      <c r="I38" s="99" t="s">
        <v>70</v>
      </c>
      <c r="J38" s="83" t="s">
        <v>31</v>
      </c>
      <c r="K38" s="25">
        <f>SUM(K39:K39)</f>
        <v>10000</v>
      </c>
      <c r="L38" s="25">
        <f>SUM(L39:L39)</f>
        <v>25000</v>
      </c>
      <c r="M38" s="44">
        <f t="shared" si="4"/>
        <v>15000</v>
      </c>
      <c r="N38" s="521">
        <f t="shared" si="3"/>
        <v>150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14" ht="28.5" customHeight="1" thickBot="1">
      <c r="A39" s="538"/>
      <c r="B39" s="539"/>
      <c r="C39" s="539"/>
      <c r="D39" s="539"/>
      <c r="E39" s="7"/>
      <c r="F39" s="7"/>
      <c r="G39" s="7"/>
      <c r="H39" s="116"/>
      <c r="I39" s="117"/>
      <c r="J39" s="118" t="s">
        <v>71</v>
      </c>
      <c r="K39" s="119">
        <f>세출!D121</f>
        <v>10000</v>
      </c>
      <c r="L39" s="119">
        <f>세출!E121</f>
        <v>25000</v>
      </c>
      <c r="M39" s="114">
        <f t="shared" si="4"/>
        <v>15000</v>
      </c>
      <c r="N39" s="560">
        <f t="shared" si="3"/>
        <v>150</v>
      </c>
    </row>
    <row r="40" spans="11:12" ht="24.75" customHeight="1">
      <c r="K40" s="10"/>
      <c r="L40" s="10"/>
    </row>
    <row r="41" spans="11:12" ht="24.75" customHeight="1">
      <c r="K41" s="10"/>
      <c r="L41" s="10"/>
    </row>
    <row r="42" spans="11:12" ht="24.75" customHeight="1">
      <c r="K42" s="10"/>
      <c r="L42" s="10"/>
    </row>
    <row r="43" spans="11:12" ht="24.75" customHeight="1">
      <c r="K43" s="10"/>
      <c r="L43" s="10"/>
    </row>
    <row r="44" spans="11:12" ht="24.75" customHeight="1">
      <c r="K44" s="10"/>
      <c r="L44" s="10"/>
    </row>
    <row r="45" spans="11:12" ht="24.75" customHeight="1">
      <c r="K45" s="10"/>
      <c r="L45" s="10"/>
    </row>
    <row r="46" spans="11:12" ht="24.75" customHeight="1">
      <c r="K46" s="10"/>
      <c r="L46" s="10"/>
    </row>
    <row r="47" spans="11:12" ht="24.75" customHeight="1">
      <c r="K47" s="10"/>
      <c r="L47" s="10"/>
    </row>
    <row r="48" spans="11:12" ht="24.75" customHeight="1">
      <c r="K48" s="10"/>
      <c r="L48" s="10"/>
    </row>
    <row r="49" spans="11:12" ht="24.75" customHeight="1">
      <c r="K49" s="10"/>
      <c r="L49" s="10"/>
    </row>
    <row r="50" spans="11:12" ht="24.75" customHeight="1">
      <c r="K50" s="10"/>
      <c r="L50" s="10"/>
    </row>
    <row r="51" spans="11:12" ht="24.75" customHeight="1">
      <c r="K51" s="10"/>
      <c r="L51" s="10"/>
    </row>
    <row r="52" spans="11:12" ht="24.75" customHeight="1">
      <c r="K52" s="10"/>
      <c r="L52" s="10"/>
    </row>
    <row r="53" spans="11:12" ht="24.75" customHeight="1">
      <c r="K53" s="10"/>
      <c r="L53" s="10"/>
    </row>
    <row r="54" spans="11:12" ht="24.75" customHeight="1">
      <c r="K54" s="10"/>
      <c r="L54" s="10"/>
    </row>
    <row r="55" spans="11:12" ht="24.75" customHeight="1">
      <c r="K55" s="10"/>
      <c r="L55" s="10"/>
    </row>
    <row r="56" spans="11:12" ht="24.75" customHeight="1">
      <c r="K56" s="10"/>
      <c r="L56" s="10"/>
    </row>
    <row r="57" spans="11:12" ht="24.75" customHeight="1">
      <c r="K57" s="10"/>
      <c r="L57" s="10"/>
    </row>
    <row r="58" spans="11:12" ht="24.75" customHeight="1">
      <c r="K58" s="10"/>
      <c r="L58" s="10"/>
    </row>
    <row r="59" spans="11:12" ht="24.75" customHeight="1">
      <c r="K59" s="10"/>
      <c r="L59" s="10"/>
    </row>
    <row r="60" spans="11:12" ht="24.75" customHeight="1">
      <c r="K60" s="10"/>
      <c r="L60" s="10"/>
    </row>
    <row r="61" spans="11:12" ht="24.75" customHeight="1">
      <c r="K61" s="10"/>
      <c r="L61" s="10"/>
    </row>
    <row r="62" spans="11:12" ht="24.75" customHeight="1">
      <c r="K62" s="10"/>
      <c r="L62" s="10"/>
    </row>
    <row r="63" spans="11:12" ht="24.75" customHeight="1">
      <c r="K63" s="10"/>
      <c r="L63" s="10"/>
    </row>
    <row r="64" spans="11:12" ht="24.75" customHeight="1">
      <c r="K64" s="10"/>
      <c r="L64" s="10"/>
    </row>
    <row r="65" spans="11:12" ht="24.75" customHeight="1">
      <c r="K65" s="10"/>
      <c r="L65" s="10"/>
    </row>
    <row r="66" spans="11:12" ht="24.75" customHeight="1">
      <c r="K66" s="10"/>
      <c r="L66" s="10"/>
    </row>
    <row r="67" spans="11:12" ht="24.75" customHeight="1">
      <c r="K67" s="10"/>
      <c r="L67" s="10"/>
    </row>
    <row r="68" spans="11:12" ht="24.75" customHeight="1">
      <c r="K68" s="10"/>
      <c r="L68" s="10"/>
    </row>
    <row r="69" spans="11:12" ht="24.75" customHeight="1">
      <c r="K69" s="10"/>
      <c r="L69" s="10"/>
    </row>
    <row r="70" spans="11:12" ht="24.75" customHeight="1">
      <c r="K70" s="10"/>
      <c r="L70" s="10"/>
    </row>
    <row r="71" spans="11:12" ht="24.75" customHeight="1">
      <c r="K71" s="10"/>
      <c r="L71" s="10"/>
    </row>
    <row r="72" spans="11:12" ht="24.75" customHeight="1">
      <c r="K72" s="10"/>
      <c r="L72" s="10"/>
    </row>
    <row r="73" spans="11:12" ht="24.75" customHeight="1">
      <c r="K73" s="10"/>
      <c r="L73" s="10"/>
    </row>
    <row r="74" spans="11:12" ht="24.75" customHeight="1">
      <c r="K74" s="10"/>
      <c r="L74" s="10"/>
    </row>
    <row r="75" spans="11:12" ht="24.75" customHeight="1">
      <c r="K75" s="10"/>
      <c r="L75" s="10"/>
    </row>
    <row r="76" spans="11:12" ht="24.75" customHeight="1">
      <c r="K76" s="10"/>
      <c r="L76" s="10"/>
    </row>
    <row r="77" spans="11:12" ht="24.75" customHeight="1">
      <c r="K77" s="10"/>
      <c r="L77" s="10"/>
    </row>
    <row r="78" spans="11:12" ht="24.75" customHeight="1">
      <c r="K78" s="10"/>
      <c r="L78" s="10"/>
    </row>
    <row r="79" spans="11:12" ht="24.75" customHeight="1">
      <c r="K79" s="10"/>
      <c r="L79" s="10"/>
    </row>
    <row r="80" spans="11:12" ht="24.75" customHeight="1">
      <c r="K80" s="10"/>
      <c r="L80" s="10"/>
    </row>
    <row r="81" spans="11:12" ht="24.75" customHeight="1">
      <c r="K81" s="10"/>
      <c r="L81" s="10"/>
    </row>
    <row r="82" spans="11:12" ht="24.75" customHeight="1">
      <c r="K82" s="10"/>
      <c r="L82" s="10"/>
    </row>
    <row r="83" spans="11:12" ht="24.75" customHeight="1">
      <c r="K83" s="10"/>
      <c r="L83" s="10"/>
    </row>
    <row r="84" spans="11:12" ht="24.75" customHeight="1">
      <c r="K84" s="10"/>
      <c r="L84" s="10"/>
    </row>
    <row r="85" spans="11:12" ht="24.75" customHeight="1">
      <c r="K85" s="10"/>
      <c r="L85" s="10"/>
    </row>
    <row r="86" spans="11:12" ht="24.75" customHeight="1">
      <c r="K86" s="10"/>
      <c r="L86" s="10"/>
    </row>
    <row r="87" spans="11:12" ht="24.75" customHeight="1">
      <c r="K87" s="10"/>
      <c r="L87" s="10"/>
    </row>
    <row r="88" spans="11:12" ht="24.75" customHeight="1">
      <c r="K88" s="10"/>
      <c r="L88" s="10"/>
    </row>
    <row r="89" spans="11:12" ht="24.75" customHeight="1">
      <c r="K89" s="10"/>
      <c r="L89" s="10"/>
    </row>
    <row r="90" spans="11:12" ht="24.75" customHeight="1">
      <c r="K90" s="10"/>
      <c r="L90" s="10"/>
    </row>
    <row r="91" spans="11:12" ht="24.75" customHeight="1">
      <c r="K91" s="10"/>
      <c r="L91" s="10"/>
    </row>
    <row r="92" spans="11:12" ht="25.5" customHeight="1">
      <c r="K92" s="10"/>
      <c r="L92" s="10"/>
    </row>
    <row r="93" spans="11:12" ht="25.5" customHeight="1">
      <c r="K93" s="10"/>
      <c r="L93" s="10"/>
    </row>
    <row r="94" spans="11:12" ht="25.5" customHeight="1">
      <c r="K94" s="10"/>
      <c r="L94" s="10"/>
    </row>
    <row r="95" spans="11:12" ht="12">
      <c r="K95" s="10"/>
      <c r="L95" s="10"/>
    </row>
    <row r="96" spans="11:12" ht="12">
      <c r="K96" s="10"/>
      <c r="L96" s="10"/>
    </row>
    <row r="97" spans="11:12" ht="12">
      <c r="K97" s="10"/>
      <c r="L97" s="10"/>
    </row>
    <row r="98" spans="11:12" ht="12">
      <c r="K98" s="10"/>
      <c r="L98" s="10"/>
    </row>
    <row r="99" spans="11:12" ht="12">
      <c r="K99" s="10"/>
      <c r="L99" s="10"/>
    </row>
    <row r="100" spans="11:12" ht="12">
      <c r="K100" s="10"/>
      <c r="L100" s="10"/>
    </row>
    <row r="101" spans="11:12" ht="12">
      <c r="K101" s="10"/>
      <c r="L101" s="10"/>
    </row>
    <row r="102" spans="11:12" ht="12">
      <c r="K102" s="10"/>
      <c r="L102" s="10"/>
    </row>
    <row r="103" spans="11:12" ht="12">
      <c r="K103" s="10"/>
      <c r="L103" s="10"/>
    </row>
    <row r="104" spans="11:12" ht="12">
      <c r="K104" s="10"/>
      <c r="L104" s="10"/>
    </row>
    <row r="105" spans="11:12" ht="12">
      <c r="K105" s="10"/>
      <c r="L105" s="10"/>
    </row>
    <row r="106" spans="11:12" ht="12">
      <c r="K106" s="10"/>
      <c r="L106" s="10"/>
    </row>
    <row r="107" spans="11:12" ht="12">
      <c r="K107" s="10"/>
      <c r="L107" s="10"/>
    </row>
    <row r="108" spans="11:12" ht="12">
      <c r="K108" s="10"/>
      <c r="L108" s="10"/>
    </row>
    <row r="109" spans="11:12" ht="12">
      <c r="K109" s="10"/>
      <c r="L109" s="10"/>
    </row>
    <row r="110" spans="11:12" ht="12">
      <c r="K110" s="10"/>
      <c r="L110" s="10"/>
    </row>
    <row r="111" spans="11:12" ht="12">
      <c r="K111" s="10"/>
      <c r="L111" s="10"/>
    </row>
    <row r="112" spans="11:12" ht="12">
      <c r="K112" s="10"/>
      <c r="L112" s="10"/>
    </row>
    <row r="113" spans="11:12" ht="12">
      <c r="K113" s="10"/>
      <c r="L113" s="10"/>
    </row>
    <row r="114" spans="11:12" ht="12">
      <c r="K114" s="10"/>
      <c r="L114" s="10"/>
    </row>
    <row r="115" spans="11:12" ht="12">
      <c r="K115" s="10"/>
      <c r="L115" s="10"/>
    </row>
    <row r="116" spans="11:12" ht="12">
      <c r="K116" s="10"/>
      <c r="L116" s="10"/>
    </row>
    <row r="117" spans="11:12" ht="12">
      <c r="K117" s="10"/>
      <c r="L117" s="10"/>
    </row>
    <row r="118" spans="11:12" ht="12">
      <c r="K118" s="10"/>
      <c r="L118" s="10"/>
    </row>
    <row r="119" spans="11:12" ht="12">
      <c r="K119" s="10"/>
      <c r="L119" s="10"/>
    </row>
    <row r="120" spans="11:12" ht="12">
      <c r="K120" s="10"/>
      <c r="L120" s="10"/>
    </row>
    <row r="121" spans="11:12" ht="12">
      <c r="K121" s="10"/>
      <c r="L121" s="10"/>
    </row>
    <row r="122" spans="11:12" ht="12">
      <c r="K122" s="10"/>
      <c r="L122" s="10"/>
    </row>
    <row r="123" spans="11:12" ht="12">
      <c r="K123" s="10"/>
      <c r="L123" s="10"/>
    </row>
    <row r="124" spans="11:12" ht="12">
      <c r="K124" s="10"/>
      <c r="L124" s="10"/>
    </row>
    <row r="125" spans="11:12" ht="12">
      <c r="K125" s="10"/>
      <c r="L125" s="10"/>
    </row>
    <row r="126" spans="11:12" ht="12">
      <c r="K126" s="10"/>
      <c r="L126" s="10"/>
    </row>
    <row r="127" spans="11:12" ht="12">
      <c r="K127" s="10"/>
      <c r="L127" s="10"/>
    </row>
    <row r="128" spans="11:12" ht="12">
      <c r="K128" s="10"/>
      <c r="L128" s="10"/>
    </row>
    <row r="129" spans="11:12" ht="12">
      <c r="K129" s="10"/>
      <c r="L129" s="10"/>
    </row>
    <row r="130" spans="11:12" ht="12">
      <c r="K130" s="10"/>
      <c r="L130" s="10"/>
    </row>
    <row r="131" spans="11:12" ht="12">
      <c r="K131" s="10"/>
      <c r="L131" s="10"/>
    </row>
    <row r="132" spans="11:12" ht="12">
      <c r="K132" s="10"/>
      <c r="L132" s="10"/>
    </row>
    <row r="133" spans="11:12" ht="12">
      <c r="K133" s="10"/>
      <c r="L133" s="10"/>
    </row>
    <row r="134" spans="11:12" ht="12">
      <c r="K134" s="10"/>
      <c r="L134" s="10"/>
    </row>
    <row r="135" spans="11:12" ht="12">
      <c r="K135" s="10"/>
      <c r="L135" s="10"/>
    </row>
    <row r="136" spans="11:12" ht="12">
      <c r="K136" s="10"/>
      <c r="L136" s="10"/>
    </row>
    <row r="137" spans="11:12" ht="12">
      <c r="K137" s="10"/>
      <c r="L137" s="10"/>
    </row>
    <row r="138" spans="11:12" ht="12">
      <c r="K138" s="10"/>
      <c r="L138" s="10"/>
    </row>
    <row r="139" spans="11:12" ht="12">
      <c r="K139" s="10"/>
      <c r="L139" s="10"/>
    </row>
    <row r="140" spans="11:12" ht="12">
      <c r="K140" s="10"/>
      <c r="L140" s="10"/>
    </row>
    <row r="141" spans="11:12" ht="12">
      <c r="K141" s="10"/>
      <c r="L141" s="10"/>
    </row>
    <row r="142" spans="11:12" ht="12">
      <c r="K142" s="10"/>
      <c r="L142" s="10"/>
    </row>
    <row r="143" spans="11:12" ht="12">
      <c r="K143" s="10"/>
      <c r="L143" s="10"/>
    </row>
    <row r="144" spans="11:12" ht="12">
      <c r="K144" s="10"/>
      <c r="L144" s="10"/>
    </row>
    <row r="145" spans="11:12" ht="12">
      <c r="K145" s="10"/>
      <c r="L145" s="10"/>
    </row>
    <row r="146" spans="11:12" ht="12">
      <c r="K146" s="10"/>
      <c r="L146" s="10"/>
    </row>
    <row r="147" spans="11:12" ht="12">
      <c r="K147" s="10"/>
      <c r="L147" s="10"/>
    </row>
    <row r="148" spans="11:12" ht="12">
      <c r="K148" s="10"/>
      <c r="L148" s="10"/>
    </row>
    <row r="149" spans="11:12" ht="12">
      <c r="K149" s="10"/>
      <c r="L149" s="10"/>
    </row>
    <row r="150" spans="11:12" ht="12">
      <c r="K150" s="10"/>
      <c r="L150" s="10"/>
    </row>
    <row r="151" spans="11:12" ht="12">
      <c r="K151" s="10"/>
      <c r="L151" s="10"/>
    </row>
    <row r="152" spans="11:12" ht="12">
      <c r="K152" s="10"/>
      <c r="L152" s="10"/>
    </row>
    <row r="153" spans="11:12" ht="12">
      <c r="K153" s="10"/>
      <c r="L153" s="10"/>
    </row>
    <row r="154" spans="11:12" ht="12">
      <c r="K154" s="10"/>
      <c r="L154" s="10"/>
    </row>
    <row r="155" spans="11:12" ht="12">
      <c r="K155" s="10"/>
      <c r="L155" s="10"/>
    </row>
    <row r="156" spans="11:12" ht="12">
      <c r="K156" s="10"/>
      <c r="L156" s="10"/>
    </row>
    <row r="157" spans="11:12" ht="12">
      <c r="K157" s="10"/>
      <c r="L157" s="10"/>
    </row>
    <row r="158" spans="11:12" ht="12">
      <c r="K158" s="10"/>
      <c r="L158" s="10"/>
    </row>
    <row r="159" spans="11:12" ht="12">
      <c r="K159" s="10"/>
      <c r="L159" s="10"/>
    </row>
    <row r="160" spans="11:12" ht="12">
      <c r="K160" s="10"/>
      <c r="L160" s="10"/>
    </row>
    <row r="161" spans="11:12" ht="12">
      <c r="K161" s="10"/>
      <c r="L161" s="10"/>
    </row>
    <row r="162" spans="11:12" ht="12">
      <c r="K162" s="10"/>
      <c r="L162" s="10"/>
    </row>
    <row r="163" spans="11:12" ht="12">
      <c r="K163" s="10"/>
      <c r="L163" s="10"/>
    </row>
    <row r="164" spans="11:12" ht="12">
      <c r="K164" s="10"/>
      <c r="L164" s="10"/>
    </row>
    <row r="165" spans="11:12" ht="12">
      <c r="K165" s="10"/>
      <c r="L165" s="10"/>
    </row>
    <row r="166" spans="11:12" ht="12">
      <c r="K166" s="10"/>
      <c r="L166" s="10"/>
    </row>
    <row r="167" spans="11:12" ht="12">
      <c r="K167" s="10"/>
      <c r="L167" s="10"/>
    </row>
    <row r="168" spans="11:12" ht="12">
      <c r="K168" s="10"/>
      <c r="L168" s="10"/>
    </row>
    <row r="169" spans="11:12" ht="12">
      <c r="K169" s="10"/>
      <c r="L169" s="10"/>
    </row>
    <row r="170" spans="11:12" ht="12">
      <c r="K170" s="10"/>
      <c r="L170" s="10"/>
    </row>
    <row r="171" spans="11:12" ht="12">
      <c r="K171" s="10"/>
      <c r="L171" s="10"/>
    </row>
    <row r="172" spans="11:12" ht="12">
      <c r="K172" s="10"/>
      <c r="L172" s="10"/>
    </row>
    <row r="173" spans="11:12" ht="12">
      <c r="K173" s="10"/>
      <c r="L173" s="10"/>
    </row>
    <row r="174" spans="11:12" ht="12">
      <c r="K174" s="10"/>
      <c r="L174" s="10"/>
    </row>
    <row r="175" spans="11:12" ht="12">
      <c r="K175" s="10"/>
      <c r="L175" s="10"/>
    </row>
    <row r="176" spans="11:12" ht="12">
      <c r="K176" s="10"/>
      <c r="L176" s="10"/>
    </row>
    <row r="177" spans="11:12" ht="12">
      <c r="K177" s="10"/>
      <c r="L177" s="10"/>
    </row>
    <row r="178" spans="11:12" ht="12">
      <c r="K178" s="10"/>
      <c r="L178" s="10"/>
    </row>
    <row r="179" spans="11:12" ht="12">
      <c r="K179" s="10"/>
      <c r="L179" s="10"/>
    </row>
    <row r="180" spans="11:12" ht="12">
      <c r="K180" s="10"/>
      <c r="L180" s="10"/>
    </row>
    <row r="181" spans="11:12" ht="12">
      <c r="K181" s="10"/>
      <c r="L181" s="10"/>
    </row>
    <row r="182" spans="11:12" ht="12">
      <c r="K182" s="10"/>
      <c r="L182" s="10"/>
    </row>
    <row r="183" spans="11:12" ht="12">
      <c r="K183" s="10"/>
      <c r="L183" s="10"/>
    </row>
    <row r="184" spans="11:12" ht="12">
      <c r="K184" s="10"/>
      <c r="L184" s="10"/>
    </row>
    <row r="185" spans="11:12" ht="12">
      <c r="K185" s="10"/>
      <c r="L185" s="10"/>
    </row>
    <row r="186" spans="11:12" ht="12">
      <c r="K186" s="10"/>
      <c r="L186" s="10"/>
    </row>
    <row r="187" spans="11:12" ht="12">
      <c r="K187" s="10"/>
      <c r="L187" s="10"/>
    </row>
    <row r="188" spans="11:12" ht="12">
      <c r="K188" s="10"/>
      <c r="L188" s="10"/>
    </row>
    <row r="189" spans="11:12" ht="12">
      <c r="K189" s="10"/>
      <c r="L189" s="10"/>
    </row>
    <row r="190" spans="11:12" ht="12">
      <c r="K190" s="10"/>
      <c r="L190" s="10"/>
    </row>
    <row r="191" spans="11:12" ht="12">
      <c r="K191" s="10"/>
      <c r="L191" s="10"/>
    </row>
    <row r="192" spans="11:12" ht="12">
      <c r="K192" s="10"/>
      <c r="L192" s="10"/>
    </row>
    <row r="193" spans="11:12" ht="12">
      <c r="K193" s="10"/>
      <c r="L193" s="10"/>
    </row>
    <row r="194" spans="11:12" ht="12">
      <c r="K194" s="10"/>
      <c r="L194" s="10"/>
    </row>
    <row r="195" spans="11:12" ht="12">
      <c r="K195" s="10"/>
      <c r="L195" s="10"/>
    </row>
    <row r="196" spans="11:12" ht="12">
      <c r="K196" s="10"/>
      <c r="L196" s="10"/>
    </row>
    <row r="197" spans="11:12" ht="12">
      <c r="K197" s="10"/>
      <c r="L197" s="10"/>
    </row>
    <row r="198" spans="11:12" ht="12">
      <c r="K198" s="10"/>
      <c r="L198" s="10"/>
    </row>
    <row r="199" spans="11:12" ht="12">
      <c r="K199" s="10"/>
      <c r="L199" s="10"/>
    </row>
    <row r="200" spans="11:12" ht="12">
      <c r="K200" s="10"/>
      <c r="L200" s="10"/>
    </row>
    <row r="201" spans="11:12" ht="12">
      <c r="K201" s="10"/>
      <c r="L201" s="10"/>
    </row>
    <row r="202" spans="11:12" ht="12">
      <c r="K202" s="10"/>
      <c r="L202" s="10"/>
    </row>
    <row r="203" spans="11:12" ht="12">
      <c r="K203" s="10"/>
      <c r="L203" s="10"/>
    </row>
    <row r="204" spans="11:12" ht="12">
      <c r="K204" s="10"/>
      <c r="L204" s="10"/>
    </row>
    <row r="205" spans="11:12" ht="12">
      <c r="K205" s="10"/>
      <c r="L205" s="10"/>
    </row>
    <row r="206" spans="11:12" ht="12">
      <c r="K206" s="10"/>
      <c r="L206" s="10"/>
    </row>
    <row r="207" spans="11:12" ht="12">
      <c r="K207" s="10"/>
      <c r="L207" s="10"/>
    </row>
    <row r="208" spans="11:12" ht="12">
      <c r="K208" s="10"/>
      <c r="L208" s="10"/>
    </row>
    <row r="209" spans="11:12" ht="12">
      <c r="K209" s="10"/>
      <c r="L209" s="10"/>
    </row>
    <row r="210" spans="11:12" ht="12">
      <c r="K210" s="10"/>
      <c r="L210" s="10"/>
    </row>
    <row r="211" spans="11:12" ht="12">
      <c r="K211" s="10"/>
      <c r="L211" s="10"/>
    </row>
    <row r="212" spans="11:12" ht="12">
      <c r="K212" s="10"/>
      <c r="L212" s="10"/>
    </row>
    <row r="213" spans="11:12" ht="12">
      <c r="K213" s="10"/>
      <c r="L213" s="10"/>
    </row>
    <row r="214" spans="11:12" ht="12">
      <c r="K214" s="10"/>
      <c r="L214" s="10"/>
    </row>
    <row r="215" spans="11:12" ht="12">
      <c r="K215" s="10"/>
      <c r="L215" s="10"/>
    </row>
    <row r="216" spans="11:12" ht="12">
      <c r="K216" s="10"/>
      <c r="L216" s="10"/>
    </row>
    <row r="217" spans="11:12" ht="12">
      <c r="K217" s="10"/>
      <c r="L217" s="10"/>
    </row>
    <row r="218" spans="11:12" ht="12">
      <c r="K218" s="10"/>
      <c r="L218" s="10"/>
    </row>
    <row r="219" spans="11:12" ht="12">
      <c r="K219" s="10"/>
      <c r="L219" s="10"/>
    </row>
    <row r="220" spans="11:12" ht="12">
      <c r="K220" s="10"/>
      <c r="L220" s="10"/>
    </row>
    <row r="221" spans="11:12" ht="12">
      <c r="K221" s="10"/>
      <c r="L221" s="10"/>
    </row>
    <row r="222" spans="11:12" ht="12">
      <c r="K222" s="10"/>
      <c r="L222" s="10"/>
    </row>
    <row r="223" spans="11:12" ht="12">
      <c r="K223" s="10"/>
      <c r="L223" s="10"/>
    </row>
    <row r="224" spans="11:12" ht="12">
      <c r="K224" s="10"/>
      <c r="L224" s="10"/>
    </row>
    <row r="225" spans="11:12" ht="12">
      <c r="K225" s="10"/>
      <c r="L225" s="10"/>
    </row>
    <row r="226" spans="11:12" ht="12">
      <c r="K226" s="10"/>
      <c r="L226" s="10"/>
    </row>
    <row r="227" spans="11:12" ht="12">
      <c r="K227" s="10"/>
      <c r="L227" s="10"/>
    </row>
    <row r="228" spans="11:12" ht="12">
      <c r="K228" s="10"/>
      <c r="L228" s="10"/>
    </row>
    <row r="229" spans="11:12" ht="12">
      <c r="K229" s="10"/>
      <c r="L229" s="10"/>
    </row>
    <row r="230" spans="11:12" ht="12">
      <c r="K230" s="10"/>
      <c r="L230" s="10"/>
    </row>
    <row r="231" spans="11:12" ht="12">
      <c r="K231" s="10"/>
      <c r="L231" s="10"/>
    </row>
    <row r="232" spans="11:12" ht="12">
      <c r="K232" s="10"/>
      <c r="L232" s="10"/>
    </row>
    <row r="233" spans="11:12" ht="12">
      <c r="K233" s="10"/>
      <c r="L233" s="10"/>
    </row>
    <row r="234" spans="11:12" ht="12">
      <c r="K234" s="10"/>
      <c r="L234" s="10"/>
    </row>
    <row r="235" spans="11:12" ht="12">
      <c r="K235" s="10"/>
      <c r="L235" s="10"/>
    </row>
    <row r="236" spans="11:12" ht="12">
      <c r="K236" s="10"/>
      <c r="L236" s="10"/>
    </row>
    <row r="237" spans="11:12" ht="12">
      <c r="K237" s="10"/>
      <c r="L237" s="10"/>
    </row>
    <row r="238" spans="11:12" ht="12">
      <c r="K238" s="10"/>
      <c r="L238" s="10"/>
    </row>
    <row r="239" spans="11:12" ht="12">
      <c r="K239" s="10"/>
      <c r="L239" s="10"/>
    </row>
    <row r="240" spans="11:12" ht="12">
      <c r="K240" s="10"/>
      <c r="L240" s="10"/>
    </row>
    <row r="241" spans="11:12" ht="12">
      <c r="K241" s="10"/>
      <c r="L241" s="10"/>
    </row>
    <row r="242" spans="11:12" ht="12">
      <c r="K242" s="10"/>
      <c r="L242" s="10"/>
    </row>
    <row r="243" spans="11:12" ht="12">
      <c r="K243" s="10"/>
      <c r="L243" s="10"/>
    </row>
    <row r="244" spans="11:12" ht="12">
      <c r="K244" s="10"/>
      <c r="L244" s="10"/>
    </row>
    <row r="245" spans="11:12" ht="12">
      <c r="K245" s="10"/>
      <c r="L245" s="10"/>
    </row>
    <row r="246" spans="11:12" ht="12">
      <c r="K246" s="10"/>
      <c r="L246" s="10"/>
    </row>
    <row r="247" spans="11:12" ht="12">
      <c r="K247" s="10"/>
      <c r="L247" s="10"/>
    </row>
    <row r="248" spans="11:12" ht="12">
      <c r="K248" s="10"/>
      <c r="L248" s="10"/>
    </row>
    <row r="249" spans="11:12" ht="12">
      <c r="K249" s="10"/>
      <c r="L249" s="10"/>
    </row>
    <row r="250" spans="11:12" ht="12">
      <c r="K250" s="10"/>
      <c r="L250" s="10"/>
    </row>
    <row r="251" spans="11:12" ht="12">
      <c r="K251" s="10"/>
      <c r="L251" s="10"/>
    </row>
    <row r="252" spans="11:12" ht="12">
      <c r="K252" s="10"/>
      <c r="L252" s="10"/>
    </row>
    <row r="253" spans="11:12" ht="12">
      <c r="K253" s="10"/>
      <c r="L253" s="10"/>
    </row>
    <row r="254" spans="11:12" ht="12">
      <c r="K254" s="10"/>
      <c r="L254" s="10"/>
    </row>
    <row r="255" spans="11:12" ht="12">
      <c r="K255" s="10"/>
      <c r="L255" s="10"/>
    </row>
    <row r="256" spans="11:12" ht="12">
      <c r="K256" s="10"/>
      <c r="L256" s="10"/>
    </row>
    <row r="257" spans="11:12" ht="12">
      <c r="K257" s="10"/>
      <c r="L257" s="10"/>
    </row>
    <row r="258" spans="11:12" ht="12">
      <c r="K258" s="10"/>
      <c r="L258" s="10"/>
    </row>
    <row r="259" spans="11:12" ht="12">
      <c r="K259" s="10"/>
      <c r="L259" s="10"/>
    </row>
    <row r="260" spans="11:12" ht="12">
      <c r="K260" s="10"/>
      <c r="L260" s="10"/>
    </row>
    <row r="261" spans="11:12" ht="12">
      <c r="K261" s="10"/>
      <c r="L261" s="10"/>
    </row>
    <row r="262" spans="11:12" ht="12">
      <c r="K262" s="10"/>
      <c r="L262" s="10"/>
    </row>
    <row r="263" spans="11:12" ht="12">
      <c r="K263" s="10"/>
      <c r="L263" s="10"/>
    </row>
    <row r="264" spans="11:12" ht="12">
      <c r="K264" s="10"/>
      <c r="L264" s="10"/>
    </row>
    <row r="265" spans="11:12" ht="12">
      <c r="K265" s="10"/>
      <c r="L265" s="10"/>
    </row>
    <row r="266" spans="11:12" ht="12">
      <c r="K266" s="10"/>
      <c r="L266" s="10"/>
    </row>
    <row r="267" spans="11:12" ht="12">
      <c r="K267" s="10"/>
      <c r="L267" s="10"/>
    </row>
    <row r="268" spans="11:12" ht="12">
      <c r="K268" s="10"/>
      <c r="L268" s="10"/>
    </row>
    <row r="269" spans="11:12" ht="12">
      <c r="K269" s="10"/>
      <c r="L269" s="10"/>
    </row>
    <row r="270" spans="11:12" ht="12">
      <c r="K270" s="10"/>
      <c r="L270" s="10"/>
    </row>
    <row r="271" spans="11:12" ht="12">
      <c r="K271" s="10"/>
      <c r="L271" s="10"/>
    </row>
    <row r="272" spans="11:12" ht="12">
      <c r="K272" s="10"/>
      <c r="L272" s="10"/>
    </row>
    <row r="273" spans="11:12" ht="12">
      <c r="K273" s="10"/>
      <c r="L273" s="10"/>
    </row>
    <row r="274" spans="11:12" ht="12">
      <c r="K274" s="10"/>
      <c r="L274" s="10"/>
    </row>
    <row r="275" spans="11:12" ht="12">
      <c r="K275" s="10"/>
      <c r="L275" s="10"/>
    </row>
    <row r="276" spans="11:12" ht="12">
      <c r="K276" s="10"/>
      <c r="L276" s="10"/>
    </row>
    <row r="277" spans="11:12" ht="12">
      <c r="K277" s="10"/>
      <c r="L277" s="10"/>
    </row>
    <row r="278" spans="11:12" ht="12">
      <c r="K278" s="10"/>
      <c r="L278" s="10"/>
    </row>
    <row r="279" spans="11:12" ht="12">
      <c r="K279" s="10"/>
      <c r="L279" s="10"/>
    </row>
    <row r="280" spans="11:12" ht="12">
      <c r="K280" s="10"/>
      <c r="L280" s="10"/>
    </row>
    <row r="281" spans="11:12" ht="12">
      <c r="K281" s="10"/>
      <c r="L281" s="10"/>
    </row>
    <row r="282" spans="11:12" ht="12">
      <c r="K282" s="10"/>
      <c r="L282" s="10"/>
    </row>
    <row r="283" spans="11:12" ht="12">
      <c r="K283" s="10"/>
      <c r="L283" s="10"/>
    </row>
    <row r="284" spans="11:12" ht="12">
      <c r="K284" s="10"/>
      <c r="L284" s="10"/>
    </row>
    <row r="285" spans="11:12" ht="12">
      <c r="K285" s="10"/>
      <c r="L285" s="10"/>
    </row>
    <row r="286" spans="11:12" ht="12">
      <c r="K286" s="10"/>
      <c r="L286" s="10"/>
    </row>
    <row r="287" spans="11:12" ht="12">
      <c r="K287" s="10"/>
      <c r="L287" s="10"/>
    </row>
    <row r="288" spans="11:12" ht="12">
      <c r="K288" s="10"/>
      <c r="L288" s="10"/>
    </row>
    <row r="289" spans="11:12" ht="12">
      <c r="K289" s="10"/>
      <c r="L289" s="10"/>
    </row>
    <row r="290" spans="11:12" ht="12">
      <c r="K290" s="10"/>
      <c r="L290" s="10"/>
    </row>
    <row r="291" spans="11:12" ht="12">
      <c r="K291" s="10"/>
      <c r="L291" s="10"/>
    </row>
    <row r="292" spans="11:12" ht="12">
      <c r="K292" s="10"/>
      <c r="L292" s="10"/>
    </row>
    <row r="293" spans="11:12" ht="12">
      <c r="K293" s="10"/>
      <c r="L293" s="10"/>
    </row>
    <row r="294" spans="11:12" ht="12">
      <c r="K294" s="10"/>
      <c r="L294" s="10"/>
    </row>
    <row r="295" spans="11:12" ht="12">
      <c r="K295" s="10"/>
      <c r="L295" s="10"/>
    </row>
    <row r="296" spans="11:12" ht="12">
      <c r="K296" s="10"/>
      <c r="L296" s="10"/>
    </row>
    <row r="297" spans="11:12" ht="12">
      <c r="K297" s="10"/>
      <c r="L297" s="10"/>
    </row>
    <row r="298" spans="11:12" ht="12">
      <c r="K298" s="10"/>
      <c r="L298" s="10"/>
    </row>
    <row r="299" spans="11:12" ht="12">
      <c r="K299" s="10"/>
      <c r="L299" s="10"/>
    </row>
    <row r="300" spans="11:12" ht="12">
      <c r="K300" s="10"/>
      <c r="L300" s="10"/>
    </row>
    <row r="301" spans="11:12" ht="12">
      <c r="K301" s="10"/>
      <c r="L301" s="10"/>
    </row>
    <row r="302" spans="11:12" ht="12">
      <c r="K302" s="10"/>
      <c r="L302" s="10"/>
    </row>
    <row r="303" spans="11:12" ht="12">
      <c r="K303" s="10"/>
      <c r="L303" s="10"/>
    </row>
    <row r="304" spans="11:12" ht="12">
      <c r="K304" s="10"/>
      <c r="L304" s="10"/>
    </row>
    <row r="305" spans="11:12" ht="12">
      <c r="K305" s="10"/>
      <c r="L305" s="10"/>
    </row>
    <row r="306" spans="11:12" ht="12">
      <c r="K306" s="10"/>
      <c r="L306" s="10"/>
    </row>
    <row r="307" spans="11:12" ht="12">
      <c r="K307" s="10"/>
      <c r="L307" s="10"/>
    </row>
    <row r="308" spans="11:12" ht="12">
      <c r="K308" s="10"/>
      <c r="L308" s="10"/>
    </row>
    <row r="309" spans="11:12" ht="12">
      <c r="K309" s="10"/>
      <c r="L309" s="10"/>
    </row>
    <row r="310" spans="11:12" ht="12">
      <c r="K310" s="10"/>
      <c r="L310" s="10"/>
    </row>
    <row r="311" spans="11:12" ht="12">
      <c r="K311" s="10"/>
      <c r="L311" s="10"/>
    </row>
    <row r="312" spans="11:12" ht="12">
      <c r="K312" s="10"/>
      <c r="L312" s="10"/>
    </row>
    <row r="313" spans="11:12" ht="12">
      <c r="K313" s="10"/>
      <c r="L313" s="10"/>
    </row>
    <row r="314" spans="11:12" ht="12">
      <c r="K314" s="10"/>
      <c r="L314" s="10"/>
    </row>
    <row r="315" spans="11:12" ht="12">
      <c r="K315" s="10"/>
      <c r="L315" s="10"/>
    </row>
    <row r="316" spans="11:12" ht="12">
      <c r="K316" s="10"/>
      <c r="L316" s="10"/>
    </row>
    <row r="317" spans="11:12" ht="12">
      <c r="K317" s="10"/>
      <c r="L317" s="10"/>
    </row>
    <row r="318" spans="11:12" ht="12">
      <c r="K318" s="10"/>
      <c r="L318" s="10"/>
    </row>
    <row r="319" spans="11:12" ht="12">
      <c r="K319" s="10"/>
      <c r="L319" s="10"/>
    </row>
    <row r="320" spans="11:12" ht="12">
      <c r="K320" s="10"/>
      <c r="L320" s="10"/>
    </row>
    <row r="321" spans="11:12" ht="12">
      <c r="K321" s="10"/>
      <c r="L321" s="10"/>
    </row>
    <row r="322" spans="11:12" ht="12">
      <c r="K322" s="10"/>
      <c r="L322" s="10"/>
    </row>
    <row r="323" spans="11:12" ht="12">
      <c r="K323" s="10"/>
      <c r="L323" s="10"/>
    </row>
    <row r="324" spans="11:12" ht="12">
      <c r="K324" s="10"/>
      <c r="L324" s="10"/>
    </row>
    <row r="325" spans="11:12" ht="12">
      <c r="K325" s="10"/>
      <c r="L325" s="10"/>
    </row>
    <row r="326" spans="11:12" ht="12">
      <c r="K326" s="10"/>
      <c r="L326" s="10"/>
    </row>
    <row r="327" spans="11:12" ht="12">
      <c r="K327" s="10"/>
      <c r="L327" s="10"/>
    </row>
    <row r="328" spans="11:12" ht="12">
      <c r="K328" s="10"/>
      <c r="L328" s="10"/>
    </row>
    <row r="329" spans="11:12" ht="12">
      <c r="K329" s="10"/>
      <c r="L329" s="10"/>
    </row>
    <row r="330" spans="11:12" ht="12">
      <c r="K330" s="10"/>
      <c r="L330" s="10"/>
    </row>
    <row r="331" spans="11:12" ht="12">
      <c r="K331" s="10"/>
      <c r="L331" s="10"/>
    </row>
    <row r="332" spans="11:12" ht="12">
      <c r="K332" s="10"/>
      <c r="L332" s="10"/>
    </row>
    <row r="333" spans="11:12" ht="12">
      <c r="K333" s="10"/>
      <c r="L333" s="10"/>
    </row>
    <row r="334" spans="11:12" ht="12">
      <c r="K334" s="10"/>
      <c r="L334" s="10"/>
    </row>
    <row r="335" spans="11:12" ht="12">
      <c r="K335" s="10"/>
      <c r="L335" s="10"/>
    </row>
    <row r="336" spans="11:12" ht="12">
      <c r="K336" s="10"/>
      <c r="L336" s="10"/>
    </row>
    <row r="337" spans="11:12" ht="12">
      <c r="K337" s="10"/>
      <c r="L337" s="10"/>
    </row>
    <row r="338" spans="11:12" ht="12">
      <c r="K338" s="10"/>
      <c r="L338" s="10"/>
    </row>
    <row r="339" spans="11:12" ht="12">
      <c r="K339" s="10"/>
      <c r="L339" s="10"/>
    </row>
    <row r="340" spans="11:12" ht="12">
      <c r="K340" s="10"/>
      <c r="L340" s="10"/>
    </row>
    <row r="341" spans="11:12" ht="12">
      <c r="K341" s="10"/>
      <c r="L341" s="10"/>
    </row>
    <row r="342" spans="11:12" ht="12">
      <c r="K342" s="10"/>
      <c r="L342" s="10"/>
    </row>
    <row r="343" spans="11:12" ht="12">
      <c r="K343" s="10"/>
      <c r="L343" s="10"/>
    </row>
    <row r="344" spans="11:12" ht="12">
      <c r="K344" s="10"/>
      <c r="L344" s="10"/>
    </row>
    <row r="345" spans="11:12" ht="12">
      <c r="K345" s="10"/>
      <c r="L345" s="10"/>
    </row>
    <row r="346" spans="11:12" ht="12">
      <c r="K346" s="10"/>
      <c r="L346" s="10"/>
    </row>
    <row r="347" spans="11:12" ht="12">
      <c r="K347" s="10"/>
      <c r="L347" s="10"/>
    </row>
    <row r="348" spans="11:12" ht="12">
      <c r="K348" s="10"/>
      <c r="L348" s="10"/>
    </row>
    <row r="349" spans="11:12" ht="12">
      <c r="K349" s="10"/>
      <c r="L349" s="10"/>
    </row>
    <row r="350" spans="11:12" ht="12">
      <c r="K350" s="10"/>
      <c r="L350" s="10"/>
    </row>
    <row r="351" spans="11:12" ht="12">
      <c r="K351" s="10"/>
      <c r="L351" s="10"/>
    </row>
    <row r="352" spans="11:12" ht="12">
      <c r="K352" s="10"/>
      <c r="L352" s="10"/>
    </row>
    <row r="353" spans="11:12" ht="12">
      <c r="K353" s="10"/>
      <c r="L353" s="10"/>
    </row>
    <row r="354" spans="11:12" ht="12">
      <c r="K354" s="10"/>
      <c r="L354" s="10"/>
    </row>
    <row r="355" spans="11:12" ht="12">
      <c r="K355" s="10"/>
      <c r="L355" s="10"/>
    </row>
    <row r="356" spans="11:12" ht="12">
      <c r="K356" s="10"/>
      <c r="L356" s="10"/>
    </row>
    <row r="357" spans="11:12" ht="12">
      <c r="K357" s="10"/>
      <c r="L357" s="10"/>
    </row>
    <row r="358" spans="11:12" ht="12">
      <c r="K358" s="10"/>
      <c r="L358" s="10"/>
    </row>
    <row r="359" spans="11:12" ht="12">
      <c r="K359" s="10"/>
      <c r="L359" s="10"/>
    </row>
    <row r="360" spans="11:12" ht="12">
      <c r="K360" s="10"/>
      <c r="L360" s="10"/>
    </row>
    <row r="361" spans="11:12" ht="12">
      <c r="K361" s="10"/>
      <c r="L361" s="10"/>
    </row>
    <row r="362" spans="11:12" ht="12">
      <c r="K362" s="10"/>
      <c r="L362" s="10"/>
    </row>
    <row r="363" spans="11:12" ht="12">
      <c r="K363" s="10"/>
      <c r="L363" s="10"/>
    </row>
    <row r="364" spans="11:12" ht="12">
      <c r="K364" s="10"/>
      <c r="L364" s="10"/>
    </row>
    <row r="365" spans="11:12" ht="12">
      <c r="K365" s="10"/>
      <c r="L365" s="10"/>
    </row>
    <row r="366" spans="11:12" ht="12">
      <c r="K366" s="10"/>
      <c r="L366" s="10"/>
    </row>
    <row r="367" spans="11:12" ht="12">
      <c r="K367" s="10"/>
      <c r="L367" s="10"/>
    </row>
    <row r="368" spans="11:12" ht="12">
      <c r="K368" s="10"/>
      <c r="L368" s="10"/>
    </row>
    <row r="369" spans="11:12" ht="12">
      <c r="K369" s="10"/>
      <c r="L369" s="10"/>
    </row>
    <row r="370" spans="11:12" ht="12">
      <c r="K370" s="10"/>
      <c r="L370" s="10"/>
    </row>
    <row r="371" spans="11:12" ht="12">
      <c r="K371" s="10"/>
      <c r="L371" s="10"/>
    </row>
    <row r="372" spans="11:12" ht="12">
      <c r="K372" s="10"/>
      <c r="L372" s="10"/>
    </row>
    <row r="373" spans="11:12" ht="12">
      <c r="K373" s="10"/>
      <c r="L373" s="10"/>
    </row>
    <row r="374" spans="11:12" ht="12">
      <c r="K374" s="10"/>
      <c r="L374" s="10"/>
    </row>
    <row r="375" spans="11:12" ht="12">
      <c r="K375" s="10"/>
      <c r="L375" s="10"/>
    </row>
    <row r="376" spans="11:12" ht="12">
      <c r="K376" s="10"/>
      <c r="L376" s="10"/>
    </row>
    <row r="377" spans="11:12" ht="12">
      <c r="K377" s="10"/>
      <c r="L377" s="10"/>
    </row>
    <row r="378" spans="11:12" ht="12">
      <c r="K378" s="10"/>
      <c r="L378" s="10"/>
    </row>
    <row r="379" spans="11:12" ht="12">
      <c r="K379" s="10"/>
      <c r="L379" s="10"/>
    </row>
    <row r="380" spans="11:12" ht="12">
      <c r="K380" s="10"/>
      <c r="L380" s="10"/>
    </row>
    <row r="381" spans="11:12" ht="12">
      <c r="K381" s="10"/>
      <c r="L381" s="10"/>
    </row>
    <row r="382" spans="11:12" ht="12">
      <c r="K382" s="10"/>
      <c r="L382" s="10"/>
    </row>
    <row r="383" spans="11:12" ht="12">
      <c r="K383" s="10"/>
      <c r="L383" s="10"/>
    </row>
    <row r="384" spans="11:12" ht="12">
      <c r="K384" s="10"/>
      <c r="L384" s="10"/>
    </row>
    <row r="385" spans="11:12" ht="12">
      <c r="K385" s="10"/>
      <c r="L385" s="10"/>
    </row>
    <row r="386" spans="11:12" ht="12">
      <c r="K386" s="10"/>
      <c r="L386" s="10"/>
    </row>
    <row r="387" spans="11:12" ht="12">
      <c r="K387" s="10"/>
      <c r="L387" s="10"/>
    </row>
    <row r="388" spans="11:12" ht="12">
      <c r="K388" s="10"/>
      <c r="L388" s="10"/>
    </row>
    <row r="389" spans="11:12" ht="12">
      <c r="K389" s="10"/>
      <c r="L389" s="10"/>
    </row>
    <row r="390" spans="11:12" ht="12">
      <c r="K390" s="10"/>
      <c r="L390" s="10"/>
    </row>
    <row r="391" spans="11:12" ht="12">
      <c r="K391" s="10"/>
      <c r="L391" s="10"/>
    </row>
    <row r="392" spans="11:12" ht="12">
      <c r="K392" s="10"/>
      <c r="L392" s="10"/>
    </row>
    <row r="393" spans="11:12" ht="12">
      <c r="K393" s="10"/>
      <c r="L393" s="10"/>
    </row>
    <row r="394" spans="11:12" ht="12">
      <c r="K394" s="10"/>
      <c r="L394" s="10"/>
    </row>
    <row r="395" spans="11:12" ht="12">
      <c r="K395" s="10"/>
      <c r="L395" s="10"/>
    </row>
    <row r="396" spans="11:12" ht="12">
      <c r="K396" s="10"/>
      <c r="L396" s="10"/>
    </row>
    <row r="397" spans="11:12" ht="12">
      <c r="K397" s="10"/>
      <c r="L397" s="10"/>
    </row>
    <row r="398" spans="11:12" ht="12">
      <c r="K398" s="10"/>
      <c r="L398" s="10"/>
    </row>
    <row r="399" spans="11:12" ht="12">
      <c r="K399" s="10"/>
      <c r="L399" s="10"/>
    </row>
    <row r="400" spans="11:12" ht="12">
      <c r="K400" s="10"/>
      <c r="L400" s="10"/>
    </row>
    <row r="401" spans="11:12" ht="12">
      <c r="K401" s="10"/>
      <c r="L401" s="10"/>
    </row>
    <row r="402" spans="11:12" ht="12">
      <c r="K402" s="10"/>
      <c r="L402" s="10"/>
    </row>
    <row r="403" spans="11:12" ht="12">
      <c r="K403" s="10"/>
      <c r="L403" s="10"/>
    </row>
    <row r="404" spans="11:12" ht="12">
      <c r="K404" s="10"/>
      <c r="L404" s="10"/>
    </row>
    <row r="405" spans="11:12" ht="12">
      <c r="K405" s="10"/>
      <c r="L405" s="10"/>
    </row>
    <row r="406" spans="11:12" ht="12">
      <c r="K406" s="10"/>
      <c r="L406" s="10"/>
    </row>
    <row r="407" spans="11:12" ht="12">
      <c r="K407" s="10"/>
      <c r="L407" s="10"/>
    </row>
    <row r="408" spans="11:12" ht="12">
      <c r="K408" s="10"/>
      <c r="L408" s="10"/>
    </row>
    <row r="409" spans="11:12" ht="12">
      <c r="K409" s="10"/>
      <c r="L409" s="10"/>
    </row>
    <row r="410" spans="11:12" ht="12">
      <c r="K410" s="10"/>
      <c r="L410" s="10"/>
    </row>
    <row r="411" spans="11:12" ht="12">
      <c r="K411" s="10"/>
      <c r="L411" s="10"/>
    </row>
    <row r="412" spans="11:12" ht="12">
      <c r="K412" s="10"/>
      <c r="L412" s="10"/>
    </row>
    <row r="413" spans="11:12" ht="12">
      <c r="K413" s="10"/>
      <c r="L413" s="10"/>
    </row>
    <row r="414" spans="11:12" ht="12">
      <c r="K414" s="10"/>
      <c r="L414" s="10"/>
    </row>
    <row r="415" spans="11:12" ht="12">
      <c r="K415" s="10"/>
      <c r="L415" s="10"/>
    </row>
    <row r="416" spans="11:12" ht="12">
      <c r="K416" s="10"/>
      <c r="L416" s="10"/>
    </row>
    <row r="417" spans="11:12" ht="12">
      <c r="K417" s="10"/>
      <c r="L417" s="10"/>
    </row>
    <row r="418" spans="11:12" ht="12">
      <c r="K418" s="10"/>
      <c r="L418" s="10"/>
    </row>
    <row r="419" spans="11:12" ht="12">
      <c r="K419" s="10"/>
      <c r="L419" s="10"/>
    </row>
    <row r="420" spans="11:12" ht="12">
      <c r="K420" s="10"/>
      <c r="L420" s="10"/>
    </row>
    <row r="421" spans="11:12" ht="12">
      <c r="K421" s="10"/>
      <c r="L421" s="10"/>
    </row>
    <row r="422" spans="11:12" ht="12">
      <c r="K422" s="10"/>
      <c r="L422" s="10"/>
    </row>
    <row r="423" spans="11:12" ht="12">
      <c r="K423" s="10"/>
      <c r="L423" s="10"/>
    </row>
    <row r="424" spans="11:12" ht="12">
      <c r="K424" s="10"/>
      <c r="L424" s="10"/>
    </row>
    <row r="425" spans="11:12" ht="12">
      <c r="K425" s="10"/>
      <c r="L425" s="10"/>
    </row>
    <row r="426" spans="11:12" ht="12">
      <c r="K426" s="10"/>
      <c r="L426" s="10"/>
    </row>
    <row r="427" spans="11:12" ht="12">
      <c r="K427" s="10"/>
      <c r="L427" s="10"/>
    </row>
    <row r="428" spans="11:12" ht="12">
      <c r="K428" s="10"/>
      <c r="L428" s="10"/>
    </row>
    <row r="429" spans="11:12" ht="12">
      <c r="K429" s="10"/>
      <c r="L429" s="10"/>
    </row>
    <row r="430" spans="11:12" ht="12">
      <c r="K430" s="10"/>
      <c r="L430" s="10"/>
    </row>
    <row r="431" spans="11:12" ht="12">
      <c r="K431" s="10"/>
      <c r="L431" s="10"/>
    </row>
    <row r="432" spans="11:12" ht="12">
      <c r="K432" s="10"/>
      <c r="L432" s="10"/>
    </row>
    <row r="433" spans="11:12" ht="12">
      <c r="K433" s="10"/>
      <c r="L433" s="10"/>
    </row>
    <row r="434" spans="11:12" ht="12">
      <c r="K434" s="10"/>
      <c r="L434" s="10"/>
    </row>
    <row r="435" spans="11:12" ht="12">
      <c r="K435" s="10"/>
      <c r="L435" s="10"/>
    </row>
    <row r="436" spans="11:12" ht="12">
      <c r="K436" s="10"/>
      <c r="L436" s="10"/>
    </row>
    <row r="437" spans="11:12" ht="12">
      <c r="K437" s="10"/>
      <c r="L437" s="10"/>
    </row>
    <row r="438" spans="11:12" ht="12">
      <c r="K438" s="10"/>
      <c r="L438" s="10"/>
    </row>
    <row r="439" spans="11:12" ht="12">
      <c r="K439" s="10"/>
      <c r="L439" s="10"/>
    </row>
    <row r="440" spans="11:12" ht="12">
      <c r="K440" s="10"/>
      <c r="L440" s="10"/>
    </row>
    <row r="441" spans="11:12" ht="12">
      <c r="K441" s="10"/>
      <c r="L441" s="10"/>
    </row>
    <row r="442" spans="11:12" ht="12">
      <c r="K442" s="10"/>
      <c r="L442" s="10"/>
    </row>
    <row r="443" spans="11:12" ht="12">
      <c r="K443" s="10"/>
      <c r="L443" s="10"/>
    </row>
    <row r="444" spans="11:12" ht="12">
      <c r="K444" s="10"/>
      <c r="L444" s="10"/>
    </row>
    <row r="445" spans="11:12" ht="12">
      <c r="K445" s="10"/>
      <c r="L445" s="10"/>
    </row>
    <row r="446" spans="11:12" ht="12">
      <c r="K446" s="10"/>
      <c r="L446" s="10"/>
    </row>
    <row r="447" spans="11:12" ht="12">
      <c r="K447" s="10"/>
      <c r="L447" s="10"/>
    </row>
    <row r="448" spans="11:12" ht="12">
      <c r="K448" s="10"/>
      <c r="L448" s="10"/>
    </row>
    <row r="449" spans="11:12" ht="12">
      <c r="K449" s="10"/>
      <c r="L449" s="10"/>
    </row>
    <row r="450" spans="11:12" ht="12">
      <c r="K450" s="10"/>
      <c r="L450" s="10"/>
    </row>
    <row r="451" spans="11:12" ht="12">
      <c r="K451" s="10"/>
      <c r="L451" s="10"/>
    </row>
    <row r="452" spans="11:12" ht="12">
      <c r="K452" s="10"/>
      <c r="L452" s="10"/>
    </row>
    <row r="453" spans="11:12" ht="12">
      <c r="K453" s="10"/>
      <c r="L453" s="10"/>
    </row>
    <row r="454" spans="11:12" ht="12">
      <c r="K454" s="10"/>
      <c r="L454" s="10"/>
    </row>
    <row r="455" spans="11:12" ht="12">
      <c r="K455" s="10"/>
      <c r="L455" s="10"/>
    </row>
    <row r="456" spans="11:12" ht="12">
      <c r="K456" s="10"/>
      <c r="L456" s="10"/>
    </row>
    <row r="457" spans="11:12" ht="12">
      <c r="K457" s="10"/>
      <c r="L457" s="10"/>
    </row>
    <row r="458" spans="11:12" ht="12">
      <c r="K458" s="10"/>
      <c r="L458" s="10"/>
    </row>
    <row r="459" spans="11:12" ht="12">
      <c r="K459" s="10"/>
      <c r="L459" s="10"/>
    </row>
    <row r="460" spans="11:12" ht="12">
      <c r="K460" s="10"/>
      <c r="L460" s="10"/>
    </row>
    <row r="461" spans="11:12" ht="12">
      <c r="K461" s="10"/>
      <c r="L461" s="10"/>
    </row>
    <row r="462" spans="11:12" ht="12">
      <c r="K462" s="10"/>
      <c r="L462" s="10"/>
    </row>
    <row r="463" spans="11:12" ht="12">
      <c r="K463" s="10"/>
      <c r="L463" s="10"/>
    </row>
    <row r="464" spans="11:12" ht="12">
      <c r="K464" s="10"/>
      <c r="L464" s="10"/>
    </row>
    <row r="465" spans="11:12" ht="12">
      <c r="K465" s="10"/>
      <c r="L465" s="10"/>
    </row>
    <row r="466" spans="11:12" ht="12">
      <c r="K466" s="10"/>
      <c r="L466" s="10"/>
    </row>
    <row r="467" spans="11:12" ht="12">
      <c r="K467" s="10"/>
      <c r="L467" s="10"/>
    </row>
    <row r="468" spans="11:12" ht="12">
      <c r="K468" s="10"/>
      <c r="L468" s="10"/>
    </row>
    <row r="469" spans="11:12" ht="12">
      <c r="K469" s="10"/>
      <c r="L469" s="10"/>
    </row>
    <row r="470" spans="11:12" ht="12">
      <c r="K470" s="10"/>
      <c r="L470" s="10"/>
    </row>
    <row r="471" spans="11:12" ht="12">
      <c r="K471" s="10"/>
      <c r="L471" s="10"/>
    </row>
    <row r="472" spans="11:12" ht="12">
      <c r="K472" s="10"/>
      <c r="L472" s="10"/>
    </row>
    <row r="473" spans="11:12" ht="12">
      <c r="K473" s="10"/>
      <c r="L473" s="10"/>
    </row>
    <row r="474" spans="11:12" ht="12">
      <c r="K474" s="10"/>
      <c r="L474" s="10"/>
    </row>
    <row r="475" spans="11:12" ht="12">
      <c r="K475" s="10"/>
      <c r="L475" s="10"/>
    </row>
    <row r="476" spans="11:12" ht="12">
      <c r="K476" s="10"/>
      <c r="L476" s="10"/>
    </row>
    <row r="477" spans="11:12" ht="12">
      <c r="K477" s="10"/>
      <c r="L477" s="10"/>
    </row>
    <row r="478" spans="11:12" ht="12">
      <c r="K478" s="10"/>
      <c r="L478" s="10"/>
    </row>
    <row r="479" spans="11:12" ht="12">
      <c r="K479" s="10"/>
      <c r="L479" s="10"/>
    </row>
    <row r="480" spans="11:12" ht="12">
      <c r="K480" s="10"/>
      <c r="L480" s="10"/>
    </row>
    <row r="481" spans="11:12" ht="12">
      <c r="K481" s="10"/>
      <c r="L481" s="10"/>
    </row>
    <row r="482" spans="11:12" ht="12">
      <c r="K482" s="10"/>
      <c r="L482" s="10"/>
    </row>
    <row r="483" spans="11:12" ht="12">
      <c r="K483" s="10"/>
      <c r="L483" s="10"/>
    </row>
    <row r="484" spans="11:12" ht="12">
      <c r="K484" s="10"/>
      <c r="L484" s="10"/>
    </row>
    <row r="485" spans="11:12" ht="12">
      <c r="K485" s="10"/>
      <c r="L485" s="10"/>
    </row>
    <row r="486" spans="11:12" ht="12">
      <c r="K486" s="10"/>
      <c r="L486" s="10"/>
    </row>
    <row r="487" spans="11:12" ht="12">
      <c r="K487" s="10"/>
      <c r="L487" s="10"/>
    </row>
    <row r="488" spans="11:12" ht="12">
      <c r="K488" s="10"/>
      <c r="L488" s="10"/>
    </row>
    <row r="489" spans="11:12" ht="12">
      <c r="K489" s="10"/>
      <c r="L489" s="10"/>
    </row>
    <row r="490" spans="11:12" ht="12">
      <c r="K490" s="10"/>
      <c r="L490" s="10"/>
    </row>
    <row r="491" spans="11:12" ht="12">
      <c r="K491" s="10"/>
      <c r="L491" s="10"/>
    </row>
    <row r="492" spans="11:12" ht="12">
      <c r="K492" s="10"/>
      <c r="L492" s="10"/>
    </row>
    <row r="493" spans="11:12" ht="12">
      <c r="K493" s="10"/>
      <c r="L493" s="10"/>
    </row>
    <row r="494" spans="11:12" ht="12">
      <c r="K494" s="10"/>
      <c r="L494" s="10"/>
    </row>
    <row r="495" spans="11:12" ht="12">
      <c r="K495" s="10"/>
      <c r="L495" s="10"/>
    </row>
    <row r="496" spans="11:12" ht="12">
      <c r="K496" s="10"/>
      <c r="L496" s="10"/>
    </row>
    <row r="497" spans="11:12" ht="12">
      <c r="K497" s="10"/>
      <c r="L497" s="10"/>
    </row>
  </sheetData>
  <sheetProtection/>
  <mergeCells count="18">
    <mergeCell ref="A1:N1"/>
    <mergeCell ref="H4:N4"/>
    <mergeCell ref="H7:J7"/>
    <mergeCell ref="A7:C7"/>
    <mergeCell ref="K5:K6"/>
    <mergeCell ref="L5:L6"/>
    <mergeCell ref="A5:A6"/>
    <mergeCell ref="B5:B6"/>
    <mergeCell ref="C5:C6"/>
    <mergeCell ref="M3:N3"/>
    <mergeCell ref="A4:G4"/>
    <mergeCell ref="D5:D6"/>
    <mergeCell ref="E5:E6"/>
    <mergeCell ref="I5:I6"/>
    <mergeCell ref="M5:N5"/>
    <mergeCell ref="J5:J6"/>
    <mergeCell ref="F5:G5"/>
    <mergeCell ref="H5:H6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showGridLines="0" view="pageBreakPreview" zoomScale="90" zoomScaleSheetLayoutView="90" zoomScalePageLayoutView="0" workbookViewId="0" topLeftCell="G28">
      <selection activeCell="I51" sqref="I51"/>
    </sheetView>
  </sheetViews>
  <sheetFormatPr defaultColWidth="8.88671875" defaultRowHeight="13.5"/>
  <cols>
    <col min="1" max="2" width="9.4453125" style="276" customWidth="1"/>
    <col min="3" max="3" width="11.6640625" style="276" customWidth="1"/>
    <col min="4" max="5" width="8.77734375" style="163" customWidth="1"/>
    <col min="6" max="6" width="7.88671875" style="163" customWidth="1"/>
    <col min="7" max="7" width="6.88671875" style="163" customWidth="1"/>
    <col min="8" max="8" width="19.77734375" style="185" customWidth="1"/>
    <col min="9" max="9" width="32.4453125" style="177" customWidth="1"/>
    <col min="10" max="10" width="11.6640625" style="177" customWidth="1"/>
    <col min="11" max="16384" width="8.88671875" style="142" customWidth="1"/>
  </cols>
  <sheetData>
    <row r="1" spans="1:10" ht="24.75" customHeight="1">
      <c r="A1" s="561" t="s">
        <v>306</v>
      </c>
      <c r="B1" s="561"/>
      <c r="C1" s="561"/>
      <c r="D1" s="142"/>
      <c r="E1" s="142"/>
      <c r="F1" s="142"/>
      <c r="G1" s="142"/>
      <c r="H1" s="142"/>
      <c r="I1" s="178"/>
      <c r="J1" s="174"/>
    </row>
    <row r="2" spans="1:10" ht="24.75" customHeight="1" thickBot="1">
      <c r="A2" s="142"/>
      <c r="B2" s="142"/>
      <c r="C2" s="142"/>
      <c r="D2" s="142"/>
      <c r="E2" s="142"/>
      <c r="F2" s="142"/>
      <c r="G2" s="142"/>
      <c r="H2" s="179"/>
      <c r="I2" s="178"/>
      <c r="J2" s="175" t="s">
        <v>1</v>
      </c>
    </row>
    <row r="3" spans="1:10" s="180" customFormat="1" ht="21" customHeight="1">
      <c r="A3" s="615" t="s">
        <v>2</v>
      </c>
      <c r="B3" s="617" t="s">
        <v>3</v>
      </c>
      <c r="C3" s="619" t="s">
        <v>4</v>
      </c>
      <c r="D3" s="625" t="s">
        <v>137</v>
      </c>
      <c r="E3" s="625" t="s">
        <v>307</v>
      </c>
      <c r="F3" s="621" t="s">
        <v>5</v>
      </c>
      <c r="G3" s="622"/>
      <c r="H3" s="621" t="s">
        <v>56</v>
      </c>
      <c r="I3" s="621"/>
      <c r="J3" s="622"/>
    </row>
    <row r="4" spans="1:10" s="180" customFormat="1" ht="21" customHeight="1" thickBot="1">
      <c r="A4" s="616"/>
      <c r="B4" s="618"/>
      <c r="C4" s="620"/>
      <c r="D4" s="626"/>
      <c r="E4" s="626"/>
      <c r="F4" s="536" t="s">
        <v>6</v>
      </c>
      <c r="G4" s="537" t="s">
        <v>7</v>
      </c>
      <c r="H4" s="623"/>
      <c r="I4" s="623"/>
      <c r="J4" s="624"/>
    </row>
    <row r="5" spans="1:10" s="180" customFormat="1" ht="25.5" customHeight="1">
      <c r="A5" s="612" t="s">
        <v>28</v>
      </c>
      <c r="B5" s="613"/>
      <c r="C5" s="614"/>
      <c r="D5" s="164">
        <f>D6+D11+D19+D22+D24+D26+D29-1</f>
        <v>2142029</v>
      </c>
      <c r="E5" s="164">
        <f>E6+E11+E19+E22+E24+E26+E29</f>
        <v>2561271.9</v>
      </c>
      <c r="F5" s="181">
        <f>E5-D5</f>
        <v>419242.8999999999</v>
      </c>
      <c r="G5" s="182">
        <f>F5/D5*100</f>
        <v>19.572232682190574</v>
      </c>
      <c r="H5" s="183"/>
      <c r="I5" s="184"/>
      <c r="J5" s="176"/>
    </row>
    <row r="6" spans="1:10" s="180" customFormat="1" ht="25.5" customHeight="1">
      <c r="A6" s="186" t="s">
        <v>29</v>
      </c>
      <c r="B6" s="187" t="s">
        <v>30</v>
      </c>
      <c r="C6" s="188" t="s">
        <v>31</v>
      </c>
      <c r="D6" s="165">
        <f>SUM(D7:D10)</f>
        <v>181905</v>
      </c>
      <c r="E6" s="165">
        <f>E7</f>
        <v>272044.9</v>
      </c>
      <c r="F6" s="181">
        <f>E6-D6</f>
        <v>90139.90000000002</v>
      </c>
      <c r="G6" s="182">
        <f>F6/D6*100</f>
        <v>49.553283307220816</v>
      </c>
      <c r="H6" s="189"/>
      <c r="I6" s="190"/>
      <c r="J6" s="176"/>
    </row>
    <row r="7" spans="1:10" s="180" customFormat="1" ht="25.5" customHeight="1">
      <c r="A7" s="186"/>
      <c r="B7" s="191"/>
      <c r="C7" s="192" t="s">
        <v>20</v>
      </c>
      <c r="D7" s="166">
        <v>181905</v>
      </c>
      <c r="E7" s="166">
        <f>TRUNC(SUM(J7:J10)*0.001,1)</f>
        <v>272044.9</v>
      </c>
      <c r="F7" s="193">
        <f>E7-D7</f>
        <v>90139.90000000002</v>
      </c>
      <c r="G7" s="547">
        <f>F7/D7*100</f>
        <v>49.553283307220816</v>
      </c>
      <c r="H7" s="195" t="s">
        <v>21</v>
      </c>
      <c r="I7" s="196" t="s">
        <v>275</v>
      </c>
      <c r="J7" s="433">
        <v>158027480</v>
      </c>
    </row>
    <row r="8" spans="1:10" s="180" customFormat="1" ht="27" customHeight="1">
      <c r="A8" s="186"/>
      <c r="B8" s="191"/>
      <c r="C8" s="197"/>
      <c r="D8" s="149"/>
      <c r="E8" s="149"/>
      <c r="F8" s="198"/>
      <c r="G8" s="194"/>
      <c r="H8" s="195" t="s">
        <v>58</v>
      </c>
      <c r="I8" s="199" t="s">
        <v>276</v>
      </c>
      <c r="J8" s="433">
        <v>94170000</v>
      </c>
    </row>
    <row r="9" spans="1:10" s="180" customFormat="1" ht="27" customHeight="1">
      <c r="A9" s="186"/>
      <c r="B9" s="191"/>
      <c r="C9" s="197"/>
      <c r="D9" s="149"/>
      <c r="E9" s="149"/>
      <c r="F9" s="198"/>
      <c r="G9" s="194"/>
      <c r="H9" s="200" t="s">
        <v>59</v>
      </c>
      <c r="I9" s="199" t="s">
        <v>277</v>
      </c>
      <c r="J9" s="433">
        <v>7847500</v>
      </c>
    </row>
    <row r="10" spans="1:10" s="180" customFormat="1" ht="25.5" customHeight="1">
      <c r="A10" s="201"/>
      <c r="B10" s="202"/>
      <c r="C10" s="203"/>
      <c r="D10" s="149"/>
      <c r="E10" s="149"/>
      <c r="F10" s="198"/>
      <c r="G10" s="194"/>
      <c r="H10" s="204" t="s">
        <v>60</v>
      </c>
      <c r="I10" s="205" t="s">
        <v>278</v>
      </c>
      <c r="J10" s="434">
        <v>12000000</v>
      </c>
    </row>
    <row r="11" spans="1:10" s="213" customFormat="1" ht="25.5" customHeight="1">
      <c r="A11" s="206" t="s">
        <v>9</v>
      </c>
      <c r="B11" s="207" t="s">
        <v>9</v>
      </c>
      <c r="C11" s="208" t="s">
        <v>31</v>
      </c>
      <c r="D11" s="167">
        <f>SUM(D12:D18)</f>
        <v>538904</v>
      </c>
      <c r="E11" s="167">
        <f>SUM(E12:E18)</f>
        <v>559283.5</v>
      </c>
      <c r="F11" s="209">
        <f>E11-D11</f>
        <v>20379.5</v>
      </c>
      <c r="G11" s="210">
        <f>F11/D11*100</f>
        <v>3.7816568442616867</v>
      </c>
      <c r="H11" s="211"/>
      <c r="I11" s="212"/>
      <c r="J11" s="435"/>
    </row>
    <row r="12" spans="1:10" s="213" customFormat="1" ht="42.75" customHeight="1">
      <c r="A12" s="206"/>
      <c r="B12" s="214"/>
      <c r="C12" s="215" t="s">
        <v>63</v>
      </c>
      <c r="D12" s="168">
        <v>77730</v>
      </c>
      <c r="E12" s="168">
        <f>TRUNC(J12*0.001,1)</f>
        <v>86180</v>
      </c>
      <c r="F12" s="216">
        <f>E12-D12</f>
        <v>8450</v>
      </c>
      <c r="G12" s="548">
        <f>F12/D12*100</f>
        <v>10.870963591920752</v>
      </c>
      <c r="H12" s="218" t="s">
        <v>22</v>
      </c>
      <c r="I12" s="219" t="s">
        <v>279</v>
      </c>
      <c r="J12" s="436">
        <v>86180000</v>
      </c>
    </row>
    <row r="13" spans="1:10" s="180" customFormat="1" ht="32.25" customHeight="1">
      <c r="A13" s="186"/>
      <c r="B13" s="220"/>
      <c r="C13" s="197"/>
      <c r="D13" s="149">
        <v>3450</v>
      </c>
      <c r="E13" s="149">
        <f>TRUNC(SUM(J13:J14)*0.001,1)</f>
        <v>3450</v>
      </c>
      <c r="F13" s="198">
        <f>E13-D13</f>
        <v>0</v>
      </c>
      <c r="G13" s="312">
        <f>F13/D13*100</f>
        <v>0</v>
      </c>
      <c r="H13" s="221" t="s">
        <v>8</v>
      </c>
      <c r="I13" s="222" t="s">
        <v>115</v>
      </c>
      <c r="J13" s="436">
        <v>2250000</v>
      </c>
    </row>
    <row r="14" spans="1:10" s="180" customFormat="1" ht="29.25" customHeight="1">
      <c r="A14" s="186"/>
      <c r="B14" s="220"/>
      <c r="C14" s="223"/>
      <c r="D14" s="150"/>
      <c r="E14" s="150"/>
      <c r="F14" s="224"/>
      <c r="G14" s="225"/>
      <c r="H14" s="226" t="s">
        <v>10</v>
      </c>
      <c r="I14" s="222" t="s">
        <v>116</v>
      </c>
      <c r="J14" s="433">
        <v>1200000</v>
      </c>
    </row>
    <row r="15" spans="1:10" s="232" customFormat="1" ht="34.5" customHeight="1">
      <c r="A15" s="186"/>
      <c r="B15" s="227"/>
      <c r="C15" s="228"/>
      <c r="D15" s="149">
        <v>154062</v>
      </c>
      <c r="E15" s="149">
        <f>TRUNC(SUM(J15:J17)*0.001,1)</f>
        <v>154359.2</v>
      </c>
      <c r="F15" s="229">
        <f>E15-D15</f>
        <v>297.20000000001164</v>
      </c>
      <c r="G15" s="312">
        <v>0</v>
      </c>
      <c r="H15" s="230" t="s">
        <v>118</v>
      </c>
      <c r="I15" s="231" t="s">
        <v>133</v>
      </c>
      <c r="J15" s="436">
        <v>149020224</v>
      </c>
    </row>
    <row r="16" spans="1:10" s="180" customFormat="1" ht="30.75" customHeight="1">
      <c r="A16" s="186"/>
      <c r="B16" s="233"/>
      <c r="C16" s="197"/>
      <c r="D16" s="149"/>
      <c r="E16" s="149"/>
      <c r="F16" s="198"/>
      <c r="G16" s="194"/>
      <c r="H16" s="234" t="s">
        <v>117</v>
      </c>
      <c r="I16" s="235" t="s">
        <v>134</v>
      </c>
      <c r="J16" s="436">
        <v>1743068</v>
      </c>
    </row>
    <row r="17" spans="1:10" s="180" customFormat="1" ht="30" customHeight="1">
      <c r="A17" s="186"/>
      <c r="B17" s="233"/>
      <c r="C17" s="197"/>
      <c r="D17" s="149"/>
      <c r="E17" s="149"/>
      <c r="F17" s="198"/>
      <c r="G17" s="225"/>
      <c r="H17" s="236" t="s">
        <v>119</v>
      </c>
      <c r="I17" s="237" t="s">
        <v>135</v>
      </c>
      <c r="J17" s="437">
        <v>3596000</v>
      </c>
    </row>
    <row r="18" spans="1:10" s="180" customFormat="1" ht="31.5" customHeight="1">
      <c r="A18" s="186"/>
      <c r="B18" s="233"/>
      <c r="C18" s="197"/>
      <c r="D18" s="169">
        <v>303662</v>
      </c>
      <c r="E18" s="169">
        <f>TRUNC(J18*0.001,1)</f>
        <v>315294.3</v>
      </c>
      <c r="F18" s="238">
        <f aca="true" t="shared" si="0" ref="F18:F30">E18-D18</f>
        <v>11632.299999999988</v>
      </c>
      <c r="G18" s="312">
        <f aca="true" t="shared" si="1" ref="G18:G31">F18/D18*100</f>
        <v>3.83067357785959</v>
      </c>
      <c r="H18" s="240" t="s">
        <v>65</v>
      </c>
      <c r="I18" s="241"/>
      <c r="J18" s="438">
        <v>315294300</v>
      </c>
    </row>
    <row r="19" spans="1:10" s="180" customFormat="1" ht="25.5" customHeight="1">
      <c r="A19" s="245" t="s">
        <v>11</v>
      </c>
      <c r="B19" s="246" t="s">
        <v>11</v>
      </c>
      <c r="C19" s="208" t="s">
        <v>31</v>
      </c>
      <c r="D19" s="167">
        <f>SUM(D20:D21)</f>
        <v>41547</v>
      </c>
      <c r="E19" s="167">
        <f>SUM(E20:E21)</f>
        <v>30000</v>
      </c>
      <c r="F19" s="209">
        <f t="shared" si="0"/>
        <v>-11547</v>
      </c>
      <c r="G19" s="210">
        <f t="shared" si="1"/>
        <v>-27.792620405805472</v>
      </c>
      <c r="H19" s="454"/>
      <c r="I19" s="248"/>
      <c r="J19" s="455"/>
    </row>
    <row r="20" spans="1:10" s="180" customFormat="1" ht="25.5" customHeight="1">
      <c r="A20" s="186"/>
      <c r="B20" s="233"/>
      <c r="C20" s="456" t="s">
        <v>12</v>
      </c>
      <c r="D20" s="168">
        <v>1600</v>
      </c>
      <c r="E20" s="168">
        <f>TRUNC(J20*0.001,1)</f>
        <v>2000</v>
      </c>
      <c r="F20" s="216">
        <f t="shared" si="0"/>
        <v>400</v>
      </c>
      <c r="G20" s="548">
        <f t="shared" si="1"/>
        <v>25</v>
      </c>
      <c r="H20" s="457" t="s">
        <v>12</v>
      </c>
      <c r="I20" s="262"/>
      <c r="J20" s="458">
        <v>2000000</v>
      </c>
    </row>
    <row r="21" spans="1:10" s="180" customFormat="1" ht="25.5" customHeight="1" thickBot="1">
      <c r="A21" s="445"/>
      <c r="B21" s="270"/>
      <c r="C21" s="446" t="s">
        <v>39</v>
      </c>
      <c r="D21" s="173">
        <v>39947</v>
      </c>
      <c r="E21" s="173">
        <f>TRUNC(J21*0.001,1)</f>
        <v>28000</v>
      </c>
      <c r="F21" s="272">
        <f t="shared" si="0"/>
        <v>-11947</v>
      </c>
      <c r="G21" s="549">
        <f t="shared" si="1"/>
        <v>-29.907126943199742</v>
      </c>
      <c r="H21" s="447" t="s">
        <v>39</v>
      </c>
      <c r="I21" s="448"/>
      <c r="J21" s="444">
        <v>28000000</v>
      </c>
    </row>
    <row r="22" spans="1:10" s="180" customFormat="1" ht="25.5" customHeight="1">
      <c r="A22" s="242" t="s">
        <v>41</v>
      </c>
      <c r="B22" s="459" t="s">
        <v>41</v>
      </c>
      <c r="C22" s="449" t="s">
        <v>31</v>
      </c>
      <c r="D22" s="450">
        <f>SUM(D23)</f>
        <v>1287886</v>
      </c>
      <c r="E22" s="450">
        <f>SUM(E23)</f>
        <v>1509832.7</v>
      </c>
      <c r="F22" s="281">
        <f t="shared" si="0"/>
        <v>221946.69999999995</v>
      </c>
      <c r="G22" s="282">
        <f t="shared" si="1"/>
        <v>17.233411963481235</v>
      </c>
      <c r="H22" s="451"/>
      <c r="I22" s="452"/>
      <c r="J22" s="453"/>
    </row>
    <row r="23" spans="1:10" s="180" customFormat="1" ht="49.5" customHeight="1">
      <c r="A23" s="201"/>
      <c r="B23" s="249"/>
      <c r="C23" s="250" t="s">
        <v>43</v>
      </c>
      <c r="D23" s="170">
        <v>1287886</v>
      </c>
      <c r="E23" s="170">
        <f>TRUNC(J23*0.001,1)</f>
        <v>1509832.7</v>
      </c>
      <c r="F23" s="251">
        <f t="shared" si="0"/>
        <v>221946.69999999995</v>
      </c>
      <c r="G23" s="547">
        <f t="shared" si="1"/>
        <v>17.233411963481235</v>
      </c>
      <c r="H23" s="252" t="s">
        <v>23</v>
      </c>
      <c r="I23" s="253" t="s">
        <v>136</v>
      </c>
      <c r="J23" s="439">
        <v>1509832720</v>
      </c>
    </row>
    <row r="24" spans="1:10" ht="25.5" customHeight="1">
      <c r="A24" s="254" t="s">
        <v>13</v>
      </c>
      <c r="B24" s="220" t="s">
        <v>13</v>
      </c>
      <c r="C24" s="188" t="s">
        <v>31</v>
      </c>
      <c r="D24" s="171">
        <f>SUM(D25)</f>
        <v>21472</v>
      </c>
      <c r="E24" s="171">
        <f>SUM(E25)</f>
        <v>20000</v>
      </c>
      <c r="F24" s="181">
        <f t="shared" si="0"/>
        <v>-1472</v>
      </c>
      <c r="G24" s="210">
        <f t="shared" si="1"/>
        <v>-6.855439642324888</v>
      </c>
      <c r="H24" s="255"/>
      <c r="I24" s="190"/>
      <c r="J24" s="440"/>
    </row>
    <row r="25" spans="1:10" ht="28.5" customHeight="1">
      <c r="A25" s="256"/>
      <c r="B25" s="202"/>
      <c r="C25" s="257" t="s">
        <v>14</v>
      </c>
      <c r="D25" s="172">
        <v>21472</v>
      </c>
      <c r="E25" s="172">
        <f>TRUNC(J25*0.001,1)</f>
        <v>20000</v>
      </c>
      <c r="F25" s="244">
        <f t="shared" si="0"/>
        <v>-1472</v>
      </c>
      <c r="G25" s="547">
        <f t="shared" si="1"/>
        <v>-6.855439642324888</v>
      </c>
      <c r="H25" s="258" t="s">
        <v>14</v>
      </c>
      <c r="I25" s="259"/>
      <c r="J25" s="411">
        <v>20000000</v>
      </c>
    </row>
    <row r="26" spans="1:10" ht="25.5" customHeight="1">
      <c r="A26" s="254" t="s">
        <v>15</v>
      </c>
      <c r="B26" s="220" t="s">
        <v>15</v>
      </c>
      <c r="C26" s="188" t="s">
        <v>31</v>
      </c>
      <c r="D26" s="171">
        <f>SUM(D27:D28)-1</f>
        <v>63675</v>
      </c>
      <c r="E26" s="171">
        <f>SUM(E27:E28)</f>
        <v>167000</v>
      </c>
      <c r="F26" s="181">
        <f t="shared" si="0"/>
        <v>103325</v>
      </c>
      <c r="G26" s="210">
        <f t="shared" si="1"/>
        <v>162.26933647428348</v>
      </c>
      <c r="H26" s="255"/>
      <c r="I26" s="190"/>
      <c r="J26" s="440"/>
    </row>
    <row r="27" spans="1:10" ht="27.75" customHeight="1">
      <c r="A27" s="254"/>
      <c r="B27" s="233"/>
      <c r="C27" s="260" t="s">
        <v>49</v>
      </c>
      <c r="D27" s="168">
        <v>53032</v>
      </c>
      <c r="E27" s="168">
        <f>TRUNC(J27*0.001,1)</f>
        <v>140000</v>
      </c>
      <c r="F27" s="216">
        <f>E27-D27</f>
        <v>86968</v>
      </c>
      <c r="G27" s="548">
        <f t="shared" si="1"/>
        <v>163.99155227032736</v>
      </c>
      <c r="H27" s="261" t="s">
        <v>126</v>
      </c>
      <c r="I27" s="262"/>
      <c r="J27" s="441">
        <v>140000000</v>
      </c>
    </row>
    <row r="28" spans="1:10" ht="30" customHeight="1">
      <c r="A28" s="256"/>
      <c r="B28" s="202"/>
      <c r="C28" s="263" t="s">
        <v>72</v>
      </c>
      <c r="D28" s="149">
        <v>10644</v>
      </c>
      <c r="E28" s="149">
        <f>TRUNC(J28*0.001,1)</f>
        <v>27000</v>
      </c>
      <c r="F28" s="198">
        <f t="shared" si="0"/>
        <v>16356</v>
      </c>
      <c r="G28" s="550">
        <f t="shared" si="1"/>
        <v>153.6640360766629</v>
      </c>
      <c r="H28" s="264" t="s">
        <v>120</v>
      </c>
      <c r="I28" s="265"/>
      <c r="J28" s="442">
        <v>27000000</v>
      </c>
    </row>
    <row r="29" spans="1:10" ht="25.5" customHeight="1">
      <c r="A29" s="254" t="s">
        <v>16</v>
      </c>
      <c r="B29" s="266" t="s">
        <v>16</v>
      </c>
      <c r="C29" s="208" t="s">
        <v>31</v>
      </c>
      <c r="D29" s="167">
        <f>SUM(D30:D31)</f>
        <v>6641</v>
      </c>
      <c r="E29" s="167">
        <f>SUM(E30:E31)</f>
        <v>3110.8</v>
      </c>
      <c r="F29" s="209">
        <f t="shared" si="0"/>
        <v>-3530.2</v>
      </c>
      <c r="G29" s="210">
        <f t="shared" si="1"/>
        <v>-53.15765697937057</v>
      </c>
      <c r="H29" s="247"/>
      <c r="I29" s="248"/>
      <c r="J29" s="443"/>
    </row>
    <row r="30" spans="1:10" ht="33" customHeight="1">
      <c r="A30" s="254"/>
      <c r="B30" s="233"/>
      <c r="C30" s="267" t="s">
        <v>61</v>
      </c>
      <c r="D30" s="150">
        <v>111</v>
      </c>
      <c r="E30" s="150">
        <f>TRUNC(J30*0.001,1)</f>
        <v>110.8</v>
      </c>
      <c r="F30" s="224">
        <f t="shared" si="0"/>
        <v>-0.20000000000000284</v>
      </c>
      <c r="G30" s="548">
        <f t="shared" si="1"/>
        <v>-0.18018018018018275</v>
      </c>
      <c r="H30" s="268" t="s">
        <v>17</v>
      </c>
      <c r="I30" s="222"/>
      <c r="J30" s="436">
        <v>110860</v>
      </c>
    </row>
    <row r="31" spans="1:10" ht="30.75" customHeight="1" thickBot="1">
      <c r="A31" s="269"/>
      <c r="B31" s="270"/>
      <c r="C31" s="271" t="s">
        <v>18</v>
      </c>
      <c r="D31" s="173">
        <v>6530</v>
      </c>
      <c r="E31" s="173">
        <f>TRUNC(J31*0.001,1)</f>
        <v>3000</v>
      </c>
      <c r="F31" s="272">
        <f>D31-E31</f>
        <v>3530</v>
      </c>
      <c r="G31" s="549">
        <f t="shared" si="1"/>
        <v>54.05819295558959</v>
      </c>
      <c r="H31" s="274" t="s">
        <v>19</v>
      </c>
      <c r="I31" s="275"/>
      <c r="J31" s="444">
        <v>3000000</v>
      </c>
    </row>
    <row r="32" ht="15" customHeight="1">
      <c r="H32" s="277"/>
    </row>
    <row r="33" ht="15" customHeight="1">
      <c r="H33" s="277"/>
    </row>
    <row r="34" ht="15" customHeight="1">
      <c r="H34" s="277"/>
    </row>
    <row r="35" ht="15" customHeight="1">
      <c r="H35" s="277"/>
    </row>
    <row r="36" ht="15" customHeight="1">
      <c r="H36" s="277"/>
    </row>
    <row r="37" ht="15" customHeight="1">
      <c r="H37" s="277"/>
    </row>
    <row r="38" ht="15" customHeight="1">
      <c r="H38" s="277"/>
    </row>
    <row r="39" ht="15" customHeight="1">
      <c r="H39" s="277"/>
    </row>
    <row r="40" ht="15" customHeight="1">
      <c r="H40" s="277"/>
    </row>
    <row r="41" ht="15" customHeight="1">
      <c r="H41" s="277"/>
    </row>
    <row r="42" ht="15" customHeight="1">
      <c r="H42" s="277"/>
    </row>
    <row r="43" ht="15" customHeight="1">
      <c r="H43" s="277"/>
    </row>
    <row r="44" ht="15" customHeight="1">
      <c r="H44" s="277"/>
    </row>
    <row r="45" ht="15" customHeight="1">
      <c r="H45" s="277"/>
    </row>
    <row r="46" ht="15" customHeight="1">
      <c r="H46" s="277"/>
    </row>
    <row r="47" ht="15" customHeight="1">
      <c r="H47" s="277"/>
    </row>
    <row r="48" ht="15" customHeight="1">
      <c r="H48" s="277"/>
    </row>
    <row r="49" ht="15" customHeight="1">
      <c r="H49" s="277"/>
    </row>
    <row r="50" ht="19.5" customHeight="1">
      <c r="H50" s="277"/>
    </row>
    <row r="51" ht="19.5" customHeight="1">
      <c r="H51" s="27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8">
    <mergeCell ref="A5:C5"/>
    <mergeCell ref="A3:A4"/>
    <mergeCell ref="B3:B4"/>
    <mergeCell ref="C3:C4"/>
    <mergeCell ref="H3:J4"/>
    <mergeCell ref="E3:E4"/>
    <mergeCell ref="D3:D4"/>
    <mergeCell ref="F3:G3"/>
  </mergeCells>
  <printOptions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J199"/>
  <sheetViews>
    <sheetView showGridLines="0" view="pageBreakPreview" zoomScale="85" zoomScaleNormal="85" zoomScaleSheetLayoutView="85" zoomScalePageLayoutView="0" workbookViewId="0" topLeftCell="A1">
      <pane xSplit="2" ySplit="6" topLeftCell="J1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27" sqref="N127"/>
    </sheetView>
  </sheetViews>
  <sheetFormatPr defaultColWidth="8.88671875" defaultRowHeight="13.5"/>
  <cols>
    <col min="1" max="2" width="9.5546875" style="142" customWidth="1"/>
    <col min="3" max="3" width="11.77734375" style="142" customWidth="1"/>
    <col min="4" max="5" width="8.77734375" style="163" customWidth="1"/>
    <col min="6" max="6" width="7.88671875" style="163" customWidth="1"/>
    <col min="7" max="7" width="6.77734375" style="163" customWidth="1"/>
    <col min="8" max="8" width="19.4453125" style="179" customWidth="1"/>
    <col min="9" max="9" width="32.4453125" style="428" customWidth="1"/>
    <col min="10" max="10" width="11.77734375" style="535" customWidth="1"/>
    <col min="11" max="16384" width="8.88671875" style="142" customWidth="1"/>
  </cols>
  <sheetData>
    <row r="1" spans="1:10" ht="24.75" customHeight="1">
      <c r="A1" s="561" t="s">
        <v>309</v>
      </c>
      <c r="B1" s="278"/>
      <c r="C1" s="279"/>
      <c r="D1" s="142"/>
      <c r="E1" s="142"/>
      <c r="F1" s="142"/>
      <c r="G1" s="142"/>
      <c r="H1" s="142"/>
      <c r="I1" s="180"/>
      <c r="J1" s="507"/>
    </row>
    <row r="2" spans="1:10" ht="24.75" customHeight="1" thickBot="1">
      <c r="A2" s="278"/>
      <c r="B2" s="278"/>
      <c r="C2" s="279"/>
      <c r="D2" s="142"/>
      <c r="E2" s="142"/>
      <c r="F2" s="142"/>
      <c r="G2" s="142"/>
      <c r="H2" s="142"/>
      <c r="I2" s="180"/>
      <c r="J2" s="507" t="s">
        <v>1</v>
      </c>
    </row>
    <row r="3" spans="1:10" s="180" customFormat="1" ht="21" customHeight="1">
      <c r="A3" s="615" t="s">
        <v>2</v>
      </c>
      <c r="B3" s="617" t="s">
        <v>3</v>
      </c>
      <c r="C3" s="619" t="s">
        <v>4</v>
      </c>
      <c r="D3" s="625" t="s">
        <v>137</v>
      </c>
      <c r="E3" s="625" t="s">
        <v>307</v>
      </c>
      <c r="F3" s="632" t="s">
        <v>5</v>
      </c>
      <c r="G3" s="622"/>
      <c r="H3" s="621" t="s">
        <v>56</v>
      </c>
      <c r="I3" s="627"/>
      <c r="J3" s="622"/>
    </row>
    <row r="4" spans="1:10" s="180" customFormat="1" ht="21" customHeight="1" thickBot="1">
      <c r="A4" s="616"/>
      <c r="B4" s="618"/>
      <c r="C4" s="620"/>
      <c r="D4" s="626"/>
      <c r="E4" s="626"/>
      <c r="F4" s="280" t="s">
        <v>6</v>
      </c>
      <c r="G4" s="537" t="s">
        <v>7</v>
      </c>
      <c r="H4" s="623"/>
      <c r="I4" s="628"/>
      <c r="J4" s="624"/>
    </row>
    <row r="5" spans="1:10" s="180" customFormat="1" ht="25.5" customHeight="1">
      <c r="A5" s="629" t="s">
        <v>28</v>
      </c>
      <c r="B5" s="630"/>
      <c r="C5" s="631"/>
      <c r="D5" s="143">
        <f>SUM(D6,D38,D42,D74,D82,D93,D111,D113,D115,D118,D120)-1</f>
        <v>2142029</v>
      </c>
      <c r="E5" s="143">
        <f>SUM(E6,E38,E42,E74,E82,E93,E111,E113,E115,E118,E120)</f>
        <v>2561271.8000000003</v>
      </c>
      <c r="F5" s="281">
        <f>E5-D5</f>
        <v>419242.8000000003</v>
      </c>
      <c r="G5" s="282">
        <f>F5/D5*100</f>
        <v>19.572228013719712</v>
      </c>
      <c r="H5" s="283"/>
      <c r="I5" s="284"/>
      <c r="J5" s="508"/>
    </row>
    <row r="6" spans="1:10" s="180" customFormat="1" ht="25.5" customHeight="1">
      <c r="A6" s="285" t="s">
        <v>32</v>
      </c>
      <c r="B6" s="286" t="s">
        <v>33</v>
      </c>
      <c r="C6" s="287" t="s">
        <v>31</v>
      </c>
      <c r="D6" s="144">
        <f>SUM(D7:D37)+1</f>
        <v>1299824</v>
      </c>
      <c r="E6" s="144">
        <f>SUM(E7:E37)</f>
        <v>1480222.9000000001</v>
      </c>
      <c r="F6" s="209">
        <f>E6-D6</f>
        <v>180398.90000000014</v>
      </c>
      <c r="G6" s="210">
        <f>F6/D6*100</f>
        <v>13.878717426359271</v>
      </c>
      <c r="H6" s="288"/>
      <c r="I6" s="289"/>
      <c r="J6" s="509"/>
    </row>
    <row r="7" spans="1:10" s="180" customFormat="1" ht="34.5" customHeight="1">
      <c r="A7" s="290"/>
      <c r="B7" s="291"/>
      <c r="C7" s="292" t="s">
        <v>74</v>
      </c>
      <c r="D7" s="145">
        <v>692538</v>
      </c>
      <c r="E7" s="145">
        <f>TRUNC(SUM(J7:J19)*0.001,1)</f>
        <v>783177</v>
      </c>
      <c r="F7" s="193">
        <f>E7-D7</f>
        <v>90639</v>
      </c>
      <c r="G7" s="293">
        <f>F7/D7*100</f>
        <v>13.087946076605183</v>
      </c>
      <c r="H7" s="294" t="s">
        <v>75</v>
      </c>
      <c r="I7" s="295" t="s">
        <v>141</v>
      </c>
      <c r="J7" s="4">
        <v>51695000</v>
      </c>
    </row>
    <row r="8" spans="1:10" s="180" customFormat="1" ht="34.5" customHeight="1">
      <c r="A8" s="290"/>
      <c r="B8" s="291"/>
      <c r="C8" s="296"/>
      <c r="D8" s="146"/>
      <c r="E8" s="146"/>
      <c r="F8" s="198"/>
      <c r="G8" s="194"/>
      <c r="H8" s="297"/>
      <c r="I8" s="196" t="s">
        <v>140</v>
      </c>
      <c r="J8" s="510">
        <v>32780000</v>
      </c>
    </row>
    <row r="9" spans="1:10" s="180" customFormat="1" ht="34.5" customHeight="1">
      <c r="A9" s="290"/>
      <c r="B9" s="291"/>
      <c r="C9" s="296"/>
      <c r="D9" s="146"/>
      <c r="E9" s="146"/>
      <c r="F9" s="198"/>
      <c r="G9" s="194"/>
      <c r="H9" s="297"/>
      <c r="I9" s="196" t="s">
        <v>142</v>
      </c>
      <c r="J9" s="510">
        <v>26022000</v>
      </c>
    </row>
    <row r="10" spans="1:10" s="180" customFormat="1" ht="28.5" customHeight="1">
      <c r="A10" s="290"/>
      <c r="B10" s="291"/>
      <c r="C10" s="296"/>
      <c r="D10" s="146"/>
      <c r="E10" s="146"/>
      <c r="F10" s="198"/>
      <c r="G10" s="194"/>
      <c r="H10" s="297"/>
      <c r="I10" s="196" t="s">
        <v>139</v>
      </c>
      <c r="J10" s="510">
        <v>19920000</v>
      </c>
    </row>
    <row r="11" spans="1:10" s="180" customFormat="1" ht="28.5" customHeight="1">
      <c r="A11" s="290"/>
      <c r="B11" s="291"/>
      <c r="C11" s="296"/>
      <c r="D11" s="146"/>
      <c r="E11" s="146"/>
      <c r="F11" s="198"/>
      <c r="G11" s="194"/>
      <c r="H11" s="298"/>
      <c r="I11" s="196" t="s">
        <v>144</v>
      </c>
      <c r="J11" s="510">
        <v>12240000</v>
      </c>
    </row>
    <row r="12" spans="1:10" s="180" customFormat="1" ht="28.5" customHeight="1">
      <c r="A12" s="290"/>
      <c r="B12" s="291"/>
      <c r="C12" s="296"/>
      <c r="D12" s="146"/>
      <c r="E12" s="146"/>
      <c r="F12" s="198"/>
      <c r="G12" s="194"/>
      <c r="H12" s="299" t="s">
        <v>149</v>
      </c>
      <c r="I12" s="196" t="s">
        <v>148</v>
      </c>
      <c r="J12" s="510">
        <v>12000000</v>
      </c>
    </row>
    <row r="13" spans="1:10" s="180" customFormat="1" ht="28.5" customHeight="1">
      <c r="A13" s="290"/>
      <c r="B13" s="291"/>
      <c r="C13" s="296"/>
      <c r="D13" s="146"/>
      <c r="E13" s="146"/>
      <c r="F13" s="198"/>
      <c r="G13" s="194"/>
      <c r="H13" s="297"/>
      <c r="I13" s="196" t="s">
        <v>147</v>
      </c>
      <c r="J13" s="510">
        <v>18000000</v>
      </c>
    </row>
    <row r="14" spans="1:10" s="180" customFormat="1" ht="43.5" customHeight="1">
      <c r="A14" s="290"/>
      <c r="B14" s="291"/>
      <c r="C14" s="296"/>
      <c r="D14" s="146"/>
      <c r="E14" s="146"/>
      <c r="F14" s="198"/>
      <c r="G14" s="194"/>
      <c r="H14" s="298"/>
      <c r="I14" s="300" t="s">
        <v>146</v>
      </c>
      <c r="J14" s="510">
        <v>33600000</v>
      </c>
    </row>
    <row r="15" spans="1:10" s="180" customFormat="1" ht="28.5" customHeight="1">
      <c r="A15" s="290"/>
      <c r="B15" s="291"/>
      <c r="C15" s="296"/>
      <c r="D15" s="146"/>
      <c r="E15" s="146"/>
      <c r="F15" s="198"/>
      <c r="G15" s="194"/>
      <c r="H15" s="298"/>
      <c r="I15" s="196" t="s">
        <v>145</v>
      </c>
      <c r="J15" s="510">
        <v>22800000</v>
      </c>
    </row>
    <row r="16" spans="1:10" s="180" customFormat="1" ht="28.5" customHeight="1">
      <c r="A16" s="290"/>
      <c r="B16" s="291"/>
      <c r="C16" s="296"/>
      <c r="D16" s="146"/>
      <c r="E16" s="146"/>
      <c r="F16" s="198"/>
      <c r="G16" s="194"/>
      <c r="H16" s="298"/>
      <c r="I16" s="196" t="s">
        <v>143</v>
      </c>
      <c r="J16" s="510">
        <v>37440000</v>
      </c>
    </row>
    <row r="17" spans="1:10" s="180" customFormat="1" ht="28.5" customHeight="1">
      <c r="A17" s="290"/>
      <c r="B17" s="291"/>
      <c r="C17" s="296"/>
      <c r="D17" s="146"/>
      <c r="E17" s="146"/>
      <c r="F17" s="198"/>
      <c r="G17" s="194"/>
      <c r="H17" s="298"/>
      <c r="I17" s="199" t="s">
        <v>150</v>
      </c>
      <c r="J17" s="511">
        <v>12600000</v>
      </c>
    </row>
    <row r="18" spans="1:10" s="180" customFormat="1" ht="28.5" customHeight="1">
      <c r="A18" s="290"/>
      <c r="B18" s="291"/>
      <c r="C18" s="296"/>
      <c r="D18" s="146"/>
      <c r="E18" s="146"/>
      <c r="F18" s="198"/>
      <c r="G18" s="194"/>
      <c r="H18" s="298"/>
      <c r="I18" s="199" t="s">
        <v>151</v>
      </c>
      <c r="J18" s="511">
        <v>13440000</v>
      </c>
    </row>
    <row r="19" spans="1:10" s="180" customFormat="1" ht="24" customHeight="1">
      <c r="A19" s="290"/>
      <c r="B19" s="291"/>
      <c r="C19" s="296"/>
      <c r="D19" s="146"/>
      <c r="E19" s="146"/>
      <c r="F19" s="198"/>
      <c r="G19" s="194"/>
      <c r="H19" s="298"/>
      <c r="I19" s="222" t="s">
        <v>285</v>
      </c>
      <c r="J19" s="510">
        <v>490640000</v>
      </c>
    </row>
    <row r="20" spans="1:10" s="180" customFormat="1" ht="36" customHeight="1" thickBot="1">
      <c r="A20" s="460"/>
      <c r="B20" s="461"/>
      <c r="C20" s="462" t="s">
        <v>76</v>
      </c>
      <c r="D20" s="463">
        <v>412707</v>
      </c>
      <c r="E20" s="463">
        <f>TRUNC(SUM(J20:J29)*0.001,1)</f>
        <v>455593.8</v>
      </c>
      <c r="F20" s="464">
        <f>E20-D20</f>
        <v>42886.79999999999</v>
      </c>
      <c r="G20" s="465">
        <f>F20/D20*100</f>
        <v>10.391585313551742</v>
      </c>
      <c r="H20" s="466" t="s">
        <v>22</v>
      </c>
      <c r="I20" s="467" t="s">
        <v>291</v>
      </c>
      <c r="J20" s="512">
        <v>87620000</v>
      </c>
    </row>
    <row r="21" spans="1:10" s="180" customFormat="1" ht="28.5" customHeight="1">
      <c r="A21" s="468"/>
      <c r="B21" s="469"/>
      <c r="C21" s="469"/>
      <c r="D21" s="470"/>
      <c r="E21" s="470"/>
      <c r="F21" s="471"/>
      <c r="G21" s="472"/>
      <c r="H21" s="473" t="s">
        <v>77</v>
      </c>
      <c r="I21" s="474" t="s">
        <v>152</v>
      </c>
      <c r="J21" s="513">
        <v>2640000</v>
      </c>
    </row>
    <row r="22" spans="1:10" s="180" customFormat="1" ht="28.5" customHeight="1">
      <c r="A22" s="290"/>
      <c r="B22" s="305"/>
      <c r="C22" s="291"/>
      <c r="D22" s="146"/>
      <c r="E22" s="146"/>
      <c r="F22" s="198"/>
      <c r="G22" s="194"/>
      <c r="H22" s="306" t="s">
        <v>78</v>
      </c>
      <c r="I22" s="199" t="s">
        <v>283</v>
      </c>
      <c r="J22" s="511">
        <v>49800000</v>
      </c>
    </row>
    <row r="23" spans="1:10" s="180" customFormat="1" ht="28.5" customHeight="1">
      <c r="A23" s="290"/>
      <c r="B23" s="291"/>
      <c r="C23" s="291"/>
      <c r="D23" s="146"/>
      <c r="E23" s="146"/>
      <c r="F23" s="198"/>
      <c r="G23" s="194"/>
      <c r="H23" s="307" t="s">
        <v>79</v>
      </c>
      <c r="I23" s="196" t="s">
        <v>284</v>
      </c>
      <c r="J23" s="510">
        <v>264900000</v>
      </c>
    </row>
    <row r="24" spans="1:10" s="180" customFormat="1" ht="64.5" customHeight="1">
      <c r="A24" s="290"/>
      <c r="B24" s="291"/>
      <c r="C24" s="291"/>
      <c r="D24" s="146"/>
      <c r="E24" s="146"/>
      <c r="F24" s="198"/>
      <c r="G24" s="194"/>
      <c r="H24" s="304" t="s">
        <v>80</v>
      </c>
      <c r="I24" s="308" t="s">
        <v>131</v>
      </c>
      <c r="J24" s="510">
        <v>6800000</v>
      </c>
    </row>
    <row r="25" spans="1:10" s="314" customFormat="1" ht="27" customHeight="1">
      <c r="A25" s="309"/>
      <c r="B25" s="310"/>
      <c r="C25" s="310"/>
      <c r="D25" s="148"/>
      <c r="E25" s="148"/>
      <c r="F25" s="311"/>
      <c r="G25" s="312"/>
      <c r="H25" s="313" t="s">
        <v>81</v>
      </c>
      <c r="I25" s="300" t="s">
        <v>286</v>
      </c>
      <c r="J25" s="514">
        <v>13800000</v>
      </c>
    </row>
    <row r="26" spans="1:10" s="180" customFormat="1" ht="24" customHeight="1">
      <c r="A26" s="290"/>
      <c r="B26" s="291"/>
      <c r="C26" s="291"/>
      <c r="D26" s="146"/>
      <c r="E26" s="146"/>
      <c r="F26" s="198"/>
      <c r="G26" s="194"/>
      <c r="H26" s="304" t="s">
        <v>82</v>
      </c>
      <c r="I26" s="196" t="s">
        <v>83</v>
      </c>
      <c r="J26" s="510">
        <v>4200000</v>
      </c>
    </row>
    <row r="27" spans="1:10" s="180" customFormat="1" ht="24" customHeight="1">
      <c r="A27" s="290"/>
      <c r="B27" s="291"/>
      <c r="C27" s="291"/>
      <c r="D27" s="149"/>
      <c r="E27" s="149"/>
      <c r="F27" s="198"/>
      <c r="G27" s="194"/>
      <c r="H27" s="303" t="s">
        <v>84</v>
      </c>
      <c r="I27" s="315" t="s">
        <v>270</v>
      </c>
      <c r="J27" s="511">
        <v>8000000</v>
      </c>
    </row>
    <row r="28" spans="1:10" s="180" customFormat="1" ht="24" customHeight="1">
      <c r="A28" s="290"/>
      <c r="B28" s="291"/>
      <c r="C28" s="291"/>
      <c r="D28" s="149"/>
      <c r="E28" s="149"/>
      <c r="F28" s="198"/>
      <c r="G28" s="194"/>
      <c r="H28" s="306" t="s">
        <v>121</v>
      </c>
      <c r="I28" s="316" t="s">
        <v>271</v>
      </c>
      <c r="J28" s="511">
        <v>4800000</v>
      </c>
    </row>
    <row r="29" spans="1:10" s="180" customFormat="1" ht="28.5" customHeight="1">
      <c r="A29" s="290"/>
      <c r="B29" s="291"/>
      <c r="C29" s="317"/>
      <c r="D29" s="150"/>
      <c r="E29" s="150"/>
      <c r="F29" s="224"/>
      <c r="G29" s="225"/>
      <c r="H29" s="307" t="s">
        <v>85</v>
      </c>
      <c r="I29" s="318" t="s">
        <v>272</v>
      </c>
      <c r="J29" s="510">
        <v>13033800</v>
      </c>
    </row>
    <row r="30" spans="1:10" ht="27.75" customHeight="1">
      <c r="A30" s="319"/>
      <c r="B30" s="320"/>
      <c r="C30" s="321" t="s">
        <v>86</v>
      </c>
      <c r="D30" s="151">
        <v>92540</v>
      </c>
      <c r="E30" s="151">
        <f>TRUNC(J30*0.001,1)</f>
        <v>103370.3</v>
      </c>
      <c r="F30" s="224">
        <f>E30-D30</f>
        <v>10830.300000000003</v>
      </c>
      <c r="G30" s="225">
        <f>F30/D30*100</f>
        <v>11.703371515020535</v>
      </c>
      <c r="H30" s="322" t="s">
        <v>87</v>
      </c>
      <c r="I30" s="222" t="s">
        <v>262</v>
      </c>
      <c r="J30" s="510">
        <v>103370310</v>
      </c>
    </row>
    <row r="31" spans="1:10" ht="40.5" customHeight="1">
      <c r="A31" s="319"/>
      <c r="B31" s="320"/>
      <c r="C31" s="323" t="s">
        <v>88</v>
      </c>
      <c r="D31" s="146">
        <v>90638</v>
      </c>
      <c r="E31" s="146">
        <f>TRUNC(SUM(J31:J34)*0.001,1)</f>
        <v>104681.8</v>
      </c>
      <c r="F31" s="198">
        <f>E31-D31</f>
        <v>14043.800000000003</v>
      </c>
      <c r="G31" s="239">
        <f>F31/D31*100</f>
        <v>15.49438425384497</v>
      </c>
      <c r="H31" s="303" t="s">
        <v>89</v>
      </c>
      <c r="I31" s="199" t="s">
        <v>127</v>
      </c>
      <c r="J31" s="515">
        <v>37739880</v>
      </c>
    </row>
    <row r="32" spans="1:10" ht="26.25" customHeight="1">
      <c r="A32" s="319"/>
      <c r="B32" s="320"/>
      <c r="C32" s="323"/>
      <c r="D32" s="146"/>
      <c r="E32" s="146"/>
      <c r="F32" s="198"/>
      <c r="G32" s="194"/>
      <c r="H32" s="324" t="s">
        <v>90</v>
      </c>
      <c r="I32" s="316" t="s">
        <v>128</v>
      </c>
      <c r="J32" s="516">
        <v>45125270</v>
      </c>
    </row>
    <row r="33" spans="1:10" ht="26.25" customHeight="1">
      <c r="A33" s="319"/>
      <c r="B33" s="320"/>
      <c r="C33" s="320"/>
      <c r="D33" s="146"/>
      <c r="E33" s="146"/>
      <c r="F33" s="229"/>
      <c r="G33" s="194"/>
      <c r="H33" s="303" t="s">
        <v>91</v>
      </c>
      <c r="I33" s="325" t="s">
        <v>129</v>
      </c>
      <c r="J33" s="511">
        <v>14544460</v>
      </c>
    </row>
    <row r="34" spans="1:10" ht="26.25" customHeight="1">
      <c r="A34" s="319"/>
      <c r="B34" s="320"/>
      <c r="C34" s="320"/>
      <c r="D34" s="146"/>
      <c r="E34" s="146"/>
      <c r="F34" s="229"/>
      <c r="G34" s="194"/>
      <c r="H34" s="322" t="s">
        <v>92</v>
      </c>
      <c r="I34" s="265" t="s">
        <v>130</v>
      </c>
      <c r="J34" s="517">
        <v>7272230</v>
      </c>
    </row>
    <row r="35" spans="1:10" ht="27" customHeight="1">
      <c r="A35" s="319"/>
      <c r="B35" s="326"/>
      <c r="C35" s="327" t="s">
        <v>93</v>
      </c>
      <c r="D35" s="152">
        <v>11400</v>
      </c>
      <c r="E35" s="154">
        <f>TRUNC(SUM(J35:J37)*0.001,1)</f>
        <v>33400</v>
      </c>
      <c r="F35" s="238">
        <f>E35-D35</f>
        <v>22000</v>
      </c>
      <c r="G35" s="239">
        <f>F35/D35*100</f>
        <v>192.98245614035088</v>
      </c>
      <c r="H35" s="303" t="s">
        <v>94</v>
      </c>
      <c r="I35" s="316" t="s">
        <v>112</v>
      </c>
      <c r="J35" s="511">
        <v>1000000</v>
      </c>
    </row>
    <row r="36" spans="1:10" ht="30.75" customHeight="1">
      <c r="A36" s="319"/>
      <c r="B36" s="326"/>
      <c r="C36" s="328"/>
      <c r="D36" s="146"/>
      <c r="E36" s="146"/>
      <c r="F36" s="198"/>
      <c r="G36" s="194"/>
      <c r="H36" s="303" t="s">
        <v>95</v>
      </c>
      <c r="I36" s="315" t="s">
        <v>96</v>
      </c>
      <c r="J36" s="511">
        <v>2400000</v>
      </c>
    </row>
    <row r="37" spans="1:10" ht="30.75" customHeight="1" thickBot="1">
      <c r="A37" s="416"/>
      <c r="B37" s="417"/>
      <c r="C37" s="475"/>
      <c r="D37" s="162"/>
      <c r="E37" s="162"/>
      <c r="F37" s="272"/>
      <c r="G37" s="273"/>
      <c r="H37" s="476" t="s">
        <v>97</v>
      </c>
      <c r="I37" s="477" t="s">
        <v>265</v>
      </c>
      <c r="J37" s="518">
        <v>30000000</v>
      </c>
    </row>
    <row r="38" spans="1:10" ht="28.5" customHeight="1">
      <c r="A38" s="478"/>
      <c r="B38" s="418" t="s">
        <v>98</v>
      </c>
      <c r="C38" s="419" t="s">
        <v>31</v>
      </c>
      <c r="D38" s="161">
        <f>SUM(D39:D41)</f>
        <v>7004</v>
      </c>
      <c r="E38" s="161">
        <f>SUM(E39:E41)</f>
        <v>6652.5</v>
      </c>
      <c r="F38" s="281">
        <f aca="true" t="shared" si="0" ref="F38:F44">E38-D38</f>
        <v>-351.5</v>
      </c>
      <c r="G38" s="282">
        <f>F38/D38*100</f>
        <v>-5.018560822387207</v>
      </c>
      <c r="H38" s="479"/>
      <c r="I38" s="420"/>
      <c r="J38" s="519"/>
    </row>
    <row r="39" spans="1:10" ht="26.25" customHeight="1">
      <c r="A39" s="319"/>
      <c r="B39" s="333"/>
      <c r="C39" s="334" t="s">
        <v>34</v>
      </c>
      <c r="D39" s="151">
        <v>1000</v>
      </c>
      <c r="E39" s="151">
        <f>TRUNC(J39*0.001,1)</f>
        <v>1000</v>
      </c>
      <c r="F39" s="224">
        <f t="shared" si="0"/>
        <v>0</v>
      </c>
      <c r="G39" s="225">
        <f>ROUND(F39/E39*100,0)</f>
        <v>0</v>
      </c>
      <c r="H39" s="133" t="s">
        <v>34</v>
      </c>
      <c r="I39" s="335" t="s">
        <v>111</v>
      </c>
      <c r="J39" s="510">
        <v>1000000</v>
      </c>
    </row>
    <row r="40" spans="1:10" ht="26.25" customHeight="1">
      <c r="A40" s="319"/>
      <c r="B40" s="336"/>
      <c r="C40" s="337" t="s">
        <v>36</v>
      </c>
      <c r="D40" s="147">
        <v>4604</v>
      </c>
      <c r="E40" s="151">
        <f>TRUNC(J40*0.001,1)</f>
        <v>4652.5</v>
      </c>
      <c r="F40" s="301">
        <f t="shared" si="0"/>
        <v>48.5</v>
      </c>
      <c r="G40" s="302">
        <f>F40/D40*100</f>
        <v>1.0534317984361425</v>
      </c>
      <c r="H40" s="338" t="s">
        <v>36</v>
      </c>
      <c r="I40" s="339" t="s">
        <v>273</v>
      </c>
      <c r="J40" s="511">
        <v>4652550</v>
      </c>
    </row>
    <row r="41" spans="1:10" ht="26.25" customHeight="1">
      <c r="A41" s="319"/>
      <c r="B41" s="340"/>
      <c r="C41" s="341" t="s">
        <v>35</v>
      </c>
      <c r="D41" s="154">
        <v>1400</v>
      </c>
      <c r="E41" s="151">
        <f>TRUNC(J41*0.001,1)</f>
        <v>1000</v>
      </c>
      <c r="F41" s="238">
        <f t="shared" si="0"/>
        <v>-400</v>
      </c>
      <c r="G41" s="239">
        <f>F41/D41*100</f>
        <v>-28.57142857142857</v>
      </c>
      <c r="H41" s="342" t="s">
        <v>35</v>
      </c>
      <c r="I41" s="343" t="s">
        <v>274</v>
      </c>
      <c r="J41" s="520">
        <v>1000000</v>
      </c>
    </row>
    <row r="42" spans="1:10" ht="25.5" customHeight="1">
      <c r="A42" s="319"/>
      <c r="B42" s="344" t="s">
        <v>37</v>
      </c>
      <c r="C42" s="287" t="s">
        <v>31</v>
      </c>
      <c r="D42" s="153">
        <f>SUM(D43:D72)</f>
        <v>143503</v>
      </c>
      <c r="E42" s="153">
        <f>SUM(E43:E72)</f>
        <v>179212.4</v>
      </c>
      <c r="F42" s="209">
        <f t="shared" si="0"/>
        <v>35709.399999999994</v>
      </c>
      <c r="G42" s="210">
        <f>F42/D42*100</f>
        <v>24.88407907848616</v>
      </c>
      <c r="H42" s="288"/>
      <c r="I42" s="332"/>
      <c r="J42" s="521"/>
    </row>
    <row r="43" spans="1:10" ht="27" customHeight="1">
      <c r="A43" s="319"/>
      <c r="B43" s="333"/>
      <c r="C43" s="334" t="s">
        <v>38</v>
      </c>
      <c r="D43" s="151">
        <v>500</v>
      </c>
      <c r="E43" s="151">
        <f>TRUNC(J43*0.001,1)</f>
        <v>3000</v>
      </c>
      <c r="F43" s="224">
        <f t="shared" si="0"/>
        <v>2500</v>
      </c>
      <c r="G43" s="217">
        <f>F43/D43*100</f>
        <v>500</v>
      </c>
      <c r="H43" s="133" t="s">
        <v>99</v>
      </c>
      <c r="I43" s="345" t="s">
        <v>287</v>
      </c>
      <c r="J43" s="510">
        <v>3000000</v>
      </c>
    </row>
    <row r="44" spans="1:10" ht="27" customHeight="1">
      <c r="A44" s="319"/>
      <c r="B44" s="326"/>
      <c r="C44" s="323" t="s">
        <v>100</v>
      </c>
      <c r="D44" s="146">
        <v>28980</v>
      </c>
      <c r="E44" s="157">
        <f>TRUNC(SUM(J44:J49)*0.001,1)</f>
        <v>46408.4</v>
      </c>
      <c r="F44" s="198">
        <f t="shared" si="0"/>
        <v>17428.4</v>
      </c>
      <c r="G44" s="239">
        <f>F44/D44*100</f>
        <v>60.139406487232584</v>
      </c>
      <c r="H44" s="346" t="s">
        <v>101</v>
      </c>
      <c r="I44" s="335" t="s">
        <v>260</v>
      </c>
      <c r="J44" s="510">
        <v>1000000</v>
      </c>
    </row>
    <row r="45" spans="1:10" ht="27" customHeight="1">
      <c r="A45" s="319"/>
      <c r="B45" s="320"/>
      <c r="C45" s="323"/>
      <c r="D45" s="146"/>
      <c r="E45" s="146"/>
      <c r="F45" s="347"/>
      <c r="G45" s="194"/>
      <c r="H45" s="346" t="s">
        <v>102</v>
      </c>
      <c r="I45" s="348" t="s">
        <v>261</v>
      </c>
      <c r="J45" s="510">
        <v>240000</v>
      </c>
    </row>
    <row r="46" spans="1:10" ht="27" customHeight="1">
      <c r="A46" s="319"/>
      <c r="B46" s="320"/>
      <c r="C46" s="323"/>
      <c r="D46" s="146"/>
      <c r="E46" s="146"/>
      <c r="F46" s="347"/>
      <c r="G46" s="194"/>
      <c r="H46" s="133" t="s">
        <v>103</v>
      </c>
      <c r="I46" s="131" t="s">
        <v>122</v>
      </c>
      <c r="J46" s="510">
        <v>200000</v>
      </c>
    </row>
    <row r="47" spans="1:10" ht="27" customHeight="1">
      <c r="A47" s="319"/>
      <c r="B47" s="320"/>
      <c r="C47" s="323"/>
      <c r="D47" s="146"/>
      <c r="E47" s="146"/>
      <c r="F47" s="347"/>
      <c r="G47" s="194"/>
      <c r="H47" s="130" t="s">
        <v>104</v>
      </c>
      <c r="I47" s="131" t="s">
        <v>295</v>
      </c>
      <c r="J47" s="511">
        <v>8000000</v>
      </c>
    </row>
    <row r="48" spans="1:10" ht="27" customHeight="1">
      <c r="A48" s="319"/>
      <c r="B48" s="320"/>
      <c r="C48" s="323"/>
      <c r="D48" s="146"/>
      <c r="E48" s="146"/>
      <c r="F48" s="347"/>
      <c r="G48" s="194"/>
      <c r="H48" s="349" t="s">
        <v>105</v>
      </c>
      <c r="I48" s="350" t="s">
        <v>280</v>
      </c>
      <c r="J48" s="520">
        <v>26968411</v>
      </c>
    </row>
    <row r="49" spans="1:10" ht="27" customHeight="1">
      <c r="A49" s="319"/>
      <c r="B49" s="320"/>
      <c r="C49" s="321"/>
      <c r="D49" s="146"/>
      <c r="E49" s="146"/>
      <c r="F49" s="347"/>
      <c r="G49" s="225"/>
      <c r="H49" s="349" t="s">
        <v>106</v>
      </c>
      <c r="I49" s="350" t="s">
        <v>266</v>
      </c>
      <c r="J49" s="520">
        <v>10000000</v>
      </c>
    </row>
    <row r="50" spans="1:10" ht="27" customHeight="1">
      <c r="A50" s="319"/>
      <c r="B50" s="326"/>
      <c r="C50" s="341" t="s">
        <v>42</v>
      </c>
      <c r="D50" s="154">
        <v>73118</v>
      </c>
      <c r="E50" s="351">
        <f>TRUNC(SUM(J50:J56)*0.001,1)</f>
        <v>76720</v>
      </c>
      <c r="F50" s="238">
        <f>E50-D50</f>
        <v>3602</v>
      </c>
      <c r="G50" s="239">
        <f>F50/D50*100</f>
        <v>4.926283541672365</v>
      </c>
      <c r="H50" s="130" t="s">
        <v>107</v>
      </c>
      <c r="I50" s="352" t="s">
        <v>296</v>
      </c>
      <c r="J50" s="511">
        <v>600000</v>
      </c>
    </row>
    <row r="51" spans="1:10" ht="27" customHeight="1">
      <c r="A51" s="319"/>
      <c r="B51" s="320"/>
      <c r="C51" s="320"/>
      <c r="D51" s="146"/>
      <c r="E51" s="146"/>
      <c r="F51" s="347"/>
      <c r="G51" s="194"/>
      <c r="H51" s="138" t="s">
        <v>108</v>
      </c>
      <c r="I51" s="353" t="s">
        <v>123</v>
      </c>
      <c r="J51" s="517">
        <v>2700000</v>
      </c>
    </row>
    <row r="52" spans="1:10" ht="27" customHeight="1">
      <c r="A52" s="319"/>
      <c r="B52" s="320"/>
      <c r="C52" s="320"/>
      <c r="D52" s="146"/>
      <c r="E52" s="146"/>
      <c r="F52" s="347"/>
      <c r="G52" s="194"/>
      <c r="H52" s="130" t="s">
        <v>109</v>
      </c>
      <c r="I52" s="131" t="s">
        <v>281</v>
      </c>
      <c r="J52" s="511">
        <v>70000000</v>
      </c>
    </row>
    <row r="53" spans="1:10" ht="27" customHeight="1">
      <c r="A53" s="319"/>
      <c r="B53" s="320"/>
      <c r="C53" s="320"/>
      <c r="D53" s="146"/>
      <c r="E53" s="146"/>
      <c r="F53" s="347"/>
      <c r="G53" s="194"/>
      <c r="H53" s="129" t="s">
        <v>110</v>
      </c>
      <c r="I53" s="348" t="s">
        <v>124</v>
      </c>
      <c r="J53" s="510">
        <v>150000</v>
      </c>
    </row>
    <row r="54" spans="1:10" ht="27" customHeight="1">
      <c r="A54" s="319"/>
      <c r="B54" s="320"/>
      <c r="C54" s="320"/>
      <c r="D54" s="146"/>
      <c r="E54" s="146"/>
      <c r="F54" s="347"/>
      <c r="G54" s="194"/>
      <c r="H54" s="354" t="s">
        <v>138</v>
      </c>
      <c r="I54" s="132" t="s">
        <v>297</v>
      </c>
      <c r="J54" s="522">
        <v>910000</v>
      </c>
    </row>
    <row r="55" spans="1:10" ht="27" customHeight="1">
      <c r="A55" s="319"/>
      <c r="B55" s="320"/>
      <c r="C55" s="320"/>
      <c r="D55" s="146"/>
      <c r="E55" s="146"/>
      <c r="F55" s="347"/>
      <c r="G55" s="194"/>
      <c r="H55" s="355" t="s">
        <v>125</v>
      </c>
      <c r="I55" s="128" t="s">
        <v>132</v>
      </c>
      <c r="J55" s="523">
        <v>360000</v>
      </c>
    </row>
    <row r="56" spans="1:10" ht="27" customHeight="1" thickBot="1">
      <c r="A56" s="416"/>
      <c r="B56" s="417"/>
      <c r="C56" s="481"/>
      <c r="D56" s="162"/>
      <c r="E56" s="162"/>
      <c r="F56" s="482"/>
      <c r="G56" s="273"/>
      <c r="H56" s="483" t="s">
        <v>0</v>
      </c>
      <c r="I56" s="484" t="s">
        <v>298</v>
      </c>
      <c r="J56" s="524">
        <v>2000000</v>
      </c>
    </row>
    <row r="57" spans="1:10" ht="25.5" customHeight="1">
      <c r="A57" s="478"/>
      <c r="B57" s="485"/>
      <c r="C57" s="486" t="s">
        <v>153</v>
      </c>
      <c r="D57" s="470">
        <v>23505</v>
      </c>
      <c r="E57" s="487">
        <f>TRUNC(SUM(J57:J66)*0.001,1)</f>
        <v>29584</v>
      </c>
      <c r="F57" s="471">
        <f>E57-D57</f>
        <v>6079</v>
      </c>
      <c r="G57" s="472">
        <f>F57/D57*100</f>
        <v>25.86258242927037</v>
      </c>
      <c r="H57" s="488" t="s">
        <v>154</v>
      </c>
      <c r="I57" s="489" t="s">
        <v>155</v>
      </c>
      <c r="J57" s="513">
        <v>1080000</v>
      </c>
    </row>
    <row r="58" spans="1:10" ht="25.5" customHeight="1">
      <c r="A58" s="319"/>
      <c r="B58" s="320"/>
      <c r="C58" s="320"/>
      <c r="D58" s="146"/>
      <c r="E58" s="146"/>
      <c r="F58" s="198"/>
      <c r="G58" s="194"/>
      <c r="H58" s="480"/>
      <c r="I58" s="339" t="s">
        <v>156</v>
      </c>
      <c r="J58" s="511">
        <v>996000</v>
      </c>
    </row>
    <row r="59" spans="1:10" ht="25.5" customHeight="1">
      <c r="A59" s="319"/>
      <c r="B59" s="320"/>
      <c r="C59" s="320"/>
      <c r="D59" s="146"/>
      <c r="E59" s="146"/>
      <c r="F59" s="198"/>
      <c r="G59" s="194"/>
      <c r="H59" s="357"/>
      <c r="I59" s="345" t="s">
        <v>157</v>
      </c>
      <c r="J59" s="510">
        <v>900000</v>
      </c>
    </row>
    <row r="60" spans="1:10" ht="25.5" customHeight="1">
      <c r="A60" s="319"/>
      <c r="B60" s="320"/>
      <c r="C60" s="320"/>
      <c r="D60" s="146"/>
      <c r="E60" s="146"/>
      <c r="F60" s="198"/>
      <c r="G60" s="194"/>
      <c r="H60" s="357"/>
      <c r="I60" s="339" t="s">
        <v>158</v>
      </c>
      <c r="J60" s="511">
        <v>360000</v>
      </c>
    </row>
    <row r="61" spans="1:10" ht="19.5" customHeight="1">
      <c r="A61" s="319"/>
      <c r="B61" s="320"/>
      <c r="C61" s="320"/>
      <c r="D61" s="146"/>
      <c r="E61" s="146"/>
      <c r="F61" s="198"/>
      <c r="G61" s="194"/>
      <c r="H61" s="346"/>
      <c r="I61" s="348" t="s">
        <v>159</v>
      </c>
      <c r="J61" s="510">
        <v>100000</v>
      </c>
    </row>
    <row r="62" spans="1:10" ht="25.5" customHeight="1">
      <c r="A62" s="319"/>
      <c r="B62" s="320"/>
      <c r="C62" s="320"/>
      <c r="D62" s="146"/>
      <c r="E62" s="146"/>
      <c r="F62" s="347"/>
      <c r="G62" s="194"/>
      <c r="H62" s="358" t="s">
        <v>160</v>
      </c>
      <c r="I62" s="132" t="s">
        <v>161</v>
      </c>
      <c r="J62" s="510">
        <v>48000</v>
      </c>
    </row>
    <row r="63" spans="1:10" ht="28.5" customHeight="1">
      <c r="A63" s="319"/>
      <c r="B63" s="326"/>
      <c r="C63" s="320"/>
      <c r="D63" s="146"/>
      <c r="E63" s="146"/>
      <c r="F63" s="347"/>
      <c r="G63" s="194"/>
      <c r="H63" s="136" t="s">
        <v>162</v>
      </c>
      <c r="I63" s="131" t="s">
        <v>266</v>
      </c>
      <c r="J63" s="511">
        <v>10000000</v>
      </c>
    </row>
    <row r="64" spans="1:10" ht="28.5" customHeight="1">
      <c r="A64" s="319"/>
      <c r="B64" s="320"/>
      <c r="C64" s="320"/>
      <c r="D64" s="146"/>
      <c r="E64" s="146"/>
      <c r="F64" s="347"/>
      <c r="G64" s="194"/>
      <c r="H64" s="136" t="s">
        <v>163</v>
      </c>
      <c r="I64" s="131" t="s">
        <v>299</v>
      </c>
      <c r="J64" s="511">
        <v>13000000</v>
      </c>
    </row>
    <row r="65" spans="1:10" ht="28.5" customHeight="1">
      <c r="A65" s="319"/>
      <c r="B65" s="326"/>
      <c r="C65" s="320"/>
      <c r="D65" s="146"/>
      <c r="E65" s="146"/>
      <c r="F65" s="347"/>
      <c r="G65" s="194"/>
      <c r="H65" s="130" t="s">
        <v>164</v>
      </c>
      <c r="I65" s="131" t="s">
        <v>165</v>
      </c>
      <c r="J65" s="511">
        <v>2800000</v>
      </c>
    </row>
    <row r="66" spans="1:10" ht="25.5" customHeight="1">
      <c r="A66" s="319"/>
      <c r="B66" s="326"/>
      <c r="C66" s="334"/>
      <c r="D66" s="151"/>
      <c r="E66" s="151"/>
      <c r="F66" s="356"/>
      <c r="G66" s="225"/>
      <c r="H66" s="130" t="s">
        <v>166</v>
      </c>
      <c r="I66" s="131" t="s">
        <v>300</v>
      </c>
      <c r="J66" s="511">
        <v>300000</v>
      </c>
    </row>
    <row r="67" spans="1:10" ht="25.5" customHeight="1">
      <c r="A67" s="319"/>
      <c r="B67" s="326"/>
      <c r="C67" s="320" t="s">
        <v>167</v>
      </c>
      <c r="D67" s="146">
        <v>15200</v>
      </c>
      <c r="E67" s="157">
        <f>TRUNC(SUM(J67:J68)*0.001,1)</f>
        <v>17500</v>
      </c>
      <c r="F67" s="347">
        <f>E67-D67</f>
        <v>2300</v>
      </c>
      <c r="G67" s="194">
        <f>F67/D67*100</f>
        <v>15.131578947368421</v>
      </c>
      <c r="H67" s="346" t="s">
        <v>168</v>
      </c>
      <c r="I67" s="132" t="s">
        <v>301</v>
      </c>
      <c r="J67" s="510">
        <v>15000000</v>
      </c>
    </row>
    <row r="68" spans="1:10" ht="25.5" customHeight="1">
      <c r="A68" s="319"/>
      <c r="B68" s="326"/>
      <c r="C68" s="334"/>
      <c r="D68" s="151"/>
      <c r="E68" s="151"/>
      <c r="F68" s="356"/>
      <c r="G68" s="225"/>
      <c r="H68" s="133" t="s">
        <v>169</v>
      </c>
      <c r="I68" s="132" t="s">
        <v>170</v>
      </c>
      <c r="J68" s="510">
        <v>2500000</v>
      </c>
    </row>
    <row r="69" spans="1:10" ht="25.5" customHeight="1">
      <c r="A69" s="319"/>
      <c r="B69" s="326"/>
      <c r="C69" s="359" t="s">
        <v>171</v>
      </c>
      <c r="D69" s="148">
        <v>2200</v>
      </c>
      <c r="E69" s="148">
        <f>TRUNC(SUM(J69:J73)*0.001,1)</f>
        <v>6000</v>
      </c>
      <c r="F69" s="311">
        <f>E69-D69</f>
        <v>3800</v>
      </c>
      <c r="G69" s="194">
        <f>F69/D69*100</f>
        <v>172.72727272727272</v>
      </c>
      <c r="H69" s="360" t="s">
        <v>172</v>
      </c>
      <c r="I69" s="128" t="s">
        <v>173</v>
      </c>
      <c r="J69" s="525">
        <v>1000000</v>
      </c>
    </row>
    <row r="70" spans="1:10" ht="25.5" customHeight="1">
      <c r="A70" s="319"/>
      <c r="B70" s="320"/>
      <c r="C70" s="359"/>
      <c r="D70" s="148"/>
      <c r="E70" s="148"/>
      <c r="F70" s="311"/>
      <c r="G70" s="312"/>
      <c r="H70" s="540" t="s">
        <v>174</v>
      </c>
      <c r="I70" s="361" t="s">
        <v>175</v>
      </c>
      <c r="J70" s="526">
        <v>1000000</v>
      </c>
    </row>
    <row r="71" spans="1:10" ht="25.5" customHeight="1">
      <c r="A71" s="319"/>
      <c r="B71" s="320"/>
      <c r="C71" s="359"/>
      <c r="D71" s="148"/>
      <c r="E71" s="148"/>
      <c r="F71" s="311"/>
      <c r="G71" s="312"/>
      <c r="H71" s="541" t="s">
        <v>176</v>
      </c>
      <c r="I71" s="362" t="s">
        <v>177</v>
      </c>
      <c r="J71" s="527">
        <v>1000000</v>
      </c>
    </row>
    <row r="72" spans="1:10" ht="25.5" customHeight="1">
      <c r="A72" s="319"/>
      <c r="B72" s="320"/>
      <c r="C72" s="359"/>
      <c r="D72" s="148"/>
      <c r="E72" s="148"/>
      <c r="F72" s="311"/>
      <c r="G72" s="312"/>
      <c r="H72" s="363" t="s">
        <v>178</v>
      </c>
      <c r="I72" s="362" t="s">
        <v>177</v>
      </c>
      <c r="J72" s="527">
        <v>1000000</v>
      </c>
    </row>
    <row r="73" spans="1:10" ht="25.5" customHeight="1">
      <c r="A73" s="319"/>
      <c r="B73" s="329"/>
      <c r="C73" s="364"/>
      <c r="D73" s="155"/>
      <c r="E73" s="155"/>
      <c r="F73" s="365"/>
      <c r="G73" s="366"/>
      <c r="H73" s="432" t="s">
        <v>113</v>
      </c>
      <c r="I73" s="367" t="s">
        <v>294</v>
      </c>
      <c r="J73" s="528">
        <v>2000000</v>
      </c>
    </row>
    <row r="74" spans="1:10" ht="25.5" customHeight="1">
      <c r="A74" s="368" t="s">
        <v>179</v>
      </c>
      <c r="B74" s="369" t="s">
        <v>180</v>
      </c>
      <c r="C74" s="370" t="s">
        <v>181</v>
      </c>
      <c r="D74" s="156">
        <f>SUM(D75:D81)</f>
        <v>94693</v>
      </c>
      <c r="E74" s="156">
        <f>SUM(E75:E81)</f>
        <v>197057.3</v>
      </c>
      <c r="F74" s="181">
        <f>E74-D74</f>
        <v>102364.29999999999</v>
      </c>
      <c r="G74" s="182">
        <f>F74/D74*100</f>
        <v>108.10123240366234</v>
      </c>
      <c r="H74" s="331"/>
      <c r="I74" s="332"/>
      <c r="J74" s="521"/>
    </row>
    <row r="75" spans="1:10" s="378" customFormat="1" ht="25.5" customHeight="1">
      <c r="A75" s="371"/>
      <c r="B75" s="372"/>
      <c r="C75" s="373" t="s">
        <v>180</v>
      </c>
      <c r="D75" s="157">
        <v>40000</v>
      </c>
      <c r="E75" s="374">
        <f>TRUNC(J75*0.001,1)</f>
        <v>56829.5</v>
      </c>
      <c r="F75" s="375">
        <f>E75-D75</f>
        <v>16829.5</v>
      </c>
      <c r="G75" s="194">
        <f>F75/D75*100</f>
        <v>42.07375</v>
      </c>
      <c r="H75" s="376" t="s">
        <v>180</v>
      </c>
      <c r="I75" s="377" t="s">
        <v>302</v>
      </c>
      <c r="J75" s="4">
        <v>56829578</v>
      </c>
    </row>
    <row r="76" spans="1:10" ht="25.5" customHeight="1" thickBot="1">
      <c r="A76" s="416"/>
      <c r="B76" s="417"/>
      <c r="C76" s="490" t="s">
        <v>182</v>
      </c>
      <c r="D76" s="463">
        <v>10000</v>
      </c>
      <c r="E76" s="463">
        <f>TRUNC(J76*0.001,1)</f>
        <v>88365.4</v>
      </c>
      <c r="F76" s="464">
        <f>E76-D76</f>
        <v>78365.4</v>
      </c>
      <c r="G76" s="465">
        <f>F76/D76*100</f>
        <v>783.654</v>
      </c>
      <c r="H76" s="491" t="s">
        <v>183</v>
      </c>
      <c r="I76" s="492" t="s">
        <v>282</v>
      </c>
      <c r="J76" s="512">
        <v>88365418</v>
      </c>
    </row>
    <row r="77" spans="1:10" ht="27.75" customHeight="1">
      <c r="A77" s="478"/>
      <c r="B77" s="485"/>
      <c r="C77" s="493" t="s">
        <v>184</v>
      </c>
      <c r="D77" s="470">
        <v>44693</v>
      </c>
      <c r="E77" s="470">
        <f>TRUNC(SUM(J77:J81)*0.001,1)</f>
        <v>51862.4</v>
      </c>
      <c r="F77" s="471">
        <f>E77-D77</f>
        <v>7169.4000000000015</v>
      </c>
      <c r="G77" s="472">
        <f>F77/D77*100</f>
        <v>16.041438256550247</v>
      </c>
      <c r="H77" s="494" t="s">
        <v>185</v>
      </c>
      <c r="I77" s="495" t="s">
        <v>186</v>
      </c>
      <c r="J77" s="513">
        <v>4488000</v>
      </c>
    </row>
    <row r="78" spans="1:10" ht="27.75" customHeight="1">
      <c r="A78" s="319"/>
      <c r="B78" s="320"/>
      <c r="C78" s="323"/>
      <c r="D78" s="146"/>
      <c r="E78" s="146"/>
      <c r="F78" s="347"/>
      <c r="G78" s="194"/>
      <c r="H78" s="141" t="s">
        <v>187</v>
      </c>
      <c r="I78" s="352" t="s">
        <v>188</v>
      </c>
      <c r="J78" s="511">
        <v>4092000</v>
      </c>
    </row>
    <row r="79" spans="1:10" ht="24" customHeight="1">
      <c r="A79" s="319"/>
      <c r="B79" s="320"/>
      <c r="C79" s="323"/>
      <c r="D79" s="146"/>
      <c r="E79" s="146"/>
      <c r="F79" s="347"/>
      <c r="G79" s="194"/>
      <c r="H79" s="138" t="s">
        <v>189</v>
      </c>
      <c r="I79" s="380" t="s">
        <v>190</v>
      </c>
      <c r="J79" s="517">
        <v>2640000</v>
      </c>
    </row>
    <row r="80" spans="1:10" ht="24" customHeight="1">
      <c r="A80" s="319"/>
      <c r="B80" s="320"/>
      <c r="C80" s="323"/>
      <c r="D80" s="146"/>
      <c r="E80" s="146"/>
      <c r="F80" s="229"/>
      <c r="G80" s="194"/>
      <c r="H80" s="338" t="s">
        <v>191</v>
      </c>
      <c r="I80" s="352" t="s">
        <v>192</v>
      </c>
      <c r="J80" s="511">
        <v>600000</v>
      </c>
    </row>
    <row r="81" spans="1:10" s="384" customFormat="1" ht="24" customHeight="1">
      <c r="A81" s="381"/>
      <c r="B81" s="359"/>
      <c r="C81" s="382"/>
      <c r="D81" s="148"/>
      <c r="E81" s="148"/>
      <c r="F81" s="311"/>
      <c r="G81" s="312"/>
      <c r="H81" s="383" t="s">
        <v>193</v>
      </c>
      <c r="I81" s="361" t="s">
        <v>303</v>
      </c>
      <c r="J81" s="529">
        <v>40042453</v>
      </c>
    </row>
    <row r="82" spans="1:10" ht="25.5" customHeight="1">
      <c r="A82" s="385" t="s">
        <v>194</v>
      </c>
      <c r="B82" s="369" t="s">
        <v>195</v>
      </c>
      <c r="C82" s="287" t="s">
        <v>181</v>
      </c>
      <c r="D82" s="153">
        <f>SUM(D83:D92)</f>
        <v>274951</v>
      </c>
      <c r="E82" s="153">
        <f>SUM(E83:E92)</f>
        <v>320626.7</v>
      </c>
      <c r="F82" s="209">
        <f>E82-D82</f>
        <v>45675.70000000001</v>
      </c>
      <c r="G82" s="210">
        <f>F82/D82*100</f>
        <v>16.612305465337464</v>
      </c>
      <c r="H82" s="288"/>
      <c r="I82" s="332"/>
      <c r="J82" s="521"/>
    </row>
    <row r="83" spans="1:10" ht="25.5" customHeight="1">
      <c r="A83" s="319"/>
      <c r="B83" s="320"/>
      <c r="C83" s="323" t="s">
        <v>196</v>
      </c>
      <c r="D83" s="146">
        <v>201114</v>
      </c>
      <c r="E83" s="154">
        <f>TRUNC(SUM(J83:J85)*0.001,1)</f>
        <v>245376.7</v>
      </c>
      <c r="F83" s="193">
        <f>E83-D83</f>
        <v>44262.70000000001</v>
      </c>
      <c r="G83" s="194">
        <f>F83/D83*100</f>
        <v>22.008761200115362</v>
      </c>
      <c r="H83" s="306" t="s">
        <v>197</v>
      </c>
      <c r="I83" s="352" t="s">
        <v>198</v>
      </c>
      <c r="J83" s="511">
        <v>240037724</v>
      </c>
    </row>
    <row r="84" spans="1:10" ht="25.5" customHeight="1">
      <c r="A84" s="319"/>
      <c r="B84" s="320"/>
      <c r="C84" s="323"/>
      <c r="D84" s="146"/>
      <c r="E84" s="146"/>
      <c r="F84" s="198"/>
      <c r="G84" s="194"/>
      <c r="H84" s="386" t="s">
        <v>199</v>
      </c>
      <c r="I84" s="387" t="s">
        <v>200</v>
      </c>
      <c r="J84" s="528">
        <v>3596000</v>
      </c>
    </row>
    <row r="85" spans="1:10" ht="25.5" customHeight="1">
      <c r="A85" s="319"/>
      <c r="B85" s="320"/>
      <c r="C85" s="323"/>
      <c r="D85" s="146"/>
      <c r="E85" s="146"/>
      <c r="F85" s="198"/>
      <c r="G85" s="194"/>
      <c r="H85" s="386" t="s">
        <v>201</v>
      </c>
      <c r="I85" s="387" t="s">
        <v>202</v>
      </c>
      <c r="J85" s="528">
        <v>1743068</v>
      </c>
    </row>
    <row r="86" spans="1:10" ht="25.5" customHeight="1">
      <c r="A86" s="319"/>
      <c r="B86" s="326"/>
      <c r="C86" s="389" t="s">
        <v>203</v>
      </c>
      <c r="D86" s="147">
        <v>600</v>
      </c>
      <c r="E86" s="147">
        <f>TRUNC(J86*0.001,1)</f>
        <v>1000</v>
      </c>
      <c r="F86" s="301">
        <f aca="true" t="shared" si="1" ref="F86:F91">E86-D86</f>
        <v>400</v>
      </c>
      <c r="G86" s="302">
        <f aca="true" t="shared" si="2" ref="G86:G91">F86/D86*100</f>
        <v>66.66666666666666</v>
      </c>
      <c r="H86" s="133" t="s">
        <v>204</v>
      </c>
      <c r="I86" s="132" t="s">
        <v>205</v>
      </c>
      <c r="J86" s="510">
        <v>1000000</v>
      </c>
    </row>
    <row r="87" spans="1:10" ht="25.5" customHeight="1">
      <c r="A87" s="319"/>
      <c r="B87" s="326"/>
      <c r="C87" s="389" t="s">
        <v>206</v>
      </c>
      <c r="D87" s="147">
        <v>14314</v>
      </c>
      <c r="E87" s="147">
        <f>TRUNC(J87*0.001,1)</f>
        <v>8000</v>
      </c>
      <c r="F87" s="301">
        <f t="shared" si="1"/>
        <v>-6314</v>
      </c>
      <c r="G87" s="302">
        <f t="shared" si="2"/>
        <v>-44.11066089143496</v>
      </c>
      <c r="H87" s="303" t="s">
        <v>206</v>
      </c>
      <c r="I87" s="131" t="s">
        <v>207</v>
      </c>
      <c r="J87" s="511">
        <v>8000000</v>
      </c>
    </row>
    <row r="88" spans="1:10" ht="25.5" customHeight="1">
      <c r="A88" s="319"/>
      <c r="B88" s="320"/>
      <c r="C88" s="321" t="s">
        <v>208</v>
      </c>
      <c r="D88" s="146">
        <v>18000</v>
      </c>
      <c r="E88" s="151">
        <f>TRUNC(J88*0.001,1)</f>
        <v>30000</v>
      </c>
      <c r="F88" s="224">
        <f t="shared" si="1"/>
        <v>12000</v>
      </c>
      <c r="G88" s="302">
        <f t="shared" si="2"/>
        <v>66.66666666666666</v>
      </c>
      <c r="H88" s="133" t="s">
        <v>208</v>
      </c>
      <c r="I88" s="132" t="s">
        <v>264</v>
      </c>
      <c r="J88" s="510">
        <v>30000000</v>
      </c>
    </row>
    <row r="89" spans="1:10" ht="25.5" customHeight="1">
      <c r="A89" s="319"/>
      <c r="B89" s="326"/>
      <c r="C89" s="389" t="s">
        <v>8</v>
      </c>
      <c r="D89" s="147">
        <v>2250</v>
      </c>
      <c r="E89" s="147">
        <f>TRUNC(J89*0.001,1)</f>
        <v>2250</v>
      </c>
      <c r="F89" s="301">
        <f t="shared" si="1"/>
        <v>0</v>
      </c>
      <c r="G89" s="302">
        <f t="shared" si="2"/>
        <v>0</v>
      </c>
      <c r="H89" s="130" t="s">
        <v>8</v>
      </c>
      <c r="I89" s="390" t="s">
        <v>209</v>
      </c>
      <c r="J89" s="511">
        <v>2250000</v>
      </c>
    </row>
    <row r="90" spans="1:10" ht="25.5" customHeight="1">
      <c r="A90" s="319"/>
      <c r="B90" s="326"/>
      <c r="C90" s="389" t="s">
        <v>290</v>
      </c>
      <c r="D90" s="147">
        <v>2000</v>
      </c>
      <c r="E90" s="147">
        <v>0</v>
      </c>
      <c r="F90" s="301">
        <f t="shared" si="1"/>
        <v>-2000</v>
      </c>
      <c r="G90" s="302">
        <f t="shared" si="2"/>
        <v>-100</v>
      </c>
      <c r="H90" s="130" t="s">
        <v>293</v>
      </c>
      <c r="I90" s="390"/>
      <c r="J90" s="511">
        <v>0</v>
      </c>
    </row>
    <row r="91" spans="1:10" ht="25.5" customHeight="1">
      <c r="A91" s="391"/>
      <c r="B91" s="326"/>
      <c r="C91" s="320" t="s">
        <v>210</v>
      </c>
      <c r="D91" s="146">
        <v>36673</v>
      </c>
      <c r="E91" s="154">
        <f>TRUNC(SUM(J91:J92)*0.001,1)</f>
        <v>34000</v>
      </c>
      <c r="F91" s="392">
        <f t="shared" si="1"/>
        <v>-2673</v>
      </c>
      <c r="G91" s="239">
        <f t="shared" si="2"/>
        <v>-7.2887410356392985</v>
      </c>
      <c r="H91" s="133" t="s">
        <v>211</v>
      </c>
      <c r="I91" s="132" t="s">
        <v>212</v>
      </c>
      <c r="J91" s="510">
        <v>22000000</v>
      </c>
    </row>
    <row r="92" spans="1:10" ht="23.25" customHeight="1">
      <c r="A92" s="319"/>
      <c r="B92" s="326"/>
      <c r="C92" s="334"/>
      <c r="D92" s="151"/>
      <c r="E92" s="151"/>
      <c r="F92" s="388"/>
      <c r="G92" s="225"/>
      <c r="H92" s="134" t="s">
        <v>213</v>
      </c>
      <c r="I92" s="135" t="s">
        <v>214</v>
      </c>
      <c r="J92" s="510">
        <v>12000000</v>
      </c>
    </row>
    <row r="93" spans="1:10" ht="25.5" customHeight="1">
      <c r="A93" s="319"/>
      <c r="B93" s="344" t="s">
        <v>194</v>
      </c>
      <c r="C93" s="287" t="s">
        <v>181</v>
      </c>
      <c r="D93" s="153">
        <f>SUM(D94:D110)</f>
        <v>40715</v>
      </c>
      <c r="E93" s="153">
        <f>SUM(E94:E110)</f>
        <v>49400</v>
      </c>
      <c r="F93" s="209">
        <f aca="true" t="shared" si="3" ref="F93:F99">E93-D93</f>
        <v>8685</v>
      </c>
      <c r="G93" s="210">
        <f>F93/D93*100</f>
        <v>21.331204715706743</v>
      </c>
      <c r="H93" s="288"/>
      <c r="I93" s="332"/>
      <c r="J93" s="521"/>
    </row>
    <row r="94" spans="1:10" ht="30" customHeight="1">
      <c r="A94" s="319"/>
      <c r="B94" s="326"/>
      <c r="C94" s="393" t="s">
        <v>215</v>
      </c>
      <c r="D94" s="158">
        <v>2948</v>
      </c>
      <c r="E94" s="158">
        <f>TRUNC(J94*0.001,1)</f>
        <v>20000</v>
      </c>
      <c r="F94" s="394">
        <f t="shared" si="3"/>
        <v>17052</v>
      </c>
      <c r="G94" s="302">
        <f aca="true" t="shared" si="4" ref="G94:G102">F94/D94*100</f>
        <v>578.42605156038</v>
      </c>
      <c r="H94" s="395" t="s">
        <v>216</v>
      </c>
      <c r="I94" s="396" t="s">
        <v>217</v>
      </c>
      <c r="J94" s="31">
        <v>20000000</v>
      </c>
    </row>
    <row r="95" spans="1:10" ht="25.5" customHeight="1">
      <c r="A95" s="397"/>
      <c r="B95" s="326"/>
      <c r="C95" s="334" t="s">
        <v>288</v>
      </c>
      <c r="D95" s="151">
        <v>2863</v>
      </c>
      <c r="E95" s="151">
        <v>0</v>
      </c>
      <c r="F95" s="398">
        <f t="shared" si="3"/>
        <v>-2863</v>
      </c>
      <c r="G95" s="302">
        <f t="shared" si="4"/>
        <v>-100</v>
      </c>
      <c r="H95" s="136"/>
      <c r="I95" s="399"/>
      <c r="J95" s="530">
        <v>0</v>
      </c>
    </row>
    <row r="96" spans="1:10" ht="25.5" customHeight="1" thickBot="1">
      <c r="A96" s="416"/>
      <c r="B96" s="417"/>
      <c r="C96" s="481" t="s">
        <v>289</v>
      </c>
      <c r="D96" s="463">
        <v>14238</v>
      </c>
      <c r="E96" s="162">
        <v>0</v>
      </c>
      <c r="F96" s="496">
        <f t="shared" si="3"/>
        <v>-14238</v>
      </c>
      <c r="G96" s="465">
        <f t="shared" si="4"/>
        <v>-100</v>
      </c>
      <c r="H96" s="497"/>
      <c r="I96" s="498"/>
      <c r="J96" s="115">
        <v>0</v>
      </c>
    </row>
    <row r="97" spans="1:10" ht="25.5" customHeight="1">
      <c r="A97" s="499"/>
      <c r="B97" s="485"/>
      <c r="C97" s="500" t="s">
        <v>218</v>
      </c>
      <c r="D97" s="501">
        <v>2000</v>
      </c>
      <c r="E97" s="501">
        <f>TRUNC(J97*0.001,1)</f>
        <v>2400</v>
      </c>
      <c r="F97" s="502">
        <f t="shared" si="3"/>
        <v>400</v>
      </c>
      <c r="G97" s="243">
        <f t="shared" si="4"/>
        <v>20</v>
      </c>
      <c r="H97" s="503" t="s">
        <v>219</v>
      </c>
      <c r="I97" s="504" t="s">
        <v>220</v>
      </c>
      <c r="J97" s="531">
        <v>2400000</v>
      </c>
    </row>
    <row r="98" spans="1:10" ht="25.5" customHeight="1">
      <c r="A98" s="319"/>
      <c r="B98" s="326"/>
      <c r="C98" s="334" t="s">
        <v>221</v>
      </c>
      <c r="D98" s="147">
        <v>1200</v>
      </c>
      <c r="E98" s="151">
        <f>TRUNC(J98*0.001,1)</f>
        <v>3400</v>
      </c>
      <c r="F98" s="398">
        <f t="shared" si="3"/>
        <v>2200</v>
      </c>
      <c r="G98" s="302">
        <f t="shared" si="4"/>
        <v>183.33333333333331</v>
      </c>
      <c r="H98" s="137" t="s">
        <v>221</v>
      </c>
      <c r="I98" s="400" t="s">
        <v>222</v>
      </c>
      <c r="J98" s="532">
        <v>3400000</v>
      </c>
    </row>
    <row r="99" spans="1:10" ht="25.5" customHeight="1">
      <c r="A99" s="319"/>
      <c r="B99" s="326"/>
      <c r="C99" s="379" t="s">
        <v>223</v>
      </c>
      <c r="D99" s="154">
        <v>5500</v>
      </c>
      <c r="E99" s="154">
        <f>TRUNC(SUM(J99:J100)*0.001,1)</f>
        <v>4000</v>
      </c>
      <c r="F99" s="238">
        <f t="shared" si="3"/>
        <v>-1500</v>
      </c>
      <c r="G99" s="239">
        <f t="shared" si="4"/>
        <v>-27.27272727272727</v>
      </c>
      <c r="H99" s="130" t="s">
        <v>224</v>
      </c>
      <c r="I99" s="401" t="s">
        <v>225</v>
      </c>
      <c r="J99" s="511">
        <v>3000000</v>
      </c>
    </row>
    <row r="100" spans="1:10" ht="23.25" customHeight="1">
      <c r="A100" s="319"/>
      <c r="B100" s="326"/>
      <c r="C100" s="321"/>
      <c r="D100" s="151"/>
      <c r="E100" s="151"/>
      <c r="F100" s="224"/>
      <c r="G100" s="225"/>
      <c r="H100" s="141" t="s">
        <v>226</v>
      </c>
      <c r="I100" s="401" t="s">
        <v>269</v>
      </c>
      <c r="J100" s="511">
        <v>1000000</v>
      </c>
    </row>
    <row r="101" spans="1:10" ht="25.5" customHeight="1">
      <c r="A101" s="319"/>
      <c r="B101" s="326"/>
      <c r="C101" s="321" t="s">
        <v>227</v>
      </c>
      <c r="D101" s="151">
        <v>1400</v>
      </c>
      <c r="E101" s="151">
        <f>TRUNC(J101*0.001,1)</f>
        <v>2400</v>
      </c>
      <c r="F101" s="224">
        <f>E101-D101</f>
        <v>1000</v>
      </c>
      <c r="G101" s="302">
        <f t="shared" si="4"/>
        <v>71.42857142857143</v>
      </c>
      <c r="H101" s="138" t="s">
        <v>228</v>
      </c>
      <c r="I101" s="402" t="s">
        <v>96</v>
      </c>
      <c r="J101" s="517">
        <v>2400000</v>
      </c>
    </row>
    <row r="102" spans="1:10" ht="25.5" customHeight="1">
      <c r="A102" s="403"/>
      <c r="B102" s="326"/>
      <c r="C102" s="551" t="s">
        <v>230</v>
      </c>
      <c r="D102" s="154">
        <v>10566</v>
      </c>
      <c r="E102" s="154">
        <f>TRUNC(SUM(J102:J110)*0.001,1)</f>
        <v>17200</v>
      </c>
      <c r="F102" s="238">
        <f>E102-D102</f>
        <v>6634</v>
      </c>
      <c r="G102" s="239">
        <f t="shared" si="4"/>
        <v>62.78629566534166</v>
      </c>
      <c r="H102" s="136" t="s">
        <v>231</v>
      </c>
      <c r="I102" s="131" t="s">
        <v>229</v>
      </c>
      <c r="J102" s="511">
        <v>1200000</v>
      </c>
    </row>
    <row r="103" spans="1:10" ht="22.5" customHeight="1">
      <c r="A103" s="319"/>
      <c r="B103" s="320"/>
      <c r="C103" s="323"/>
      <c r="D103" s="159"/>
      <c r="E103" s="159"/>
      <c r="F103" s="347"/>
      <c r="G103" s="194"/>
      <c r="H103" s="139" t="s">
        <v>232</v>
      </c>
      <c r="I103" s="132" t="s">
        <v>233</v>
      </c>
      <c r="J103" s="517">
        <v>1000000</v>
      </c>
    </row>
    <row r="104" spans="1:10" ht="22.5" customHeight="1">
      <c r="A104" s="319"/>
      <c r="B104" s="320"/>
      <c r="C104" s="323"/>
      <c r="D104" s="159"/>
      <c r="E104" s="159"/>
      <c r="F104" s="347"/>
      <c r="G104" s="194"/>
      <c r="H104" s="136" t="s">
        <v>234</v>
      </c>
      <c r="I104" s="401" t="s">
        <v>235</v>
      </c>
      <c r="J104" s="511">
        <v>3600000</v>
      </c>
    </row>
    <row r="105" spans="1:10" ht="22.5" customHeight="1">
      <c r="A105" s="319"/>
      <c r="B105" s="320"/>
      <c r="C105" s="323"/>
      <c r="D105" s="159"/>
      <c r="E105" s="159"/>
      <c r="F105" s="347"/>
      <c r="G105" s="404"/>
      <c r="H105" s="129" t="s">
        <v>236</v>
      </c>
      <c r="I105" s="405" t="s">
        <v>237</v>
      </c>
      <c r="J105" s="510">
        <v>2400000</v>
      </c>
    </row>
    <row r="106" spans="1:10" ht="22.5" customHeight="1">
      <c r="A106" s="319"/>
      <c r="B106" s="320"/>
      <c r="C106" s="323"/>
      <c r="D106" s="159"/>
      <c r="E106" s="159"/>
      <c r="F106" s="347"/>
      <c r="G106" s="404"/>
      <c r="H106" s="430" t="s">
        <v>258</v>
      </c>
      <c r="I106" s="431" t="s">
        <v>96</v>
      </c>
      <c r="J106" s="514">
        <v>2400000</v>
      </c>
    </row>
    <row r="107" spans="1:10" ht="22.5" customHeight="1">
      <c r="A107" s="319"/>
      <c r="B107" s="320"/>
      <c r="C107" s="323"/>
      <c r="D107" s="159"/>
      <c r="E107" s="159"/>
      <c r="F107" s="347"/>
      <c r="G107" s="404"/>
      <c r="H107" s="141" t="s">
        <v>238</v>
      </c>
      <c r="I107" s="401" t="s">
        <v>111</v>
      </c>
      <c r="J107" s="511">
        <v>1000000</v>
      </c>
    </row>
    <row r="108" spans="1:10" ht="22.5" customHeight="1">
      <c r="A108" s="319"/>
      <c r="B108" s="320"/>
      <c r="C108" s="323"/>
      <c r="D108" s="159"/>
      <c r="E108" s="159"/>
      <c r="F108" s="347"/>
      <c r="G108" s="404"/>
      <c r="H108" s="133" t="s">
        <v>239</v>
      </c>
      <c r="I108" s="402" t="s">
        <v>268</v>
      </c>
      <c r="J108" s="517">
        <v>600000</v>
      </c>
    </row>
    <row r="109" spans="1:10" ht="22.5" customHeight="1">
      <c r="A109" s="319"/>
      <c r="B109" s="326"/>
      <c r="C109" s="323"/>
      <c r="D109" s="159"/>
      <c r="E109" s="159"/>
      <c r="F109" s="347"/>
      <c r="G109" s="404"/>
      <c r="H109" s="140" t="s">
        <v>240</v>
      </c>
      <c r="I109" s="406" t="s">
        <v>267</v>
      </c>
      <c r="J109" s="520">
        <v>3000000</v>
      </c>
    </row>
    <row r="110" spans="1:10" ht="25.5" customHeight="1">
      <c r="A110" s="319"/>
      <c r="B110" s="326"/>
      <c r="C110" s="407"/>
      <c r="D110" s="159"/>
      <c r="E110" s="159"/>
      <c r="F110" s="347"/>
      <c r="G110" s="404"/>
      <c r="H110" s="136" t="s">
        <v>259</v>
      </c>
      <c r="I110" s="401" t="s">
        <v>292</v>
      </c>
      <c r="J110" s="511">
        <v>2000000</v>
      </c>
    </row>
    <row r="111" spans="1:10" ht="25.5" customHeight="1">
      <c r="A111" s="385" t="s">
        <v>241</v>
      </c>
      <c r="B111" s="369" t="s">
        <v>241</v>
      </c>
      <c r="C111" s="287" t="s">
        <v>181</v>
      </c>
      <c r="D111" s="153">
        <f>D112</f>
        <v>168000</v>
      </c>
      <c r="E111" s="153">
        <f>SUM(E112)</f>
        <v>168000</v>
      </c>
      <c r="F111" s="209">
        <f>E111-D111</f>
        <v>0</v>
      </c>
      <c r="G111" s="210">
        <f aca="true" t="shared" si="5" ref="G111:G121">F111/D111*100</f>
        <v>0</v>
      </c>
      <c r="H111" s="288"/>
      <c r="I111" s="332"/>
      <c r="J111" s="521"/>
    </row>
    <row r="112" spans="1:10" ht="25.5" customHeight="1">
      <c r="A112" s="408"/>
      <c r="B112" s="329"/>
      <c r="C112" s="409" t="s">
        <v>241</v>
      </c>
      <c r="D112" s="160">
        <v>168000</v>
      </c>
      <c r="E112" s="160">
        <f>TRUNC(J112*0.001,1)</f>
        <v>168000</v>
      </c>
      <c r="F112" s="410">
        <f>E112-D112</f>
        <v>0</v>
      </c>
      <c r="G112" s="239">
        <f t="shared" si="5"/>
        <v>0</v>
      </c>
      <c r="H112" s="412" t="s">
        <v>242</v>
      </c>
      <c r="I112" s="413" t="s">
        <v>263</v>
      </c>
      <c r="J112" s="533">
        <v>168000000</v>
      </c>
    </row>
    <row r="113" spans="1:10" ht="25.5" customHeight="1">
      <c r="A113" s="319" t="s">
        <v>243</v>
      </c>
      <c r="B113" s="344" t="s">
        <v>243</v>
      </c>
      <c r="C113" s="370" t="s">
        <v>181</v>
      </c>
      <c r="D113" s="156">
        <f>D114</f>
        <v>0</v>
      </c>
      <c r="E113" s="156">
        <f>SUM(E114)</f>
        <v>100</v>
      </c>
      <c r="F113" s="209">
        <f>E113-D113</f>
        <v>100</v>
      </c>
      <c r="G113" s="210">
        <v>0</v>
      </c>
      <c r="H113" s="414"/>
      <c r="I113" s="415"/>
      <c r="J113" s="534"/>
    </row>
    <row r="114" spans="1:10" ht="25.5" customHeight="1">
      <c r="A114" s="408"/>
      <c r="B114" s="329"/>
      <c r="C114" s="409" t="s">
        <v>243</v>
      </c>
      <c r="D114" s="160">
        <v>0</v>
      </c>
      <c r="E114" s="160">
        <f>TRUNC(J114*0.001,1)</f>
        <v>100</v>
      </c>
      <c r="F114" s="251">
        <f aca="true" t="shared" si="6" ref="F114:F121">D114-E114</f>
        <v>-100</v>
      </c>
      <c r="G114" s="239">
        <v>0</v>
      </c>
      <c r="H114" s="412" t="s">
        <v>243</v>
      </c>
      <c r="I114" s="505" t="s">
        <v>244</v>
      </c>
      <c r="J114" s="533">
        <v>100000</v>
      </c>
    </row>
    <row r="115" spans="1:10" ht="24">
      <c r="A115" s="368" t="s">
        <v>245</v>
      </c>
      <c r="B115" s="330" t="s">
        <v>245</v>
      </c>
      <c r="C115" s="287" t="s">
        <v>181</v>
      </c>
      <c r="D115" s="153">
        <f>SUM(D116:D117)</f>
        <v>3340</v>
      </c>
      <c r="E115" s="153">
        <f>SUM(E116:E117)</f>
        <v>5000</v>
      </c>
      <c r="F115" s="209">
        <f>E115-D115</f>
        <v>1660</v>
      </c>
      <c r="G115" s="210">
        <f t="shared" si="5"/>
        <v>49.700598802395206</v>
      </c>
      <c r="H115" s="288"/>
      <c r="I115" s="332"/>
      <c r="J115" s="521"/>
    </row>
    <row r="116" spans="1:10" ht="25.5" customHeight="1">
      <c r="A116" s="319"/>
      <c r="B116" s="320"/>
      <c r="C116" s="421" t="s">
        <v>246</v>
      </c>
      <c r="D116" s="158">
        <v>1000</v>
      </c>
      <c r="E116" s="151">
        <f>TRUNC(J116*0.001,1)</f>
        <v>3000</v>
      </c>
      <c r="F116" s="216">
        <f t="shared" si="6"/>
        <v>-2000</v>
      </c>
      <c r="G116" s="239">
        <f t="shared" si="5"/>
        <v>-200</v>
      </c>
      <c r="H116" s="422" t="s">
        <v>247</v>
      </c>
      <c r="I116" s="353" t="s">
        <v>248</v>
      </c>
      <c r="J116" s="517">
        <v>3000000</v>
      </c>
    </row>
    <row r="117" spans="1:10" ht="25.5" customHeight="1" thickBot="1">
      <c r="A117" s="416"/>
      <c r="B117" s="417"/>
      <c r="C117" s="481" t="s">
        <v>249</v>
      </c>
      <c r="D117" s="463">
        <v>2340</v>
      </c>
      <c r="E117" s="162">
        <f>TRUNC(J117*0.001,1)</f>
        <v>2000</v>
      </c>
      <c r="F117" s="464">
        <f t="shared" si="6"/>
        <v>340</v>
      </c>
      <c r="G117" s="465">
        <f t="shared" si="5"/>
        <v>14.529914529914532</v>
      </c>
      <c r="H117" s="506" t="s">
        <v>250</v>
      </c>
      <c r="I117" s="492"/>
      <c r="J117" s="512">
        <v>2000000</v>
      </c>
    </row>
    <row r="118" spans="1:10" ht="24">
      <c r="A118" s="478" t="s">
        <v>251</v>
      </c>
      <c r="B118" s="493" t="s">
        <v>252</v>
      </c>
      <c r="C118" s="419" t="s">
        <v>181</v>
      </c>
      <c r="D118" s="161">
        <f>D119</f>
        <v>100000</v>
      </c>
      <c r="E118" s="161">
        <f>SUM(E119)</f>
        <v>130000</v>
      </c>
      <c r="F118" s="281">
        <f>E118-D118</f>
        <v>30000</v>
      </c>
      <c r="G118" s="282">
        <f t="shared" si="5"/>
        <v>30</v>
      </c>
      <c r="H118" s="283"/>
      <c r="I118" s="420"/>
      <c r="J118" s="519"/>
    </row>
    <row r="119" spans="1:10" ht="25.5" customHeight="1">
      <c r="A119" s="319"/>
      <c r="B119" s="329"/>
      <c r="C119" s="407" t="s">
        <v>252</v>
      </c>
      <c r="D119" s="146">
        <v>100000</v>
      </c>
      <c r="E119" s="423">
        <f>TRUNC(J119*0.001,1)</f>
        <v>130000</v>
      </c>
      <c r="F119" s="198">
        <f>E119-D119</f>
        <v>30000</v>
      </c>
      <c r="G119" s="239">
        <f t="shared" si="5"/>
        <v>30</v>
      </c>
      <c r="H119" s="138" t="s">
        <v>253</v>
      </c>
      <c r="I119" s="353"/>
      <c r="J119" s="517">
        <v>130000000</v>
      </c>
    </row>
    <row r="120" spans="1:10" ht="24">
      <c r="A120" s="385" t="s">
        <v>254</v>
      </c>
      <c r="B120" s="330" t="s">
        <v>255</v>
      </c>
      <c r="C120" s="287" t="s">
        <v>181</v>
      </c>
      <c r="D120" s="153">
        <f>SUM(D121:D121)</f>
        <v>10000</v>
      </c>
      <c r="E120" s="153">
        <f>SUM(E121)</f>
        <v>25000</v>
      </c>
      <c r="F120" s="209">
        <f>E120-D120</f>
        <v>15000</v>
      </c>
      <c r="G120" s="210">
        <f t="shared" si="5"/>
        <v>150</v>
      </c>
      <c r="H120" s="288"/>
      <c r="I120" s="332"/>
      <c r="J120" s="521"/>
    </row>
    <row r="121" spans="1:10" ht="25.5" customHeight="1" thickBot="1">
      <c r="A121" s="416"/>
      <c r="B121" s="417"/>
      <c r="C121" s="424" t="s">
        <v>256</v>
      </c>
      <c r="D121" s="162">
        <v>10000</v>
      </c>
      <c r="E121" s="425">
        <f>TRUNC(J121*0.001,1)</f>
        <v>25000</v>
      </c>
      <c r="F121" s="272">
        <f t="shared" si="6"/>
        <v>-15000</v>
      </c>
      <c r="G121" s="273">
        <f t="shared" si="5"/>
        <v>-150</v>
      </c>
      <c r="H121" s="426" t="s">
        <v>257</v>
      </c>
      <c r="I121" s="427"/>
      <c r="J121" s="126">
        <v>25000000</v>
      </c>
    </row>
    <row r="122" spans="4:10" ht="13.5" customHeight="1">
      <c r="D122" s="142"/>
      <c r="E122" s="142"/>
      <c r="F122" s="142"/>
      <c r="G122" s="142"/>
      <c r="H122" s="142"/>
      <c r="J122" s="1"/>
    </row>
    <row r="123" spans="4:10" ht="13.5" customHeight="1">
      <c r="D123" s="142"/>
      <c r="E123" s="142"/>
      <c r="F123" s="142"/>
      <c r="G123" s="142"/>
      <c r="H123" s="142"/>
      <c r="J123" s="584"/>
    </row>
    <row r="124" spans="4:10" ht="13.5" customHeight="1">
      <c r="D124" s="142"/>
      <c r="E124" s="142"/>
      <c r="F124" s="142"/>
      <c r="G124" s="142"/>
      <c r="H124" s="142"/>
      <c r="J124" s="1"/>
    </row>
    <row r="125" spans="4:10" ht="13.5" customHeight="1">
      <c r="D125" s="142"/>
      <c r="E125" s="142"/>
      <c r="F125" s="142"/>
      <c r="G125" s="142"/>
      <c r="H125" s="142"/>
      <c r="J125" s="1"/>
    </row>
    <row r="126" spans="4:10" ht="13.5" customHeight="1">
      <c r="D126" s="142"/>
      <c r="E126" s="142"/>
      <c r="F126" s="142"/>
      <c r="G126" s="142"/>
      <c r="H126" s="142"/>
      <c r="J126" s="1"/>
    </row>
    <row r="127" spans="4:10" ht="13.5" customHeight="1">
      <c r="D127" s="142"/>
      <c r="E127" s="142"/>
      <c r="F127" s="142"/>
      <c r="G127" s="142"/>
      <c r="H127" s="142"/>
      <c r="J127" s="1"/>
    </row>
    <row r="128" spans="4:10" ht="13.5" customHeight="1">
      <c r="D128" s="142"/>
      <c r="E128" s="142"/>
      <c r="F128" s="142"/>
      <c r="G128" s="142"/>
      <c r="H128" s="142"/>
      <c r="I128" s="429"/>
      <c r="J128" s="5"/>
    </row>
    <row r="129" spans="4:10" ht="13.5" customHeight="1">
      <c r="D129" s="142"/>
      <c r="E129" s="142"/>
      <c r="F129" s="142"/>
      <c r="G129" s="142"/>
      <c r="H129" s="142"/>
      <c r="I129" s="429"/>
      <c r="J129" s="1"/>
    </row>
    <row r="130" spans="4:10" ht="13.5" customHeight="1">
      <c r="D130" s="142"/>
      <c r="E130" s="142"/>
      <c r="F130" s="142"/>
      <c r="G130" s="142"/>
      <c r="H130" s="142"/>
      <c r="I130" s="429"/>
      <c r="J130" s="1"/>
    </row>
    <row r="131" spans="4:10" ht="13.5" customHeight="1">
      <c r="D131" s="142"/>
      <c r="E131" s="142"/>
      <c r="F131" s="142"/>
      <c r="G131" s="142"/>
      <c r="H131" s="142"/>
      <c r="I131" s="429"/>
      <c r="J131" s="1"/>
    </row>
    <row r="132" spans="4:10" ht="13.5" customHeight="1">
      <c r="D132" s="142"/>
      <c r="E132" s="142"/>
      <c r="F132" s="142"/>
      <c r="G132" s="142"/>
      <c r="H132" s="142"/>
      <c r="I132" s="429"/>
      <c r="J132" s="1"/>
    </row>
    <row r="133" spans="4:10" ht="13.5" customHeight="1">
      <c r="D133" s="142"/>
      <c r="E133" s="142"/>
      <c r="F133" s="142"/>
      <c r="G133" s="142"/>
      <c r="H133" s="142"/>
      <c r="I133" s="429"/>
      <c r="J133" s="1"/>
    </row>
    <row r="134" spans="4:10" ht="13.5" customHeight="1">
      <c r="D134" s="142"/>
      <c r="E134" s="142"/>
      <c r="F134" s="142"/>
      <c r="G134" s="142"/>
      <c r="H134" s="142"/>
      <c r="I134" s="429"/>
      <c r="J134" s="1"/>
    </row>
    <row r="135" spans="4:10" ht="13.5" customHeight="1">
      <c r="D135" s="142"/>
      <c r="E135" s="142"/>
      <c r="F135" s="142"/>
      <c r="G135" s="142"/>
      <c r="H135" s="142"/>
      <c r="I135" s="429"/>
      <c r="J135" s="1"/>
    </row>
    <row r="136" spans="4:10" ht="13.5" customHeight="1">
      <c r="D136" s="142"/>
      <c r="E136" s="142"/>
      <c r="F136" s="142"/>
      <c r="G136" s="142"/>
      <c r="H136" s="142"/>
      <c r="I136" s="429"/>
      <c r="J136" s="1"/>
    </row>
    <row r="137" spans="4:10" ht="13.5" customHeight="1">
      <c r="D137" s="142"/>
      <c r="E137" s="142"/>
      <c r="F137" s="142"/>
      <c r="G137" s="142"/>
      <c r="H137" s="142"/>
      <c r="I137" s="429"/>
      <c r="J137" s="1"/>
    </row>
    <row r="138" spans="4:10" ht="13.5" customHeight="1">
      <c r="D138" s="142"/>
      <c r="E138" s="142"/>
      <c r="F138" s="142"/>
      <c r="G138" s="142"/>
      <c r="H138" s="142"/>
      <c r="I138" s="429"/>
      <c r="J138" s="1"/>
    </row>
    <row r="139" spans="4:10" ht="13.5" customHeight="1">
      <c r="D139" s="142"/>
      <c r="E139" s="142"/>
      <c r="F139" s="142"/>
      <c r="G139" s="142"/>
      <c r="H139" s="142"/>
      <c r="I139" s="429"/>
      <c r="J139" s="1"/>
    </row>
    <row r="140" spans="4:10" ht="13.5" customHeight="1">
      <c r="D140" s="142"/>
      <c r="E140" s="142"/>
      <c r="F140" s="142"/>
      <c r="G140" s="142"/>
      <c r="H140" s="142"/>
      <c r="I140" s="429"/>
      <c r="J140" s="1"/>
    </row>
    <row r="141" spans="4:10" ht="13.5" customHeight="1">
      <c r="D141" s="142"/>
      <c r="E141" s="142"/>
      <c r="F141" s="142"/>
      <c r="G141" s="142"/>
      <c r="H141" s="142"/>
      <c r="I141" s="429"/>
      <c r="J141" s="1"/>
    </row>
    <row r="142" spans="4:10" ht="13.5" customHeight="1">
      <c r="D142" s="142"/>
      <c r="E142" s="142"/>
      <c r="F142" s="142"/>
      <c r="G142" s="142"/>
      <c r="H142" s="142"/>
      <c r="I142" s="429"/>
      <c r="J142" s="1"/>
    </row>
    <row r="143" spans="4:10" ht="13.5" customHeight="1">
      <c r="D143" s="142"/>
      <c r="E143" s="142"/>
      <c r="F143" s="142"/>
      <c r="G143" s="142"/>
      <c r="H143" s="142"/>
      <c r="I143" s="429"/>
      <c r="J143" s="1"/>
    </row>
    <row r="144" spans="4:10" ht="13.5" customHeight="1">
      <c r="D144" s="142"/>
      <c r="E144" s="142"/>
      <c r="F144" s="142"/>
      <c r="G144" s="142"/>
      <c r="H144" s="142"/>
      <c r="I144" s="429"/>
      <c r="J144" s="1"/>
    </row>
    <row r="145" spans="4:10" ht="13.5" customHeight="1">
      <c r="D145" s="142"/>
      <c r="E145" s="142"/>
      <c r="F145" s="142"/>
      <c r="G145" s="142"/>
      <c r="H145" s="142"/>
      <c r="I145" s="429"/>
      <c r="J145" s="1"/>
    </row>
    <row r="146" spans="4:10" ht="13.5" customHeight="1">
      <c r="D146" s="142"/>
      <c r="E146" s="142"/>
      <c r="F146" s="142"/>
      <c r="G146" s="142"/>
      <c r="H146" s="142"/>
      <c r="I146" s="429"/>
      <c r="J146" s="1"/>
    </row>
    <row r="147" spans="4:10" ht="13.5" customHeight="1">
      <c r="D147" s="142"/>
      <c r="E147" s="142"/>
      <c r="F147" s="142"/>
      <c r="G147" s="142"/>
      <c r="H147" s="142"/>
      <c r="I147" s="429"/>
      <c r="J147" s="1"/>
    </row>
    <row r="148" spans="4:10" ht="13.5" customHeight="1">
      <c r="D148" s="142"/>
      <c r="E148" s="142"/>
      <c r="F148" s="142"/>
      <c r="G148" s="142"/>
      <c r="H148" s="142"/>
      <c r="I148" s="429"/>
      <c r="J148" s="1"/>
    </row>
    <row r="149" spans="4:10" ht="13.5" customHeight="1">
      <c r="D149" s="142"/>
      <c r="E149" s="142"/>
      <c r="F149" s="142"/>
      <c r="G149" s="142"/>
      <c r="H149" s="142"/>
      <c r="I149" s="429"/>
      <c r="J149" s="1"/>
    </row>
    <row r="150" spans="4:10" ht="13.5" customHeight="1">
      <c r="D150" s="142"/>
      <c r="E150" s="142"/>
      <c r="F150" s="142"/>
      <c r="G150" s="142"/>
      <c r="H150" s="142"/>
      <c r="I150" s="429"/>
      <c r="J150" s="1"/>
    </row>
    <row r="151" spans="4:10" ht="13.5" customHeight="1">
      <c r="D151" s="142"/>
      <c r="E151" s="142"/>
      <c r="F151" s="142"/>
      <c r="G151" s="142"/>
      <c r="H151" s="142"/>
      <c r="I151" s="429"/>
      <c r="J151" s="1"/>
    </row>
    <row r="152" spans="1:9" ht="13.5" customHeight="1">
      <c r="A152" s="180"/>
      <c r="B152" s="180"/>
      <c r="C152" s="180"/>
      <c r="I152" s="429"/>
    </row>
    <row r="153" spans="1:9" ht="13.5" customHeight="1">
      <c r="A153" s="180"/>
      <c r="B153" s="180"/>
      <c r="C153" s="180"/>
      <c r="I153" s="429"/>
    </row>
    <row r="154" spans="1:9" ht="13.5" customHeight="1">
      <c r="A154" s="180"/>
      <c r="B154" s="180"/>
      <c r="C154" s="180"/>
      <c r="I154" s="429"/>
    </row>
    <row r="155" spans="1:9" ht="13.5" customHeight="1">
      <c r="A155" s="180"/>
      <c r="B155" s="180"/>
      <c r="C155" s="180"/>
      <c r="I155" s="429"/>
    </row>
    <row r="156" spans="1:9" ht="13.5" customHeight="1">
      <c r="A156" s="180"/>
      <c r="B156" s="180"/>
      <c r="C156" s="180"/>
      <c r="I156" s="429"/>
    </row>
    <row r="157" spans="1:9" ht="13.5" customHeight="1">
      <c r="A157" s="180"/>
      <c r="B157" s="180"/>
      <c r="C157" s="180"/>
      <c r="I157" s="429"/>
    </row>
    <row r="158" spans="1:9" ht="13.5" customHeight="1">
      <c r="A158" s="180"/>
      <c r="B158" s="180"/>
      <c r="C158" s="180"/>
      <c r="I158" s="429"/>
    </row>
    <row r="159" spans="1:9" ht="13.5" customHeight="1">
      <c r="A159" s="180"/>
      <c r="B159" s="180"/>
      <c r="C159" s="180"/>
      <c r="I159" s="429"/>
    </row>
    <row r="160" spans="1:9" ht="13.5" customHeight="1">
      <c r="A160" s="180"/>
      <c r="B160" s="180"/>
      <c r="C160" s="180"/>
      <c r="I160" s="429"/>
    </row>
    <row r="161" spans="1:9" ht="13.5" customHeight="1">
      <c r="A161" s="180"/>
      <c r="B161" s="180"/>
      <c r="C161" s="180"/>
      <c r="I161" s="429"/>
    </row>
    <row r="162" spans="1:9" ht="13.5" customHeight="1">
      <c r="A162" s="180"/>
      <c r="B162" s="180"/>
      <c r="C162" s="180"/>
      <c r="I162" s="429"/>
    </row>
    <row r="163" spans="1:9" ht="13.5" customHeight="1">
      <c r="A163" s="180"/>
      <c r="B163" s="180"/>
      <c r="C163" s="180"/>
      <c r="I163" s="429"/>
    </row>
    <row r="164" spans="1:9" ht="13.5" customHeight="1">
      <c r="A164" s="180"/>
      <c r="B164" s="180"/>
      <c r="C164" s="180"/>
      <c r="I164" s="429"/>
    </row>
    <row r="165" spans="1:9" ht="13.5" customHeight="1">
      <c r="A165" s="180"/>
      <c r="B165" s="180"/>
      <c r="C165" s="180"/>
      <c r="I165" s="429"/>
    </row>
    <row r="166" spans="1:9" ht="13.5" customHeight="1">
      <c r="A166" s="180"/>
      <c r="B166" s="180"/>
      <c r="C166" s="180"/>
      <c r="I166" s="429"/>
    </row>
    <row r="167" spans="1:9" ht="13.5" customHeight="1">
      <c r="A167" s="180"/>
      <c r="B167" s="180"/>
      <c r="C167" s="180"/>
      <c r="I167" s="429"/>
    </row>
    <row r="168" spans="1:9" ht="13.5" customHeight="1">
      <c r="A168" s="180"/>
      <c r="B168" s="180"/>
      <c r="C168" s="180"/>
      <c r="I168" s="429"/>
    </row>
    <row r="169" spans="1:9" ht="13.5" customHeight="1">
      <c r="A169" s="180"/>
      <c r="B169" s="180"/>
      <c r="C169" s="180"/>
      <c r="I169" s="429"/>
    </row>
    <row r="170" spans="1:9" ht="13.5" customHeight="1">
      <c r="A170" s="180"/>
      <c r="B170" s="180"/>
      <c r="C170" s="180"/>
      <c r="I170" s="429"/>
    </row>
    <row r="171" spans="1:9" ht="13.5" customHeight="1">
      <c r="A171" s="180"/>
      <c r="B171" s="180"/>
      <c r="C171" s="180"/>
      <c r="I171" s="429"/>
    </row>
    <row r="172" spans="1:9" ht="13.5" customHeight="1">
      <c r="A172" s="180"/>
      <c r="B172" s="180"/>
      <c r="C172" s="180"/>
      <c r="I172" s="429"/>
    </row>
    <row r="173" spans="1:9" ht="13.5" customHeight="1">
      <c r="A173" s="180"/>
      <c r="B173" s="180"/>
      <c r="C173" s="180"/>
      <c r="I173" s="429"/>
    </row>
    <row r="174" spans="1:9" ht="13.5" customHeight="1">
      <c r="A174" s="180"/>
      <c r="B174" s="180"/>
      <c r="C174" s="180"/>
      <c r="I174" s="429"/>
    </row>
    <row r="175" ht="13.5" customHeight="1">
      <c r="I175" s="429"/>
    </row>
    <row r="176" ht="13.5" customHeight="1">
      <c r="I176" s="429"/>
    </row>
    <row r="177" ht="13.5" customHeight="1">
      <c r="I177" s="429"/>
    </row>
    <row r="178" ht="13.5" customHeight="1">
      <c r="I178" s="429"/>
    </row>
    <row r="179" ht="13.5" customHeight="1">
      <c r="I179" s="429"/>
    </row>
    <row r="180" ht="13.5" customHeight="1">
      <c r="I180" s="429"/>
    </row>
    <row r="181" ht="13.5" customHeight="1">
      <c r="I181" s="429"/>
    </row>
    <row r="182" ht="13.5" customHeight="1">
      <c r="I182" s="429"/>
    </row>
    <row r="183" ht="13.5" customHeight="1">
      <c r="I183" s="429"/>
    </row>
    <row r="184" ht="13.5" customHeight="1">
      <c r="I184" s="429"/>
    </row>
    <row r="185" ht="13.5" customHeight="1">
      <c r="I185" s="429"/>
    </row>
    <row r="186" ht="13.5" customHeight="1">
      <c r="I186" s="429"/>
    </row>
    <row r="187" ht="13.5" customHeight="1">
      <c r="I187" s="429"/>
    </row>
    <row r="188" ht="13.5" customHeight="1">
      <c r="I188" s="429"/>
    </row>
    <row r="189" ht="13.5" customHeight="1">
      <c r="I189" s="429"/>
    </row>
    <row r="190" ht="13.5" customHeight="1">
      <c r="I190" s="429"/>
    </row>
    <row r="191" ht="13.5" customHeight="1">
      <c r="I191" s="429"/>
    </row>
    <row r="192" ht="13.5" customHeight="1">
      <c r="I192" s="429"/>
    </row>
    <row r="193" ht="13.5" customHeight="1">
      <c r="I193" s="429"/>
    </row>
    <row r="194" ht="13.5" customHeight="1">
      <c r="I194" s="429"/>
    </row>
    <row r="195" ht="13.5" customHeight="1">
      <c r="I195" s="429"/>
    </row>
    <row r="196" ht="13.5" customHeight="1">
      <c r="I196" s="429"/>
    </row>
    <row r="197" ht="13.5" customHeight="1">
      <c r="I197" s="429"/>
    </row>
    <row r="198" ht="12">
      <c r="I198" s="429"/>
    </row>
    <row r="199" ht="12">
      <c r="I199" s="429"/>
    </row>
  </sheetData>
  <sheetProtection/>
  <mergeCells count="8">
    <mergeCell ref="H3:J4"/>
    <mergeCell ref="A5:C5"/>
    <mergeCell ref="D3:D4"/>
    <mergeCell ref="F3:G3"/>
    <mergeCell ref="A3:A4"/>
    <mergeCell ref="B3:B4"/>
    <mergeCell ref="C3:C4"/>
    <mergeCell ref="E3:E4"/>
  </mergeCells>
  <printOptions horizontalCentered="1"/>
  <pageMargins left="0.984251968503937" right="0.984251968503937" top="0.5905511811023623" bottom="0.7874015748031497" header="0.3937007874015748" footer="0.3937007874015748"/>
  <pageSetup horizontalDpi="600" verticalDpi="600" orientation="landscape" paperSize="9" scale="85" r:id="rId1"/>
  <rowBreaks count="5" manualBreakCount="5">
    <brk id="20" max="9" man="1"/>
    <brk id="37" max="9" man="1"/>
    <brk id="56" max="9" man="1"/>
    <brk id="76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정애원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정애원</dc:creator>
  <cp:keywords/>
  <dc:description/>
  <cp:lastModifiedBy>배성희</cp:lastModifiedBy>
  <cp:lastPrinted>2014-12-12T01:21:08Z</cp:lastPrinted>
  <dcterms:created xsi:type="dcterms:W3CDTF">2007-12-08T06:12:12Z</dcterms:created>
  <dcterms:modified xsi:type="dcterms:W3CDTF">2014-12-24T01:29:04Z</dcterms:modified>
  <cp:category/>
  <cp:version/>
  <cp:contentType/>
  <cp:contentStatus/>
</cp:coreProperties>
</file>