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05" windowWidth="22050" windowHeight="9240" activeTab="2"/>
  </bookViews>
  <sheets>
    <sheet name="2015예산총괄표" sheetId="1" r:id="rId1"/>
    <sheet name="세입예산서" sheetId="5" r:id="rId2"/>
    <sheet name="세출예산서" sheetId="4" r:id="rId3"/>
  </sheets>
  <definedNames>
    <definedName name="_xlnm.Print_Area" localSheetId="0">'2015예산총괄표'!$A$1:$H$10</definedName>
  </definedNames>
  <calcPr calcId="125725"/>
</workbook>
</file>

<file path=xl/sharedStrings.xml><?xml version="1.0" encoding="utf-8"?>
<sst xmlns="http://schemas.openxmlformats.org/spreadsheetml/2006/main" count="171" uniqueCount="139">
  <si>
    <t>항</t>
  </si>
  <si>
    <t>목</t>
  </si>
  <si>
    <t>인건비</t>
  </si>
  <si>
    <t>프로그램사업비</t>
  </si>
  <si>
    <t>과    목</t>
  </si>
  <si>
    <t>관</t>
  </si>
  <si>
    <t>총     계</t>
  </si>
  <si>
    <t>소       계</t>
  </si>
  <si>
    <t>전화&amp;인터넷요금 50,000*12회</t>
  </si>
  <si>
    <t>수도세 15,000*12회</t>
  </si>
  <si>
    <t>건물화재보험료 100,000*12회</t>
  </si>
  <si>
    <t>유류비 및 차량수선비</t>
  </si>
  <si>
    <t>시설운영에 필요한 비품구입</t>
  </si>
  <si>
    <t>시설유지,소규모수선비등</t>
  </si>
  <si>
    <t>생계비</t>
  </si>
  <si>
    <t xml:space="preserve">생계비 </t>
  </si>
  <si>
    <t>사무비</t>
  </si>
  <si>
    <t>사
무
비</t>
  </si>
  <si>
    <t>사업비</t>
  </si>
  <si>
    <t>순번</t>
  </si>
  <si>
    <t>관</t>
  </si>
  <si>
    <t>항</t>
  </si>
  <si>
    <t>예산액</t>
  </si>
  <si>
    <t>보조금수입</t>
  </si>
  <si>
    <t>반환금</t>
  </si>
  <si>
    <t>보조금반환금</t>
  </si>
  <si>
    <t>이월금</t>
  </si>
  <si>
    <t>사무비</t>
  </si>
  <si>
    <t>입소자부담금수입</t>
  </si>
  <si>
    <t>잡수입</t>
  </si>
  <si>
    <t>전입금</t>
  </si>
  <si>
    <t>후원금수입</t>
  </si>
  <si>
    <t>잡지출</t>
  </si>
  <si>
    <t>세입합계</t>
  </si>
  <si>
    <t>세출합계</t>
  </si>
  <si>
    <t>업무추진비</t>
  </si>
  <si>
    <t>운영비</t>
  </si>
  <si>
    <t>사업비</t>
  </si>
  <si>
    <t>운영비</t>
  </si>
  <si>
    <t>인건비</t>
  </si>
  <si>
    <t>소계</t>
  </si>
  <si>
    <t>급여</t>
  </si>
  <si>
    <t>기본급여</t>
  </si>
  <si>
    <t>교통비</t>
  </si>
  <si>
    <t>사회복지사(1명)  200,000*12회*1명</t>
  </si>
  <si>
    <t>퇴직적립금</t>
  </si>
  <si>
    <t>소      계</t>
  </si>
  <si>
    <t>기관운영비</t>
  </si>
  <si>
    <t>회의비</t>
  </si>
  <si>
    <t>여비</t>
  </si>
  <si>
    <t>수용비 및 
수수료</t>
  </si>
  <si>
    <t xml:space="preserve">사무용품 구입 </t>
  </si>
  <si>
    <t>지급수수료</t>
  </si>
  <si>
    <t>공공요금</t>
  </si>
  <si>
    <t>제세공과금</t>
  </si>
  <si>
    <t>기타보험료 등</t>
  </si>
  <si>
    <t>차량비</t>
  </si>
  <si>
    <t>기타운영비</t>
  </si>
  <si>
    <t>시설비</t>
  </si>
  <si>
    <t>기타 시설비</t>
  </si>
  <si>
    <t>자산취득비</t>
  </si>
  <si>
    <t>시설장비유지비</t>
  </si>
  <si>
    <t>학습지원사업</t>
  </si>
  <si>
    <t>사회적응훈련</t>
  </si>
  <si>
    <t>반환금</t>
  </si>
  <si>
    <t>보조금 이자반납</t>
  </si>
  <si>
    <t>잡지출</t>
  </si>
  <si>
    <t xml:space="preserve">2. 세출부                                                                           </t>
  </si>
  <si>
    <t xml:space="preserve">       (단위 : 원)</t>
  </si>
  <si>
    <t>산  출  기 초</t>
  </si>
  <si>
    <t>사회보험부담비용</t>
  </si>
  <si>
    <t>기타 잡지출 (정화조,생활쓰레기)</t>
  </si>
  <si>
    <t>집기구입비</t>
  </si>
  <si>
    <t xml:space="preserve">사회복지사(1명)  </t>
  </si>
  <si>
    <t>프로그램
사업비</t>
  </si>
  <si>
    <t>기타예금이자수입</t>
  </si>
  <si>
    <t>2015년도 밀알주간보호센터 예산</t>
  </si>
  <si>
    <t>2015년
예산안</t>
  </si>
  <si>
    <t>체력단련비</t>
  </si>
  <si>
    <t>임대료 500,000*12회</t>
  </si>
  <si>
    <t>자동차세 55,000원*1회</t>
  </si>
  <si>
    <t>사회복지사(01명) 1,200,000*12*1명</t>
  </si>
  <si>
    <t>퇴직연금</t>
  </si>
  <si>
    <t>사회복지사(01명) 125,000*12회</t>
  </si>
  <si>
    <t>전기요금 35,000*12회</t>
  </si>
  <si>
    <t xml:space="preserve">사회복지사(01명) 600,000*2회 </t>
  </si>
  <si>
    <t>사회복지사(01명) 100,000*12회*1명</t>
  </si>
  <si>
    <t>업무
추진비</t>
  </si>
  <si>
    <t>재산
조성비</t>
  </si>
  <si>
    <t>시   설   장(01명) 700,000*12*1명</t>
  </si>
  <si>
    <t>시설장(01명)350,000*2회</t>
  </si>
  <si>
    <t>출장비 50,000*6회</t>
  </si>
  <si>
    <t>가스료 LPG가스 47,000원*3회</t>
  </si>
  <si>
    <t>명절수당(설,추석)기본급 50%</t>
  </si>
  <si>
    <t>환경부담금   25,000*2회</t>
  </si>
  <si>
    <t xml:space="preserve">4대보험 </t>
  </si>
  <si>
    <t>(산재보험) 0.70%             8,580원*12회</t>
  </si>
  <si>
    <t>(고용보험) 0.90%             8,540원*12회</t>
  </si>
  <si>
    <t>(건강보험) 2.995%
(요양보험) 6.55%          153,160원*12회</t>
  </si>
  <si>
    <t>자동차보험료 1,529,808* 1회</t>
  </si>
  <si>
    <t>두뇌활동</t>
  </si>
  <si>
    <t>미술활동</t>
  </si>
  <si>
    <t>교육활동</t>
  </si>
  <si>
    <t>제수당</t>
  </si>
  <si>
    <t>기타후생경비</t>
  </si>
  <si>
    <t>관</t>
  </si>
  <si>
    <t>항</t>
  </si>
  <si>
    <t>목</t>
  </si>
  <si>
    <t>세목</t>
  </si>
  <si>
    <t>입소자부담금수입</t>
  </si>
  <si>
    <t>입소비용수입</t>
  </si>
  <si>
    <t>보조금수입</t>
  </si>
  <si>
    <t>시군구보조금</t>
  </si>
  <si>
    <t>후원금수입</t>
  </si>
  <si>
    <t>지정후원금</t>
  </si>
  <si>
    <t>이월금</t>
  </si>
  <si>
    <t>전년도이월금</t>
  </si>
  <si>
    <t>전년도이월금(자부담)</t>
  </si>
  <si>
    <t>전년도이월금(후원금)</t>
  </si>
  <si>
    <t>전년도이월금(지정후원금)</t>
  </si>
  <si>
    <t>전년도이월금(비지정후원금)</t>
  </si>
  <si>
    <t>잡수입</t>
  </si>
  <si>
    <t>기타잡수입</t>
  </si>
  <si>
    <t>2015년 예산총액</t>
  </si>
  <si>
    <t>산출기초</t>
  </si>
  <si>
    <t>1. 세입부</t>
  </si>
  <si>
    <t xml:space="preserve"> 2014년 보조금운영비 지원기준</t>
  </si>
  <si>
    <t xml:space="preserve"> 2,500,000원*12개월 지정후원금</t>
  </si>
  <si>
    <t xml:space="preserve"> 전년도이월금(자부담)</t>
  </si>
  <si>
    <t xml:space="preserve"> 전년도이월금(지정후원금)</t>
  </si>
  <si>
    <t xml:space="preserve"> 전년도이월금(비지정후원금)</t>
  </si>
  <si>
    <t xml:space="preserve"> 예금이자수입 및 잡수입</t>
  </si>
  <si>
    <t>1박 2일 숙박프로그램(여름,겨울캠프-연2회)</t>
  </si>
  <si>
    <t>(국민연금) 4.50%             99,000*12회</t>
  </si>
  <si>
    <t>프린트토너구입 20,000*6회</t>
  </si>
  <si>
    <t>문화체험 4,000*12명*12회</t>
  </si>
  <si>
    <t>대중식당이용하기 7,000원*12명*8회</t>
  </si>
  <si>
    <t>현장학습 10,000*12명*6회</t>
  </si>
  <si>
    <t xml:space="preserve">190,000원*2명*12개월 = 4,560,000원
150,000원*4명*12개월 = 7,200,000원
20,000원*1명*12개월=240,000원   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</si>
</sst>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0_);[Red]\(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color theme="1"/>
      <name val="굴림체"/>
      <family val="3"/>
    </font>
    <font>
      <b/>
      <sz val="11"/>
      <name val="돋움"/>
      <family val="3"/>
    </font>
    <font>
      <b/>
      <sz val="11"/>
      <name val="Calibri"/>
      <family val="3"/>
      <scheme val="minor"/>
    </font>
    <font>
      <b/>
      <sz val="11"/>
      <name val="맑은 고딕"/>
      <family val="3"/>
    </font>
    <font>
      <sz val="11"/>
      <name val="맑은 고딕"/>
      <family val="3"/>
    </font>
    <font>
      <sz val="11"/>
      <color rgb="FF000000"/>
      <name val="Calibri"/>
      <family val="3"/>
      <scheme val="minor"/>
    </font>
    <font>
      <b/>
      <sz val="11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20"/>
      <color indexed="8"/>
      <name val="Cambria"/>
      <family val="3"/>
      <scheme val="major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 diagonalDown="1">
      <left style="medium"/>
      <right/>
      <top/>
      <bottom style="medium"/>
      <diagonal style="medium"/>
    </border>
    <border diagonalDown="1">
      <left/>
      <right/>
      <top/>
      <bottom style="medium"/>
      <diagonal style="medium"/>
    </border>
    <border diagonalDown="1">
      <left/>
      <right style="medium"/>
      <top/>
      <bottom style="medium"/>
      <diagonal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1" fontId="8" fillId="0" borderId="3" xfId="20" applyFont="1" applyFill="1" applyBorder="1" applyAlignment="1">
      <alignment horizontal="center" vertical="center"/>
    </xf>
    <xf numFmtId="177" fontId="8" fillId="0" borderId="4" xfId="21" applyNumberFormat="1" applyFont="1" applyFill="1" applyBorder="1" applyAlignment="1">
      <alignment horizontal="distributed" vertical="distributed" indent="1"/>
    </xf>
    <xf numFmtId="0" fontId="8" fillId="0" borderId="5" xfId="20" applyNumberFormat="1" applyFont="1" applyFill="1" applyBorder="1" applyAlignment="1">
      <alignment vertical="center"/>
    </xf>
    <xf numFmtId="0" fontId="9" fillId="0" borderId="6" xfId="2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1" fontId="9" fillId="0" borderId="8" xfId="20" applyFont="1" applyFill="1" applyBorder="1" applyAlignment="1">
      <alignment vertical="center" wrapText="1"/>
    </xf>
    <xf numFmtId="0" fontId="8" fillId="0" borderId="7" xfId="21" applyNumberFormat="1" applyFont="1" applyFill="1" applyBorder="1" applyAlignment="1">
      <alignment vertical="center"/>
    </xf>
    <xf numFmtId="41" fontId="8" fillId="0" borderId="8" xfId="20" applyFont="1" applyFill="1" applyBorder="1" applyAlignment="1">
      <alignment vertical="center"/>
    </xf>
    <xf numFmtId="41" fontId="9" fillId="0" borderId="8" xfId="20" applyFont="1" applyFill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/>
    </xf>
    <xf numFmtId="177" fontId="9" fillId="0" borderId="9" xfId="21" applyNumberFormat="1" applyFont="1" applyFill="1" applyBorder="1" applyAlignment="1">
      <alignment horizontal="distributed" vertical="distributed" indent="1"/>
    </xf>
    <xf numFmtId="41" fontId="9" fillId="0" borderId="7" xfId="20" applyFont="1" applyFill="1" applyBorder="1" applyAlignment="1">
      <alignment horizontal="center" vertical="center"/>
    </xf>
    <xf numFmtId="41" fontId="9" fillId="0" borderId="8" xfId="2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10" xfId="20" applyNumberFormat="1" applyFont="1" applyFill="1" applyBorder="1" applyAlignment="1">
      <alignment horizontal="center" vertical="center" wrapText="1"/>
    </xf>
    <xf numFmtId="41" fontId="9" fillId="0" borderId="11" xfId="20" applyFont="1" applyFill="1" applyBorder="1" applyAlignment="1">
      <alignment horizontal="center" vertical="center" wrapText="1"/>
    </xf>
    <xf numFmtId="177" fontId="9" fillId="0" borderId="12" xfId="21" applyNumberFormat="1" applyFont="1" applyFill="1" applyBorder="1" applyAlignment="1">
      <alignment horizontal="distributed" vertical="distributed" indent="1"/>
    </xf>
    <xf numFmtId="41" fontId="0" fillId="0" borderId="13" xfId="20" applyFont="1" applyBorder="1" applyAlignment="1">
      <alignment horizontal="center" vertical="center"/>
    </xf>
    <xf numFmtId="0" fontId="9" fillId="0" borderId="13" xfId="20" applyNumberFormat="1" applyFont="1" applyFill="1" applyBorder="1" applyAlignment="1">
      <alignment vertical="center"/>
    </xf>
    <xf numFmtId="41" fontId="9" fillId="0" borderId="14" xfId="20" applyFont="1" applyFill="1" applyBorder="1" applyAlignment="1">
      <alignment vertical="center"/>
    </xf>
    <xf numFmtId="177" fontId="8" fillId="0" borderId="15" xfId="21" applyNumberFormat="1" applyFont="1" applyFill="1" applyBorder="1" applyAlignment="1">
      <alignment horizontal="distributed" vertical="distributed" indent="1"/>
    </xf>
    <xf numFmtId="41" fontId="9" fillId="0" borderId="5" xfId="20" applyFont="1" applyFill="1" applyBorder="1" applyAlignment="1">
      <alignment horizontal="center" vertical="center"/>
    </xf>
    <xf numFmtId="0" fontId="9" fillId="0" borderId="5" xfId="20" applyNumberFormat="1" applyFont="1" applyFill="1" applyBorder="1" applyAlignment="1">
      <alignment horizontal="right" vertical="center" wrapText="1"/>
    </xf>
    <xf numFmtId="41" fontId="9" fillId="0" borderId="6" xfId="20" applyFont="1" applyFill="1" applyBorder="1" applyAlignment="1">
      <alignment horizontal="right" vertical="center" wrapText="1"/>
    </xf>
    <xf numFmtId="0" fontId="9" fillId="0" borderId="7" xfId="20" applyNumberFormat="1" applyFont="1" applyFill="1" applyBorder="1" applyAlignment="1">
      <alignment vertical="center" wrapText="1"/>
    </xf>
    <xf numFmtId="41" fontId="10" fillId="0" borderId="8" xfId="20" applyFont="1" applyBorder="1" applyAlignment="1">
      <alignment horizontal="justify" vertical="center" wrapText="1"/>
    </xf>
    <xf numFmtId="41" fontId="9" fillId="0" borderId="13" xfId="20" applyFont="1" applyFill="1" applyBorder="1" applyAlignment="1">
      <alignment horizontal="center" vertical="center"/>
    </xf>
    <xf numFmtId="0" fontId="9" fillId="0" borderId="13" xfId="20" applyNumberFormat="1" applyFont="1" applyFill="1" applyBorder="1" applyAlignment="1">
      <alignment vertical="center" wrapText="1"/>
    </xf>
    <xf numFmtId="41" fontId="9" fillId="0" borderId="14" xfId="20" applyFont="1" applyFill="1" applyBorder="1" applyAlignment="1">
      <alignment vertical="center" wrapText="1"/>
    </xf>
    <xf numFmtId="0" fontId="9" fillId="0" borderId="5" xfId="20" applyNumberFormat="1" applyFont="1" applyFill="1" applyBorder="1" applyAlignment="1">
      <alignment vertical="center" wrapText="1"/>
    </xf>
    <xf numFmtId="41" fontId="9" fillId="0" borderId="6" xfId="20" applyFont="1" applyFill="1" applyBorder="1" applyAlignment="1">
      <alignment vertical="center" wrapText="1"/>
    </xf>
    <xf numFmtId="177" fontId="9" fillId="0" borderId="4" xfId="21" applyNumberFormat="1" applyFont="1" applyFill="1" applyBorder="1" applyAlignment="1">
      <alignment horizontal="distributed" vertical="distributed" indent="1"/>
    </xf>
    <xf numFmtId="0" fontId="9" fillId="0" borderId="10" xfId="20" applyNumberFormat="1" applyFont="1" applyFill="1" applyBorder="1" applyAlignment="1">
      <alignment vertical="center" wrapText="1"/>
    </xf>
    <xf numFmtId="0" fontId="8" fillId="0" borderId="7" xfId="20" applyNumberFormat="1" applyFont="1" applyFill="1" applyBorder="1" applyAlignment="1">
      <alignment vertical="center" wrapText="1"/>
    </xf>
    <xf numFmtId="41" fontId="8" fillId="0" borderId="8" xfId="20" applyFont="1" applyFill="1" applyBorder="1" applyAlignment="1">
      <alignment vertical="center" wrapText="1"/>
    </xf>
    <xf numFmtId="0" fontId="9" fillId="0" borderId="10" xfId="20" applyNumberFormat="1" applyFont="1" applyFill="1" applyBorder="1" applyAlignment="1">
      <alignment horizontal="justify" vertical="center" wrapText="1"/>
    </xf>
    <xf numFmtId="41" fontId="8" fillId="0" borderId="11" xfId="20" applyFont="1" applyFill="1" applyBorder="1" applyAlignment="1">
      <alignment horizontal="justify" vertical="center" wrapText="1"/>
    </xf>
    <xf numFmtId="0" fontId="9" fillId="0" borderId="13" xfId="20" applyNumberFormat="1" applyFont="1" applyFill="1" applyBorder="1" applyAlignment="1">
      <alignment horizontal="justify" vertical="center" wrapText="1"/>
    </xf>
    <xf numFmtId="41" fontId="9" fillId="0" borderId="14" xfId="20" applyFont="1" applyFill="1" applyBorder="1" applyAlignment="1">
      <alignment horizontal="justify" vertical="center" wrapText="1"/>
    </xf>
    <xf numFmtId="41" fontId="9" fillId="0" borderId="16" xfId="20" applyFont="1" applyFill="1" applyBorder="1" applyAlignment="1">
      <alignment horizontal="center" vertical="center"/>
    </xf>
    <xf numFmtId="0" fontId="9" fillId="0" borderId="16" xfId="20" applyNumberFormat="1" applyFont="1" applyFill="1" applyBorder="1" applyAlignment="1">
      <alignment vertical="center" wrapText="1"/>
    </xf>
    <xf numFmtId="41" fontId="9" fillId="0" borderId="17" xfId="2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vertical="center"/>
    </xf>
    <xf numFmtId="176" fontId="12" fillId="0" borderId="26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0" fontId="8" fillId="0" borderId="10" xfId="20" applyNumberFormat="1" applyFont="1" applyFill="1" applyBorder="1" applyAlignment="1">
      <alignment vertical="center" wrapText="1"/>
    </xf>
    <xf numFmtId="41" fontId="9" fillId="0" borderId="11" xfId="20" applyFont="1" applyFill="1" applyBorder="1" applyAlignment="1">
      <alignment vertical="center" wrapText="1"/>
    </xf>
    <xf numFmtId="41" fontId="0" fillId="0" borderId="8" xfId="20" applyFont="1" applyBorder="1" applyAlignment="1">
      <alignment vertical="center"/>
    </xf>
    <xf numFmtId="9" fontId="10" fillId="0" borderId="7" xfId="21" applyFont="1" applyBorder="1" applyAlignment="1">
      <alignment horizontal="justify" vertical="center" wrapText="1"/>
    </xf>
    <xf numFmtId="41" fontId="8" fillId="0" borderId="5" xfId="20" applyFont="1" applyFill="1" applyBorder="1" applyAlignment="1">
      <alignment horizontal="center" vertical="center"/>
    </xf>
    <xf numFmtId="41" fontId="8" fillId="0" borderId="10" xfId="2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176" fontId="9" fillId="2" borderId="26" xfId="0" applyNumberFormat="1" applyFont="1" applyFill="1" applyBorder="1" applyAlignment="1">
      <alignment horizontal="left" vertical="center" wrapText="1"/>
    </xf>
    <xf numFmtId="176" fontId="9" fillId="2" borderId="33" xfId="0" applyNumberFormat="1" applyFont="1" applyFill="1" applyBorder="1" applyAlignment="1">
      <alignment horizontal="right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176" fontId="9" fillId="3" borderId="18" xfId="0" applyNumberFormat="1" applyFont="1" applyFill="1" applyBorder="1" applyAlignment="1">
      <alignment horizontal="left" vertical="center" wrapText="1"/>
    </xf>
    <xf numFmtId="176" fontId="9" fillId="3" borderId="34" xfId="0" applyNumberFormat="1" applyFont="1" applyFill="1" applyBorder="1" applyAlignment="1">
      <alignment horizontal="right" vertical="center" wrapText="1"/>
    </xf>
    <xf numFmtId="49" fontId="9" fillId="2" borderId="18" xfId="0" applyNumberFormat="1" applyFont="1" applyFill="1" applyBorder="1" applyAlignment="1">
      <alignment horizontal="left" vertical="center" wrapText="1"/>
    </xf>
    <xf numFmtId="176" fontId="9" fillId="2" borderId="18" xfId="0" applyNumberFormat="1" applyFont="1" applyFill="1" applyBorder="1" applyAlignment="1">
      <alignment horizontal="left" vertical="center" wrapText="1"/>
    </xf>
    <xf numFmtId="176" fontId="9" fillId="2" borderId="34" xfId="0" applyNumberFormat="1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176" fontId="9" fillId="2" borderId="19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/>
    </xf>
    <xf numFmtId="176" fontId="12" fillId="0" borderId="35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176" fontId="12" fillId="0" borderId="24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37" xfId="0" applyNumberFormat="1" applyFont="1" applyBorder="1" applyAlignment="1">
      <alignment horizontal="center" vertical="center"/>
    </xf>
    <xf numFmtId="176" fontId="12" fillId="0" borderId="38" xfId="0" applyNumberFormat="1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1" fontId="9" fillId="0" borderId="43" xfId="20" applyFont="1" applyFill="1" applyBorder="1" applyAlignment="1">
      <alignment horizontal="right" vertical="center"/>
    </xf>
    <xf numFmtId="41" fontId="9" fillId="0" borderId="6" xfId="20" applyFont="1" applyFill="1" applyBorder="1" applyAlignment="1">
      <alignment horizontal="right" vertical="center"/>
    </xf>
    <xf numFmtId="177" fontId="9" fillId="0" borderId="44" xfId="21" applyNumberFormat="1" applyFont="1" applyFill="1" applyBorder="1" applyAlignment="1">
      <alignment horizontal="center" vertical="distributed"/>
    </xf>
    <xf numFmtId="177" fontId="9" fillId="0" borderId="15" xfId="21" applyNumberFormat="1" applyFont="1" applyFill="1" applyBorder="1" applyAlignment="1">
      <alignment horizontal="center" vertical="distributed"/>
    </xf>
    <xf numFmtId="41" fontId="9" fillId="0" borderId="42" xfId="20" applyFont="1" applyFill="1" applyBorder="1" applyAlignment="1">
      <alignment horizontal="center" vertical="center"/>
    </xf>
    <xf numFmtId="41" fontId="9" fillId="0" borderId="5" xfId="20" applyFont="1" applyFill="1" applyBorder="1" applyAlignment="1">
      <alignment horizontal="center" vertical="center"/>
    </xf>
    <xf numFmtId="177" fontId="8" fillId="0" borderId="1" xfId="21" applyNumberFormat="1" applyFont="1" applyFill="1" applyBorder="1" applyAlignment="1">
      <alignment horizontal="distributed" vertical="center" wrapText="1"/>
    </xf>
    <xf numFmtId="177" fontId="8" fillId="0" borderId="3" xfId="21" applyNumberFormat="1" applyFont="1" applyFill="1" applyBorder="1" applyAlignment="1">
      <alignment horizontal="distributed" vertical="center" wrapText="1"/>
    </xf>
    <xf numFmtId="0" fontId="8" fillId="0" borderId="2" xfId="21" applyNumberFormat="1" applyFont="1" applyFill="1" applyBorder="1" applyAlignment="1">
      <alignment horizontal="center" vertical="center" wrapText="1"/>
    </xf>
    <xf numFmtId="0" fontId="8" fillId="0" borderId="35" xfId="21" applyNumberFormat="1" applyFont="1" applyFill="1" applyBorder="1" applyAlignment="1">
      <alignment horizontal="center" vertical="center" wrapText="1"/>
    </xf>
    <xf numFmtId="0" fontId="8" fillId="0" borderId="45" xfId="21" applyNumberFormat="1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textRotation="255" wrapText="1"/>
    </xf>
    <xf numFmtId="0" fontId="8" fillId="0" borderId="40" xfId="21" applyNumberFormat="1" applyFont="1" applyFill="1" applyBorder="1" applyAlignment="1">
      <alignment horizontal="center" vertical="center" textRotation="255" wrapText="1"/>
    </xf>
    <xf numFmtId="177" fontId="8" fillId="0" borderId="1" xfId="21" applyNumberFormat="1" applyFont="1" applyFill="1" applyBorder="1" applyAlignment="1">
      <alignment horizontal="center" vertical="center" textRotation="255" wrapText="1"/>
    </xf>
    <xf numFmtId="177" fontId="8" fillId="0" borderId="40" xfId="21" applyNumberFormat="1" applyFont="1" applyFill="1" applyBorder="1" applyAlignment="1">
      <alignment horizontal="center" vertical="center" textRotation="255" wrapText="1"/>
    </xf>
    <xf numFmtId="177" fontId="8" fillId="0" borderId="3" xfId="21" applyNumberFormat="1" applyFont="1" applyFill="1" applyBorder="1" applyAlignment="1">
      <alignment horizontal="center" vertical="center" textRotation="255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3" xfId="21" applyNumberFormat="1" applyFont="1" applyFill="1" applyBorder="1" applyAlignment="1">
      <alignment horizontal="center" vertical="center" wrapText="1"/>
    </xf>
    <xf numFmtId="0" fontId="8" fillId="0" borderId="40" xfId="21" applyNumberFormat="1" applyFont="1" applyFill="1" applyBorder="1" applyAlignment="1">
      <alignment horizontal="center" vertical="center" wrapText="1"/>
    </xf>
    <xf numFmtId="177" fontId="8" fillId="0" borderId="1" xfId="21" applyNumberFormat="1" applyFont="1" applyFill="1" applyBorder="1" applyAlignment="1">
      <alignment horizontal="center" vertical="center" wrapText="1"/>
    </xf>
    <xf numFmtId="177" fontId="8" fillId="0" borderId="40" xfId="21" applyNumberFormat="1" applyFont="1" applyFill="1" applyBorder="1" applyAlignment="1">
      <alignment horizontal="center" vertical="center" wrapText="1"/>
    </xf>
    <xf numFmtId="41" fontId="9" fillId="0" borderId="46" xfId="20" applyFont="1" applyFill="1" applyBorder="1" applyAlignment="1">
      <alignment horizontal="center" vertical="center"/>
    </xf>
    <xf numFmtId="177" fontId="9" fillId="0" borderId="44" xfId="21" applyNumberFormat="1" applyFont="1" applyFill="1" applyBorder="1" applyAlignment="1">
      <alignment horizontal="center" vertical="center"/>
    </xf>
    <xf numFmtId="177" fontId="9" fillId="0" borderId="47" xfId="21" applyNumberFormat="1" applyFont="1" applyFill="1" applyBorder="1" applyAlignment="1">
      <alignment horizontal="center" vertical="center"/>
    </xf>
    <xf numFmtId="41" fontId="9" fillId="0" borderId="7" xfId="2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77" fontId="8" fillId="0" borderId="40" xfId="21" applyNumberFormat="1" applyFont="1" applyFill="1" applyBorder="1" applyAlignment="1">
      <alignment horizontal="distributed" vertical="center" wrapText="1"/>
    </xf>
    <xf numFmtId="177" fontId="9" fillId="0" borderId="48" xfId="21" applyNumberFormat="1" applyFont="1" applyFill="1" applyBorder="1" applyAlignment="1">
      <alignment horizontal="distributed" vertical="center" indent="1"/>
    </xf>
    <xf numFmtId="177" fontId="9" fillId="0" borderId="47" xfId="21" applyNumberFormat="1" applyFont="1" applyFill="1" applyBorder="1" applyAlignment="1">
      <alignment horizontal="distributed" vertical="center" indent="1"/>
    </xf>
    <xf numFmtId="177" fontId="9" fillId="0" borderId="41" xfId="21" applyNumberFormat="1" applyFont="1" applyFill="1" applyBorder="1" applyAlignment="1">
      <alignment horizontal="distributed" vertical="center" indent="1"/>
    </xf>
    <xf numFmtId="41" fontId="9" fillId="0" borderId="10" xfId="20" applyFont="1" applyFill="1" applyBorder="1" applyAlignment="1">
      <alignment horizontal="center" vertical="center"/>
    </xf>
    <xf numFmtId="41" fontId="9" fillId="0" borderId="13" xfId="20" applyFont="1" applyFill="1" applyBorder="1" applyAlignment="1">
      <alignment horizontal="center" vertical="center"/>
    </xf>
    <xf numFmtId="177" fontId="8" fillId="0" borderId="3" xfId="21" applyNumberFormat="1" applyFont="1" applyFill="1" applyBorder="1" applyAlignment="1">
      <alignment horizontal="center" vertical="center" wrapText="1"/>
    </xf>
    <xf numFmtId="177" fontId="9" fillId="0" borderId="44" xfId="21" applyNumberFormat="1" applyFont="1" applyFill="1" applyBorder="1" applyAlignment="1">
      <alignment horizontal="center" vertical="center" wrapText="1"/>
    </xf>
    <xf numFmtId="177" fontId="9" fillId="0" borderId="47" xfId="21" applyNumberFormat="1" applyFont="1" applyFill="1" applyBorder="1" applyAlignment="1">
      <alignment horizontal="center" vertical="center" wrapText="1"/>
    </xf>
    <xf numFmtId="177" fontId="9" fillId="0" borderId="15" xfId="21" applyNumberFormat="1" applyFont="1" applyFill="1" applyBorder="1" applyAlignment="1">
      <alignment horizontal="center" vertical="center" wrapText="1"/>
    </xf>
    <xf numFmtId="41" fontId="0" fillId="0" borderId="42" xfId="0" applyNumberFormat="1" applyFont="1" applyBorder="1" applyAlignment="1">
      <alignment horizontal="center" vertical="center"/>
    </xf>
    <xf numFmtId="41" fontId="0" fillId="0" borderId="46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177" fontId="9" fillId="0" borderId="9" xfId="21" applyNumberFormat="1" applyFont="1" applyFill="1" applyBorder="1" applyAlignment="1">
      <alignment horizontal="distributed" vertical="distributed" indent="1"/>
    </xf>
    <xf numFmtId="177" fontId="9" fillId="0" borderId="47" xfId="21" applyNumberFormat="1" applyFont="1" applyFill="1" applyBorder="1" applyAlignment="1">
      <alignment horizontal="center" vertical="distributed"/>
    </xf>
    <xf numFmtId="177" fontId="6" fillId="0" borderId="36" xfId="0" applyNumberFormat="1" applyFont="1" applyFill="1" applyBorder="1" applyAlignment="1">
      <alignment horizontal="lef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7" fillId="0" borderId="1" xfId="20" applyNumberFormat="1" applyFont="1" applyFill="1" applyBorder="1" applyAlignment="1">
      <alignment horizontal="center" vertical="center" wrapText="1"/>
    </xf>
    <xf numFmtId="0" fontId="7" fillId="0" borderId="3" xfId="2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177" fontId="8" fillId="0" borderId="24" xfId="21" applyNumberFormat="1" applyFont="1" applyFill="1" applyBorder="1" applyAlignment="1">
      <alignment horizontal="center" vertical="center" wrapText="1"/>
    </xf>
    <xf numFmtId="177" fontId="8" fillId="0" borderId="30" xfId="21" applyNumberFormat="1" applyFont="1" applyFill="1" applyBorder="1" applyAlignment="1">
      <alignment horizontal="center" vertical="center" wrapText="1"/>
    </xf>
    <xf numFmtId="41" fontId="8" fillId="0" borderId="36" xfId="20" applyFont="1" applyFill="1" applyBorder="1" applyAlignment="1">
      <alignment vertical="center" wrapText="1"/>
    </xf>
    <xf numFmtId="41" fontId="8" fillId="0" borderId="51" xfId="20" applyFont="1" applyFill="1" applyBorder="1" applyAlignment="1">
      <alignment vertical="center" wrapText="1"/>
    </xf>
    <xf numFmtId="41" fontId="9" fillId="0" borderId="10" xfId="20" applyNumberFormat="1" applyFont="1" applyFill="1" applyBorder="1" applyAlignment="1">
      <alignment horizontal="left" vertical="center" wrapText="1"/>
    </xf>
    <xf numFmtId="0" fontId="9" fillId="0" borderId="11" xfId="20" applyNumberFormat="1" applyFont="1" applyFill="1" applyBorder="1" applyAlignment="1">
      <alignment horizontal="left" vertical="center" wrapText="1"/>
    </xf>
    <xf numFmtId="177" fontId="9" fillId="0" borderId="44" xfId="21" applyNumberFormat="1" applyFont="1" applyFill="1" applyBorder="1" applyAlignment="1">
      <alignment horizontal="distributed" vertical="distributed" indent="1"/>
    </xf>
    <xf numFmtId="177" fontId="9" fillId="0" borderId="47" xfId="21" applyNumberFormat="1" applyFont="1" applyFill="1" applyBorder="1" applyAlignment="1">
      <alignment horizontal="distributed" vertical="distributed" indent="1"/>
    </xf>
    <xf numFmtId="41" fontId="9" fillId="0" borderId="43" xfId="20" applyFont="1" applyFill="1" applyBorder="1" applyAlignment="1">
      <alignment horizontal="center" vertical="center" wrapText="1"/>
    </xf>
    <xf numFmtId="41" fontId="9" fillId="0" borderId="52" xfId="20" applyFont="1" applyFill="1" applyBorder="1" applyAlignment="1">
      <alignment horizontal="center" vertical="center" wrapText="1"/>
    </xf>
    <xf numFmtId="41" fontId="9" fillId="0" borderId="17" xfId="2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백분율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4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7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7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8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8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9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9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9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9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0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0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0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</xdr:colOff>
      <xdr:row>4</xdr:row>
      <xdr:rowOff>0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0"/>
          <a:ext cx="19050" cy="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H16" sqref="H16"/>
    </sheetView>
  </sheetViews>
  <sheetFormatPr defaultColWidth="8.7109375" defaultRowHeight="15"/>
  <cols>
    <col min="1" max="1" width="4.7109375" style="3" customWidth="1"/>
    <col min="2" max="2" width="20.57421875" style="51" customWidth="1"/>
    <col min="3" max="4" width="20.57421875" style="2" customWidth="1"/>
    <col min="5" max="5" width="5.421875" style="3" customWidth="1"/>
    <col min="6" max="6" width="20.57421875" style="3" customWidth="1"/>
    <col min="7" max="8" width="20.57421875" style="2" customWidth="1"/>
    <col min="9" max="16384" width="8.7109375" style="2" customWidth="1"/>
  </cols>
  <sheetData>
    <row r="1" spans="1:15" ht="41.25" customHeight="1" thickBot="1">
      <c r="A1" s="102" t="s">
        <v>76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  <c r="N1" s="1"/>
      <c r="O1" s="1"/>
    </row>
    <row r="2" spans="1:8" ht="24.75" customHeight="1" thickBot="1">
      <c r="A2" s="70" t="s">
        <v>19</v>
      </c>
      <c r="B2" s="71" t="s">
        <v>20</v>
      </c>
      <c r="C2" s="70" t="s">
        <v>21</v>
      </c>
      <c r="D2" s="70" t="s">
        <v>22</v>
      </c>
      <c r="E2" s="70" t="s">
        <v>19</v>
      </c>
      <c r="F2" s="72" t="s">
        <v>20</v>
      </c>
      <c r="G2" s="70" t="s">
        <v>21</v>
      </c>
      <c r="H2" s="73" t="s">
        <v>22</v>
      </c>
    </row>
    <row r="3" spans="1:8" ht="40.15" customHeight="1">
      <c r="A3" s="65">
        <v>1</v>
      </c>
      <c r="B3" s="66" t="s">
        <v>23</v>
      </c>
      <c r="C3" s="67" t="s">
        <v>23</v>
      </c>
      <c r="D3" s="67">
        <v>10000000</v>
      </c>
      <c r="E3" s="65">
        <v>1</v>
      </c>
      <c r="F3" s="68" t="s">
        <v>24</v>
      </c>
      <c r="G3" s="67" t="s">
        <v>25</v>
      </c>
      <c r="H3" s="69">
        <v>1000</v>
      </c>
    </row>
    <row r="4" spans="1:8" ht="40.15" customHeight="1">
      <c r="A4" s="52">
        <v>2</v>
      </c>
      <c r="B4" s="54" t="s">
        <v>26</v>
      </c>
      <c r="C4" s="56" t="s">
        <v>26</v>
      </c>
      <c r="D4" s="56">
        <v>1647168</v>
      </c>
      <c r="E4" s="52">
        <v>2</v>
      </c>
      <c r="F4" s="109" t="s">
        <v>27</v>
      </c>
      <c r="G4" s="56" t="s">
        <v>2</v>
      </c>
      <c r="H4" s="58">
        <v>33031360</v>
      </c>
    </row>
    <row r="5" spans="1:8" ht="40.15" customHeight="1">
      <c r="A5" s="52">
        <v>3</v>
      </c>
      <c r="B5" s="54" t="s">
        <v>28</v>
      </c>
      <c r="C5" s="56" t="s">
        <v>28</v>
      </c>
      <c r="D5" s="56">
        <v>12000000</v>
      </c>
      <c r="E5" s="52">
        <v>3</v>
      </c>
      <c r="F5" s="110"/>
      <c r="G5" s="56" t="s">
        <v>35</v>
      </c>
      <c r="H5" s="58">
        <v>6000000</v>
      </c>
    </row>
    <row r="6" spans="1:8" ht="40.15" customHeight="1">
      <c r="A6" s="52">
        <v>4</v>
      </c>
      <c r="B6" s="54" t="s">
        <v>29</v>
      </c>
      <c r="C6" s="56" t="s">
        <v>75</v>
      </c>
      <c r="D6" s="56">
        <v>5000</v>
      </c>
      <c r="E6" s="52">
        <v>4</v>
      </c>
      <c r="F6" s="111"/>
      <c r="G6" s="56" t="s">
        <v>36</v>
      </c>
      <c r="H6" s="58">
        <v>9319808</v>
      </c>
    </row>
    <row r="7" spans="1:8" ht="40.15" customHeight="1">
      <c r="A7" s="52">
        <v>5</v>
      </c>
      <c r="B7" s="54" t="s">
        <v>30</v>
      </c>
      <c r="C7" s="56" t="s">
        <v>30</v>
      </c>
      <c r="D7" s="56">
        <v>0</v>
      </c>
      <c r="E7" s="52">
        <v>5</v>
      </c>
      <c r="F7" s="109" t="s">
        <v>37</v>
      </c>
      <c r="G7" s="56" t="s">
        <v>36</v>
      </c>
      <c r="H7" s="58">
        <v>2000000</v>
      </c>
    </row>
    <row r="8" spans="1:8" ht="40.15" customHeight="1" thickBot="1">
      <c r="A8" s="53">
        <v>6</v>
      </c>
      <c r="B8" s="55" t="s">
        <v>31</v>
      </c>
      <c r="C8" s="57" t="s">
        <v>31</v>
      </c>
      <c r="D8" s="57">
        <v>30000000</v>
      </c>
      <c r="E8" s="52">
        <v>6</v>
      </c>
      <c r="F8" s="110"/>
      <c r="G8" s="56" t="s">
        <v>3</v>
      </c>
      <c r="H8" s="58">
        <v>3250000</v>
      </c>
    </row>
    <row r="9" spans="1:8" ht="40.15" customHeight="1" thickBot="1">
      <c r="A9" s="106"/>
      <c r="B9" s="107"/>
      <c r="C9" s="107"/>
      <c r="D9" s="108"/>
      <c r="E9" s="59">
        <v>8</v>
      </c>
      <c r="F9" s="60" t="s">
        <v>32</v>
      </c>
      <c r="G9" s="61" t="s">
        <v>32</v>
      </c>
      <c r="H9" s="62">
        <v>50000</v>
      </c>
    </row>
    <row r="10" spans="1:8" ht="40.15" customHeight="1" thickBot="1">
      <c r="A10" s="100" t="s">
        <v>33</v>
      </c>
      <c r="B10" s="101"/>
      <c r="C10" s="101"/>
      <c r="D10" s="63">
        <f>SUM(D3:D9)</f>
        <v>53652168</v>
      </c>
      <c r="E10" s="103" t="s">
        <v>34</v>
      </c>
      <c r="F10" s="104"/>
      <c r="G10" s="105"/>
      <c r="H10" s="64">
        <f>SUM(H3:H9)</f>
        <v>53652168</v>
      </c>
    </row>
  </sheetData>
  <mergeCells count="6">
    <mergeCell ref="A10:C10"/>
    <mergeCell ref="A1:H1"/>
    <mergeCell ref="E10:G10"/>
    <mergeCell ref="A9:D9"/>
    <mergeCell ref="F4:F6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E11" sqref="E11"/>
    </sheetView>
  </sheetViews>
  <sheetFormatPr defaultColWidth="9.140625" defaultRowHeight="15"/>
  <cols>
    <col min="1" max="1" width="16.8515625" style="0" customWidth="1"/>
    <col min="2" max="2" width="13.57421875" style="0" customWidth="1"/>
    <col min="3" max="3" width="20.00390625" style="0" customWidth="1"/>
    <col min="4" max="4" width="27.28125" style="0" customWidth="1"/>
    <col min="5" max="5" width="18.57421875" style="0" customWidth="1"/>
    <col min="6" max="6" width="39.140625" style="0" customWidth="1"/>
  </cols>
  <sheetData>
    <row r="1" ht="18.75" customHeight="1" thickBot="1">
      <c r="A1" s="80" t="s">
        <v>125</v>
      </c>
    </row>
    <row r="2" spans="1:6" ht="46.5" customHeight="1" thickBot="1">
      <c r="A2" s="81" t="s">
        <v>105</v>
      </c>
      <c r="B2" s="81" t="s">
        <v>106</v>
      </c>
      <c r="C2" s="81" t="s">
        <v>107</v>
      </c>
      <c r="D2" s="81" t="s">
        <v>108</v>
      </c>
      <c r="E2" s="82" t="s">
        <v>123</v>
      </c>
      <c r="F2" s="83" t="s">
        <v>124</v>
      </c>
    </row>
    <row r="3" spans="1:6" ht="58.5" customHeight="1">
      <c r="A3" s="84" t="s">
        <v>109</v>
      </c>
      <c r="B3" s="84" t="s">
        <v>110</v>
      </c>
      <c r="C3" s="84" t="s">
        <v>110</v>
      </c>
      <c r="D3" s="85" t="s">
        <v>110</v>
      </c>
      <c r="E3" s="86">
        <v>12000000</v>
      </c>
      <c r="F3" s="99" t="s">
        <v>138</v>
      </c>
    </row>
    <row r="4" spans="1:6" ht="46.5" customHeight="1">
      <c r="A4" s="87" t="s">
        <v>111</v>
      </c>
      <c r="B4" s="87" t="s">
        <v>111</v>
      </c>
      <c r="C4" s="87" t="s">
        <v>112</v>
      </c>
      <c r="D4" s="88" t="s">
        <v>112</v>
      </c>
      <c r="E4" s="89">
        <v>10000000</v>
      </c>
      <c r="F4" s="178" t="s">
        <v>126</v>
      </c>
    </row>
    <row r="5" spans="1:6" ht="46.5" customHeight="1">
      <c r="A5" s="90" t="s">
        <v>113</v>
      </c>
      <c r="B5" s="90" t="s">
        <v>113</v>
      </c>
      <c r="C5" s="90" t="s">
        <v>114</v>
      </c>
      <c r="D5" s="91" t="s">
        <v>114</v>
      </c>
      <c r="E5" s="92">
        <v>30000000</v>
      </c>
      <c r="F5" s="178" t="s">
        <v>127</v>
      </c>
    </row>
    <row r="6" spans="1:6" ht="46.5" customHeight="1">
      <c r="A6" s="87" t="s">
        <v>115</v>
      </c>
      <c r="B6" s="87" t="s">
        <v>115</v>
      </c>
      <c r="C6" s="87" t="s">
        <v>116</v>
      </c>
      <c r="D6" s="88" t="s">
        <v>117</v>
      </c>
      <c r="E6" s="89">
        <v>818819</v>
      </c>
      <c r="F6" s="178" t="s">
        <v>128</v>
      </c>
    </row>
    <row r="7" spans="1:6" ht="46.5" customHeight="1">
      <c r="A7" s="93"/>
      <c r="B7" s="93"/>
      <c r="C7" s="90" t="s">
        <v>118</v>
      </c>
      <c r="D7" s="91" t="s">
        <v>119</v>
      </c>
      <c r="E7" s="92">
        <v>9331</v>
      </c>
      <c r="F7" s="178" t="s">
        <v>129</v>
      </c>
    </row>
    <row r="8" spans="1:6" ht="46.5" customHeight="1">
      <c r="A8" s="94"/>
      <c r="B8" s="94"/>
      <c r="C8" s="94"/>
      <c r="D8" s="88" t="s">
        <v>120</v>
      </c>
      <c r="E8" s="89">
        <v>819018</v>
      </c>
      <c r="F8" s="178" t="s">
        <v>130</v>
      </c>
    </row>
    <row r="9" spans="1:6" ht="46.5" customHeight="1" thickBot="1">
      <c r="A9" s="95" t="s">
        <v>121</v>
      </c>
      <c r="B9" s="95" t="s">
        <v>121</v>
      </c>
      <c r="C9" s="95" t="s">
        <v>122</v>
      </c>
      <c r="D9" s="96" t="s">
        <v>122</v>
      </c>
      <c r="E9" s="92">
        <v>5000</v>
      </c>
      <c r="F9" s="178" t="s">
        <v>131</v>
      </c>
    </row>
    <row r="10" spans="1:6" ht="46.5" customHeight="1" thickBot="1">
      <c r="A10" s="112"/>
      <c r="B10" s="113"/>
      <c r="C10" s="113"/>
      <c r="D10" s="113"/>
      <c r="E10" s="97">
        <f>E3+E4+E5+E6+E7+E8+E9</f>
        <v>53652168</v>
      </c>
      <c r="F10" s="98"/>
    </row>
  </sheetData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I10" sqref="I10"/>
    </sheetView>
  </sheetViews>
  <sheetFormatPr defaultColWidth="9.140625" defaultRowHeight="15"/>
  <cols>
    <col min="1" max="1" width="6.8515625" style="7" customWidth="1"/>
    <col min="2" max="2" width="9.421875" style="7" customWidth="1"/>
    <col min="3" max="3" width="17.57421875" style="7" customWidth="1"/>
    <col min="4" max="4" width="15.421875" style="7" customWidth="1"/>
    <col min="5" max="5" width="41.421875" style="7" customWidth="1"/>
    <col min="6" max="6" width="16.140625" style="7" customWidth="1"/>
    <col min="7" max="7" width="9.00390625" style="7" customWidth="1"/>
    <col min="8" max="8" width="10.8515625" style="7" bestFit="1" customWidth="1"/>
    <col min="9" max="9" width="9.00390625" style="7" customWidth="1"/>
    <col min="10" max="10" width="9.421875" style="7" bestFit="1" customWidth="1"/>
    <col min="11" max="16384" width="9.00390625" style="7" customWidth="1"/>
  </cols>
  <sheetData>
    <row r="1" spans="1:6" ht="17.25" thickBot="1">
      <c r="A1" s="157" t="s">
        <v>67</v>
      </c>
      <c r="B1" s="157"/>
      <c r="C1" s="157"/>
      <c r="D1" s="157"/>
      <c r="E1" s="157"/>
      <c r="F1" s="4" t="s">
        <v>68</v>
      </c>
    </row>
    <row r="2" spans="1:6" ht="17.25" thickBot="1">
      <c r="A2" s="158" t="s">
        <v>4</v>
      </c>
      <c r="B2" s="159"/>
      <c r="C2" s="159"/>
      <c r="D2" s="160" t="s">
        <v>77</v>
      </c>
      <c r="E2" s="162" t="s">
        <v>69</v>
      </c>
      <c r="F2" s="163"/>
    </row>
    <row r="3" spans="1:6" ht="15.75" thickBot="1">
      <c r="A3" s="5" t="s">
        <v>5</v>
      </c>
      <c r="B3" s="5" t="s">
        <v>0</v>
      </c>
      <c r="C3" s="6" t="s">
        <v>1</v>
      </c>
      <c r="D3" s="161"/>
      <c r="E3" s="164"/>
      <c r="F3" s="165"/>
    </row>
    <row r="4" spans="1:6" ht="17.25" thickBot="1">
      <c r="A4" s="166" t="s">
        <v>6</v>
      </c>
      <c r="B4" s="167"/>
      <c r="C4" s="167"/>
      <c r="D4" s="8">
        <f>D5+D25+D28+D49+D60+D62</f>
        <v>53652168</v>
      </c>
      <c r="E4" s="168"/>
      <c r="F4" s="169"/>
    </row>
    <row r="5" spans="1:6" ht="16.5">
      <c r="A5" s="129" t="s">
        <v>16</v>
      </c>
      <c r="B5" s="127" t="s">
        <v>39</v>
      </c>
      <c r="C5" s="9" t="s">
        <v>40</v>
      </c>
      <c r="D5" s="79">
        <f>D6+D9+D14+D17+D19</f>
        <v>33031360</v>
      </c>
      <c r="E5" s="170"/>
      <c r="F5" s="171"/>
    </row>
    <row r="6" spans="1:6" ht="15">
      <c r="A6" s="130"/>
      <c r="B6" s="128"/>
      <c r="C6" s="172" t="s">
        <v>41</v>
      </c>
      <c r="D6" s="120">
        <f>F7+F8</f>
        <v>22800000</v>
      </c>
      <c r="E6" s="10" t="s">
        <v>42</v>
      </c>
      <c r="F6" s="11"/>
    </row>
    <row r="7" spans="1:6" ht="15">
      <c r="A7" s="130"/>
      <c r="B7" s="128"/>
      <c r="C7" s="173"/>
      <c r="D7" s="137"/>
      <c r="E7" s="12" t="s">
        <v>89</v>
      </c>
      <c r="F7" s="13">
        <f>700000*12</f>
        <v>8400000</v>
      </c>
    </row>
    <row r="8" spans="1:6" ht="15">
      <c r="A8" s="130"/>
      <c r="B8" s="128"/>
      <c r="C8" s="173"/>
      <c r="D8" s="137"/>
      <c r="E8" s="12" t="s">
        <v>81</v>
      </c>
      <c r="F8" s="13">
        <f>1200000*12</f>
        <v>14400000</v>
      </c>
    </row>
    <row r="9" spans="1:6" ht="15">
      <c r="A9" s="130"/>
      <c r="B9" s="128"/>
      <c r="C9" s="118" t="s">
        <v>103</v>
      </c>
      <c r="D9" s="152">
        <f>F11+F13</f>
        <v>3600000</v>
      </c>
      <c r="E9" s="12" t="s">
        <v>73</v>
      </c>
      <c r="F9" s="16"/>
    </row>
    <row r="10" spans="1:6" ht="15">
      <c r="A10" s="130"/>
      <c r="B10" s="128"/>
      <c r="C10" s="156"/>
      <c r="D10" s="153"/>
      <c r="E10" s="14" t="s">
        <v>43</v>
      </c>
      <c r="F10" s="15"/>
    </row>
    <row r="11" spans="1:6" ht="15">
      <c r="A11" s="130"/>
      <c r="B11" s="128"/>
      <c r="C11" s="156"/>
      <c r="D11" s="153"/>
      <c r="E11" s="12" t="s">
        <v>44</v>
      </c>
      <c r="F11" s="16">
        <f>200000*12</f>
        <v>2400000</v>
      </c>
    </row>
    <row r="12" spans="1:6" ht="15">
      <c r="A12" s="130"/>
      <c r="B12" s="128"/>
      <c r="C12" s="156"/>
      <c r="D12" s="153"/>
      <c r="E12" s="18" t="s">
        <v>78</v>
      </c>
      <c r="F12" s="16"/>
    </row>
    <row r="13" spans="1:6" ht="15">
      <c r="A13" s="130"/>
      <c r="B13" s="128"/>
      <c r="C13" s="156"/>
      <c r="D13" s="153"/>
      <c r="E13" s="12" t="s">
        <v>86</v>
      </c>
      <c r="F13" s="16">
        <f>100000*12</f>
        <v>1200000</v>
      </c>
    </row>
    <row r="14" spans="1:6" ht="15">
      <c r="A14" s="130"/>
      <c r="B14" s="128"/>
      <c r="C14" s="118" t="s">
        <v>104</v>
      </c>
      <c r="D14" s="152">
        <f>F15+F16</f>
        <v>1900000</v>
      </c>
      <c r="E14" s="17" t="s">
        <v>93</v>
      </c>
      <c r="F14" s="16"/>
    </row>
    <row r="15" spans="1:6" ht="15">
      <c r="A15" s="130"/>
      <c r="B15" s="128"/>
      <c r="C15" s="156"/>
      <c r="D15" s="153"/>
      <c r="E15" s="12" t="s">
        <v>90</v>
      </c>
      <c r="F15" s="16">
        <f>350000*2</f>
        <v>700000</v>
      </c>
    </row>
    <row r="16" spans="1:6" ht="15">
      <c r="A16" s="130"/>
      <c r="B16" s="128"/>
      <c r="C16" s="119"/>
      <c r="D16" s="154"/>
      <c r="E16" s="12" t="s">
        <v>85</v>
      </c>
      <c r="F16" s="16">
        <f>600000*2</f>
        <v>1200000</v>
      </c>
    </row>
    <row r="17" spans="1:6" ht="15">
      <c r="A17" s="130"/>
      <c r="B17" s="128"/>
      <c r="C17" s="118" t="s">
        <v>45</v>
      </c>
      <c r="D17" s="120">
        <v>1500000</v>
      </c>
      <c r="E17" s="17" t="s">
        <v>82</v>
      </c>
      <c r="F17" s="16">
        <f>1600000/12*12</f>
        <v>1600000</v>
      </c>
    </row>
    <row r="18" spans="1:6" ht="15">
      <c r="A18" s="130"/>
      <c r="B18" s="128"/>
      <c r="C18" s="119"/>
      <c r="D18" s="121"/>
      <c r="E18" s="12" t="s">
        <v>83</v>
      </c>
      <c r="F18" s="16">
        <v>1500000</v>
      </c>
    </row>
    <row r="19" spans="1:6" ht="15">
      <c r="A19" s="130"/>
      <c r="B19" s="128"/>
      <c r="C19" s="138" t="s">
        <v>70</v>
      </c>
      <c r="D19" s="120">
        <f>F20+F22+F23+F24</f>
        <v>3231360</v>
      </c>
      <c r="E19" s="17" t="s">
        <v>95</v>
      </c>
      <c r="F19" s="16"/>
    </row>
    <row r="20" spans="1:6" ht="15">
      <c r="A20" s="130"/>
      <c r="B20" s="128"/>
      <c r="C20" s="139"/>
      <c r="D20" s="137"/>
      <c r="E20" s="114" t="s">
        <v>98</v>
      </c>
      <c r="F20" s="116">
        <f>153160*12</f>
        <v>1837920</v>
      </c>
    </row>
    <row r="21" spans="1:8" ht="15">
      <c r="A21" s="130"/>
      <c r="B21" s="128"/>
      <c r="C21" s="139"/>
      <c r="D21" s="137"/>
      <c r="E21" s="115"/>
      <c r="F21" s="117"/>
      <c r="H21"/>
    </row>
    <row r="22" spans="1:6" ht="15">
      <c r="A22" s="130"/>
      <c r="B22" s="128"/>
      <c r="C22" s="139"/>
      <c r="D22" s="137"/>
      <c r="E22" s="22" t="s">
        <v>96</v>
      </c>
      <c r="F22" s="76">
        <f>8580*12</f>
        <v>102960</v>
      </c>
    </row>
    <row r="23" spans="1:6" ht="15">
      <c r="A23" s="130"/>
      <c r="B23" s="128"/>
      <c r="C23" s="139"/>
      <c r="D23" s="137"/>
      <c r="E23" s="77" t="s">
        <v>97</v>
      </c>
      <c r="F23" s="76">
        <f>8540*12</f>
        <v>102480</v>
      </c>
    </row>
    <row r="24" spans="1:6" ht="17.25" thickBot="1">
      <c r="A24" s="130"/>
      <c r="B24" s="128"/>
      <c r="C24" s="139"/>
      <c r="D24" s="137"/>
      <c r="E24" s="22" t="s">
        <v>133</v>
      </c>
      <c r="F24" s="76">
        <f>99000*12</f>
        <v>1188000</v>
      </c>
    </row>
    <row r="25" spans="1:6" ht="15">
      <c r="A25" s="129" t="s">
        <v>16</v>
      </c>
      <c r="B25" s="124" t="s">
        <v>87</v>
      </c>
      <c r="C25" s="9" t="s">
        <v>46</v>
      </c>
      <c r="D25" s="79">
        <f>D26</f>
        <v>6000000</v>
      </c>
      <c r="E25" s="23"/>
      <c r="F25" s="24">
        <v>0</v>
      </c>
    </row>
    <row r="26" spans="1:6" ht="17.25" thickBot="1">
      <c r="A26" s="130"/>
      <c r="B26" s="126"/>
      <c r="C26" s="19" t="s">
        <v>47</v>
      </c>
      <c r="D26" s="35">
        <f>F26</f>
        <v>6000000</v>
      </c>
      <c r="E26" s="36" t="s">
        <v>79</v>
      </c>
      <c r="F26" s="21">
        <f>500000*12</f>
        <v>6000000</v>
      </c>
    </row>
    <row r="27" spans="1:6" ht="17.25" thickBot="1">
      <c r="A27" s="131"/>
      <c r="B27" s="125"/>
      <c r="C27" s="25" t="s">
        <v>48</v>
      </c>
      <c r="D27" s="26">
        <v>0</v>
      </c>
      <c r="E27" s="27"/>
      <c r="F27" s="28">
        <v>0</v>
      </c>
    </row>
    <row r="28" spans="1:6" ht="16.5">
      <c r="A28" s="135" t="s">
        <v>17</v>
      </c>
      <c r="B28" s="124" t="s">
        <v>38</v>
      </c>
      <c r="C28" s="29" t="s">
        <v>46</v>
      </c>
      <c r="D28" s="78">
        <f>D29+D30+D34+D38+D43</f>
        <v>9319808</v>
      </c>
      <c r="E28" s="31"/>
      <c r="F28" s="32"/>
    </row>
    <row r="29" spans="1:6" ht="15">
      <c r="A29" s="136"/>
      <c r="B29" s="126"/>
      <c r="C29" s="19" t="s">
        <v>49</v>
      </c>
      <c r="D29" s="20">
        <v>300000</v>
      </c>
      <c r="E29" s="33" t="s">
        <v>91</v>
      </c>
      <c r="F29" s="13">
        <v>300000</v>
      </c>
    </row>
    <row r="30" spans="1:6" ht="15">
      <c r="A30" s="136"/>
      <c r="B30" s="126"/>
      <c r="C30" s="149" t="s">
        <v>50</v>
      </c>
      <c r="D30" s="152">
        <f>F30+F32+F33+F31</f>
        <v>1830000</v>
      </c>
      <c r="E30" s="33" t="s">
        <v>134</v>
      </c>
      <c r="F30" s="34">
        <v>120000</v>
      </c>
    </row>
    <row r="31" spans="1:6" ht="15">
      <c r="A31" s="136"/>
      <c r="B31" s="126"/>
      <c r="C31" s="150"/>
      <c r="D31" s="153"/>
      <c r="E31" s="33" t="s">
        <v>72</v>
      </c>
      <c r="F31" s="34">
        <v>1300000</v>
      </c>
    </row>
    <row r="32" spans="1:6" ht="15">
      <c r="A32" s="136"/>
      <c r="B32" s="126"/>
      <c r="C32" s="150"/>
      <c r="D32" s="153"/>
      <c r="E32" s="33" t="s">
        <v>51</v>
      </c>
      <c r="F32" s="34">
        <v>400000</v>
      </c>
    </row>
    <row r="33" spans="1:6" ht="15">
      <c r="A33" s="136"/>
      <c r="B33" s="126"/>
      <c r="C33" s="151"/>
      <c r="D33" s="154"/>
      <c r="E33" s="33" t="s">
        <v>52</v>
      </c>
      <c r="F33" s="34">
        <v>10000</v>
      </c>
    </row>
    <row r="34" spans="1:6" ht="15">
      <c r="A34" s="136"/>
      <c r="B34" s="126"/>
      <c r="C34" s="155" t="s">
        <v>53</v>
      </c>
      <c r="D34" s="140">
        <f>F34+F35+F36+F37</f>
        <v>1355000</v>
      </c>
      <c r="E34" s="33" t="s">
        <v>92</v>
      </c>
      <c r="F34" s="13">
        <f>47000*3</f>
        <v>141000</v>
      </c>
    </row>
    <row r="35" spans="1:6" ht="15">
      <c r="A35" s="136"/>
      <c r="B35" s="126"/>
      <c r="C35" s="155"/>
      <c r="D35" s="140"/>
      <c r="E35" s="33" t="s">
        <v>8</v>
      </c>
      <c r="F35" s="13">
        <f>50000*12</f>
        <v>600000</v>
      </c>
    </row>
    <row r="36" spans="1:6" ht="15">
      <c r="A36" s="136"/>
      <c r="B36" s="126"/>
      <c r="C36" s="155"/>
      <c r="D36" s="140"/>
      <c r="E36" s="33" t="s">
        <v>9</v>
      </c>
      <c r="F36" s="13">
        <f>15000*12</f>
        <v>180000</v>
      </c>
    </row>
    <row r="37" spans="1:6" ht="15">
      <c r="A37" s="136"/>
      <c r="B37" s="126"/>
      <c r="C37" s="155"/>
      <c r="D37" s="141"/>
      <c r="E37" s="33" t="s">
        <v>84</v>
      </c>
      <c r="F37" s="13">
        <v>434000</v>
      </c>
    </row>
    <row r="38" spans="1:6" ht="15">
      <c r="A38" s="136"/>
      <c r="B38" s="126"/>
      <c r="C38" s="155" t="s">
        <v>54</v>
      </c>
      <c r="D38" s="140">
        <f>F38+F39+F40+F41</f>
        <v>2834808</v>
      </c>
      <c r="E38" s="33" t="s">
        <v>80</v>
      </c>
      <c r="F38" s="13">
        <v>55000</v>
      </c>
    </row>
    <row r="39" spans="1:6" ht="15">
      <c r="A39" s="136"/>
      <c r="B39" s="126"/>
      <c r="C39" s="155"/>
      <c r="D39" s="141"/>
      <c r="E39" s="33" t="s">
        <v>99</v>
      </c>
      <c r="F39" s="13">
        <v>1529808</v>
      </c>
    </row>
    <row r="40" spans="1:6" ht="15">
      <c r="A40" s="136"/>
      <c r="B40" s="126"/>
      <c r="C40" s="155"/>
      <c r="D40" s="141"/>
      <c r="E40" s="33" t="s">
        <v>10</v>
      </c>
      <c r="F40" s="13">
        <f>100000*12</f>
        <v>1200000</v>
      </c>
    </row>
    <row r="41" spans="1:6" ht="15">
      <c r="A41" s="136"/>
      <c r="B41" s="126"/>
      <c r="C41" s="155"/>
      <c r="D41" s="141"/>
      <c r="E41" s="33" t="s">
        <v>94</v>
      </c>
      <c r="F41" s="13">
        <v>50000</v>
      </c>
    </row>
    <row r="42" spans="1:6" ht="15">
      <c r="A42" s="136"/>
      <c r="B42" s="126"/>
      <c r="C42" s="155"/>
      <c r="D42" s="141"/>
      <c r="E42" s="33" t="s">
        <v>55</v>
      </c>
      <c r="F42" s="13">
        <v>0</v>
      </c>
    </row>
    <row r="43" spans="1:6" ht="15">
      <c r="A43" s="136"/>
      <c r="B43" s="126"/>
      <c r="C43" s="19" t="s">
        <v>56</v>
      </c>
      <c r="D43" s="20">
        <v>3000000</v>
      </c>
      <c r="E43" s="33" t="s">
        <v>11</v>
      </c>
      <c r="F43" s="13">
        <v>3000000</v>
      </c>
    </row>
    <row r="44" spans="1:6" ht="17.25" thickBot="1">
      <c r="A44" s="148"/>
      <c r="B44" s="125"/>
      <c r="C44" s="25" t="s">
        <v>57</v>
      </c>
      <c r="D44" s="35">
        <v>0</v>
      </c>
      <c r="E44" s="36"/>
      <c r="F44" s="37">
        <v>0</v>
      </c>
    </row>
    <row r="45" spans="1:6" ht="16.5">
      <c r="A45" s="122" t="s">
        <v>88</v>
      </c>
      <c r="B45" s="124" t="s">
        <v>58</v>
      </c>
      <c r="C45" s="29" t="s">
        <v>7</v>
      </c>
      <c r="D45" s="30"/>
      <c r="E45" s="38"/>
      <c r="F45" s="39"/>
    </row>
    <row r="46" spans="1:6" ht="15">
      <c r="A46" s="142"/>
      <c r="B46" s="126"/>
      <c r="C46" s="19" t="s">
        <v>58</v>
      </c>
      <c r="D46" s="20"/>
      <c r="E46" s="33" t="s">
        <v>59</v>
      </c>
      <c r="F46" s="13">
        <v>0</v>
      </c>
    </row>
    <row r="47" spans="1:6" ht="15">
      <c r="A47" s="142"/>
      <c r="B47" s="126"/>
      <c r="C47" s="19" t="s">
        <v>60</v>
      </c>
      <c r="D47" s="20"/>
      <c r="E47" s="33" t="s">
        <v>12</v>
      </c>
      <c r="F47" s="13">
        <v>0</v>
      </c>
    </row>
    <row r="48" spans="1:6" ht="17.25" thickBot="1">
      <c r="A48" s="123"/>
      <c r="B48" s="125"/>
      <c r="C48" s="25" t="s">
        <v>61</v>
      </c>
      <c r="D48" s="35"/>
      <c r="E48" s="36" t="s">
        <v>13</v>
      </c>
      <c r="F48" s="37">
        <v>0</v>
      </c>
    </row>
    <row r="49" spans="1:6" ht="15">
      <c r="A49" s="135" t="s">
        <v>18</v>
      </c>
      <c r="B49" s="132" t="s">
        <v>38</v>
      </c>
      <c r="C49" s="40" t="s">
        <v>40</v>
      </c>
      <c r="D49" s="79">
        <f>D50+D51</f>
        <v>5250000</v>
      </c>
      <c r="E49" s="41"/>
      <c r="F49" s="24"/>
    </row>
    <row r="50" spans="1:6" ht="17.25" thickBot="1">
      <c r="A50" s="136"/>
      <c r="B50" s="133"/>
      <c r="C50" s="25" t="s">
        <v>14</v>
      </c>
      <c r="D50" s="48">
        <v>2000000</v>
      </c>
      <c r="E50" s="49" t="s">
        <v>15</v>
      </c>
      <c r="F50" s="50">
        <v>2000000</v>
      </c>
    </row>
    <row r="51" spans="1:6" ht="15">
      <c r="A51" s="136"/>
      <c r="B51" s="132" t="s">
        <v>74</v>
      </c>
      <c r="C51" s="143" t="s">
        <v>3</v>
      </c>
      <c r="D51" s="146">
        <v>3250000</v>
      </c>
      <c r="E51" s="74" t="s">
        <v>62</v>
      </c>
      <c r="F51" s="75"/>
    </row>
    <row r="52" spans="1:6" ht="15">
      <c r="A52" s="136"/>
      <c r="B52" s="134"/>
      <c r="C52" s="144"/>
      <c r="D52" s="140"/>
      <c r="E52" s="33" t="s">
        <v>100</v>
      </c>
      <c r="F52" s="13">
        <v>100000</v>
      </c>
    </row>
    <row r="53" spans="1:8" ht="15">
      <c r="A53" s="136"/>
      <c r="B53" s="134"/>
      <c r="C53" s="144"/>
      <c r="D53" s="140"/>
      <c r="E53" s="33" t="s">
        <v>101</v>
      </c>
      <c r="F53" s="13">
        <v>100000</v>
      </c>
      <c r="H53" s="177"/>
    </row>
    <row r="54" spans="1:6" ht="15">
      <c r="A54" s="136"/>
      <c r="B54" s="134"/>
      <c r="C54" s="144"/>
      <c r="D54" s="140"/>
      <c r="E54" s="33" t="s">
        <v>102</v>
      </c>
      <c r="F54" s="13">
        <v>100000</v>
      </c>
    </row>
    <row r="55" spans="1:6" ht="15">
      <c r="A55" s="136"/>
      <c r="B55" s="134"/>
      <c r="C55" s="144"/>
      <c r="D55" s="140"/>
      <c r="E55" s="42" t="s">
        <v>63</v>
      </c>
      <c r="F55" s="43"/>
    </row>
    <row r="56" spans="1:6" ht="15">
      <c r="A56" s="136"/>
      <c r="B56" s="134"/>
      <c r="C56" s="144"/>
      <c r="D56" s="140"/>
      <c r="E56" s="33" t="s">
        <v>132</v>
      </c>
      <c r="F56" s="13">
        <v>1000000</v>
      </c>
    </row>
    <row r="57" spans="1:8" ht="15">
      <c r="A57" s="136"/>
      <c r="B57" s="134"/>
      <c r="C57" s="144"/>
      <c r="D57" s="140"/>
      <c r="E57" s="33" t="s">
        <v>136</v>
      </c>
      <c r="F57" s="174">
        <v>1950000</v>
      </c>
      <c r="H57"/>
    </row>
    <row r="58" spans="1:6" ht="15">
      <c r="A58" s="136"/>
      <c r="B58" s="134"/>
      <c r="C58" s="144"/>
      <c r="D58" s="140"/>
      <c r="E58" s="33" t="s">
        <v>137</v>
      </c>
      <c r="F58" s="175"/>
    </row>
    <row r="59" spans="1:6" ht="17.25" thickBot="1">
      <c r="A59" s="136"/>
      <c r="B59" s="133"/>
      <c r="C59" s="145"/>
      <c r="D59" s="147"/>
      <c r="E59" s="36" t="s">
        <v>135</v>
      </c>
      <c r="F59" s="176"/>
    </row>
    <row r="60" spans="1:6" ht="16.5">
      <c r="A60" s="122" t="s">
        <v>64</v>
      </c>
      <c r="B60" s="124" t="s">
        <v>64</v>
      </c>
      <c r="C60" s="9" t="s">
        <v>7</v>
      </c>
      <c r="D60" s="79">
        <f>D61</f>
        <v>1000</v>
      </c>
      <c r="E60" s="44"/>
      <c r="F60" s="45"/>
    </row>
    <row r="61" spans="1:6" ht="17.25" thickBot="1">
      <c r="A61" s="123"/>
      <c r="B61" s="125"/>
      <c r="C61" s="25" t="s">
        <v>64</v>
      </c>
      <c r="D61" s="35">
        <v>1000</v>
      </c>
      <c r="E61" s="46" t="s">
        <v>65</v>
      </c>
      <c r="F61" s="47"/>
    </row>
    <row r="62" spans="1:6" ht="16.5">
      <c r="A62" s="122" t="s">
        <v>66</v>
      </c>
      <c r="B62" s="124" t="s">
        <v>66</v>
      </c>
      <c r="C62" s="9" t="s">
        <v>7</v>
      </c>
      <c r="D62" s="79">
        <f>D63</f>
        <v>50000</v>
      </c>
      <c r="E62" s="44"/>
      <c r="F62" s="45"/>
    </row>
    <row r="63" spans="1:6" ht="17.25" thickBot="1">
      <c r="A63" s="123"/>
      <c r="B63" s="125"/>
      <c r="C63" s="25" t="s">
        <v>66</v>
      </c>
      <c r="D63" s="35">
        <v>50000</v>
      </c>
      <c r="E63" s="46" t="s">
        <v>71</v>
      </c>
      <c r="F63" s="47">
        <v>50000</v>
      </c>
    </row>
  </sheetData>
  <mergeCells count="43">
    <mergeCell ref="F57:F59"/>
    <mergeCell ref="C14:C16"/>
    <mergeCell ref="D14:D16"/>
    <mergeCell ref="A1:E1"/>
    <mergeCell ref="A2:C2"/>
    <mergeCell ref="D2:D3"/>
    <mergeCell ref="E2:F3"/>
    <mergeCell ref="A4:C4"/>
    <mergeCell ref="E4:F4"/>
    <mergeCell ref="E5:F5"/>
    <mergeCell ref="C6:C8"/>
    <mergeCell ref="D6:D8"/>
    <mergeCell ref="C9:C13"/>
    <mergeCell ref="D9:D13"/>
    <mergeCell ref="B60:B61"/>
    <mergeCell ref="D38:D42"/>
    <mergeCell ref="A45:A48"/>
    <mergeCell ref="B45:B48"/>
    <mergeCell ref="C51:C59"/>
    <mergeCell ref="D51:D59"/>
    <mergeCell ref="A28:A44"/>
    <mergeCell ref="B28:B44"/>
    <mergeCell ref="C30:C33"/>
    <mergeCell ref="D30:D33"/>
    <mergeCell ref="C34:C37"/>
    <mergeCell ref="D34:D37"/>
    <mergeCell ref="C38:C42"/>
    <mergeCell ref="E20:E21"/>
    <mergeCell ref="F20:F21"/>
    <mergeCell ref="C17:C18"/>
    <mergeCell ref="D17:D18"/>
    <mergeCell ref="A62:A63"/>
    <mergeCell ref="B62:B63"/>
    <mergeCell ref="B25:B27"/>
    <mergeCell ref="B5:B24"/>
    <mergeCell ref="A5:A24"/>
    <mergeCell ref="A25:A27"/>
    <mergeCell ref="B49:B50"/>
    <mergeCell ref="B51:B59"/>
    <mergeCell ref="A49:A59"/>
    <mergeCell ref="D19:D24"/>
    <mergeCell ref="C19:C24"/>
    <mergeCell ref="A60:A6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2015-01-03T06:00:11Z</cp:lastPrinted>
  <dcterms:created xsi:type="dcterms:W3CDTF">2014-03-22T02:15:32Z</dcterms:created>
  <dcterms:modified xsi:type="dcterms:W3CDTF">2015-01-06T03:21:52Z</dcterms:modified>
  <cp:category/>
  <cp:version/>
  <cp:contentType/>
  <cp:contentStatus/>
</cp:coreProperties>
</file>