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" windowWidth="19260" windowHeight="6660" activeTab="0"/>
  </bookViews>
  <sheets>
    <sheet name="총괄" sheetId="1" r:id="rId1"/>
  </sheets>
  <definedNames/>
  <calcPr fullCalcOnLoad="1"/>
</workbook>
</file>

<file path=xl/sharedStrings.xml><?xml version="1.0" encoding="utf-8"?>
<sst xmlns="http://schemas.openxmlformats.org/spreadsheetml/2006/main" count="88" uniqueCount="63">
  <si>
    <t>증감(B)-(A)</t>
  </si>
  <si>
    <t>액수</t>
  </si>
  <si>
    <t>비율(%)</t>
  </si>
  <si>
    <t>(단위:천원)</t>
  </si>
  <si>
    <t>구   분</t>
  </si>
  <si>
    <t>구    분</t>
  </si>
  <si>
    <t>사   무   비</t>
  </si>
  <si>
    <t>사업비</t>
  </si>
  <si>
    <t>합 계</t>
  </si>
  <si>
    <t>사업수입</t>
  </si>
  <si>
    <t>소 계</t>
  </si>
  <si>
    <t>인건비</t>
  </si>
  <si>
    <t>소계</t>
  </si>
  <si>
    <t>급여</t>
  </si>
  <si>
    <t>보조금수입</t>
  </si>
  <si>
    <t>제수당</t>
  </si>
  <si>
    <t>퇴직적립금</t>
  </si>
  <si>
    <t>후원금수입</t>
  </si>
  <si>
    <t>기타후생경비</t>
  </si>
  <si>
    <t>지정후원금</t>
  </si>
  <si>
    <t>기관운영비</t>
  </si>
  <si>
    <t>회의비</t>
  </si>
  <si>
    <t>운영비</t>
  </si>
  <si>
    <t>잡수입</t>
  </si>
  <si>
    <t>여비</t>
  </si>
  <si>
    <t>기타잡수입</t>
  </si>
  <si>
    <t>공공요금</t>
  </si>
  <si>
    <t>제세공과금</t>
  </si>
  <si>
    <t>차량비</t>
  </si>
  <si>
    <t>재산조성비</t>
  </si>
  <si>
    <t>자산취득비</t>
  </si>
  <si>
    <t>생계비</t>
  </si>
  <si>
    <t>수용기관경비</t>
  </si>
  <si>
    <t>피복비</t>
  </si>
  <si>
    <t>의료비</t>
  </si>
  <si>
    <t>특별급식비</t>
  </si>
  <si>
    <t>연료비</t>
  </si>
  <si>
    <t>사업비</t>
  </si>
  <si>
    <t>예비비 및 기타</t>
  </si>
  <si>
    <t>세       입</t>
  </si>
  <si>
    <t>세      출</t>
  </si>
  <si>
    <t>업무
추진비</t>
  </si>
  <si>
    <t>비지정
후원금</t>
  </si>
  <si>
    <t>예금이자
수입</t>
  </si>
  <si>
    <t>시설장비
유지비</t>
  </si>
  <si>
    <t>직업재활
시업비</t>
  </si>
  <si>
    <t>생산활동
사업비</t>
  </si>
  <si>
    <t>예비비 및
기타</t>
  </si>
  <si>
    <t>전입금</t>
  </si>
  <si>
    <t>전입금</t>
  </si>
  <si>
    <t>직업재활비</t>
  </si>
  <si>
    <t>재료비및기타
사업비</t>
  </si>
  <si>
    <t>시설비</t>
  </si>
  <si>
    <t>2015년 포항나누우리터 세입 · 세출 예산서</t>
  </si>
  <si>
    <t>2014년 
예산(A)</t>
  </si>
  <si>
    <t>2015년 
예산(B)</t>
  </si>
  <si>
    <t>법인전입금</t>
  </si>
  <si>
    <t>기타운영비</t>
  </si>
  <si>
    <t>시군구
보조금</t>
  </si>
  <si>
    <t>수산물
사업수입</t>
  </si>
  <si>
    <t>고춧가루
사업수입</t>
  </si>
  <si>
    <t>사회보험
부담비용</t>
  </si>
  <si>
    <t>수용비 및
수수료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</si>
</sst>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₩&quot;#,##0"/>
    <numFmt numFmtId="178" formatCode="#,##0_);[Red]\(#,##0\)"/>
    <numFmt numFmtId="179" formatCode="0.0%"/>
    <numFmt numFmtId="180" formatCode="#,##0;[Red]#,##0"/>
    <numFmt numFmtId="181" formatCode="#,##0.000"/>
    <numFmt numFmtId="182" formatCode="mm&quot;월&quot;\ dd&quot;일&quot;"/>
    <numFmt numFmtId="183" formatCode="0_ "/>
    <numFmt numFmtId="184" formatCode="&quot;₩&quot;#,##0;[Red]&quot;₩&quot;#,##0"/>
    <numFmt numFmtId="185" formatCode="[$-412]AM/PM\ h:mm:ss"/>
    <numFmt numFmtId="186" formatCode="[$-412]yyyy&quot;년&quot;\ m&quot;월&quot;\ d&quot;일&quot;\ dddd"/>
    <numFmt numFmtId="187" formatCode="0.0_ "/>
    <numFmt numFmtId="188" formatCode="#,##0_ "/>
    <numFmt numFmtId="189" formatCode="#,##0.0_ "/>
    <numFmt numFmtId="190" formatCode="0.0_);[Red]\(0.0\)"/>
    <numFmt numFmtId="191" formatCode="0_);[Red]\(0\)"/>
  </numFmts>
  <fonts count="42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88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88" fontId="2" fillId="0" borderId="11" xfId="0" applyNumberFormat="1" applyFont="1" applyBorder="1" applyAlignment="1">
      <alignment horizontal="right" vertical="center"/>
    </xf>
    <xf numFmtId="189" fontId="2" fillId="0" borderId="12" xfId="0" applyNumberFormat="1" applyFont="1" applyBorder="1" applyAlignment="1">
      <alignment horizontal="center" vertical="center"/>
    </xf>
    <xf numFmtId="188" fontId="2" fillId="0" borderId="10" xfId="48" applyNumberFormat="1" applyFont="1" applyBorder="1" applyAlignment="1">
      <alignment horizontal="right" vertical="center"/>
    </xf>
    <xf numFmtId="189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top"/>
    </xf>
    <xf numFmtId="0" fontId="2" fillId="0" borderId="11" xfId="0" applyFont="1" applyBorder="1" applyAlignment="1">
      <alignment horizontal="distributed" vertical="top"/>
    </xf>
    <xf numFmtId="0" fontId="2" fillId="0" borderId="10" xfId="0" applyFont="1" applyBorder="1" applyAlignment="1">
      <alignment horizontal="distributed" vertical="top" wrapText="1"/>
    </xf>
    <xf numFmtId="0" fontId="2" fillId="0" borderId="11" xfId="0" applyFont="1" applyBorder="1" applyAlignment="1">
      <alignment horizontal="distributed" vertical="top" wrapText="1"/>
    </xf>
    <xf numFmtId="0" fontId="2" fillId="0" borderId="10" xfId="0" applyFont="1" applyBorder="1" applyAlignment="1">
      <alignment vertical="top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right" vertical="center"/>
    </xf>
    <xf numFmtId="189" fontId="6" fillId="33" borderId="12" xfId="0" applyNumberFormat="1" applyFont="1" applyFill="1" applyBorder="1" applyAlignment="1">
      <alignment horizontal="center" vertical="center"/>
    </xf>
    <xf numFmtId="188" fontId="6" fillId="34" borderId="10" xfId="0" applyNumberFormat="1" applyFont="1" applyFill="1" applyBorder="1" applyAlignment="1">
      <alignment horizontal="right" vertical="center"/>
    </xf>
    <xf numFmtId="189" fontId="6" fillId="34" borderId="12" xfId="0" applyNumberFormat="1" applyFont="1" applyFill="1" applyBorder="1" applyAlignment="1">
      <alignment horizontal="center" vertical="center"/>
    </xf>
    <xf numFmtId="188" fontId="6" fillId="35" borderId="10" xfId="0" applyNumberFormat="1" applyFont="1" applyFill="1" applyBorder="1" applyAlignment="1">
      <alignment horizontal="right" vertical="center"/>
    </xf>
    <xf numFmtId="188" fontId="6" fillId="35" borderId="10" xfId="48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distributed" vertical="top" wrapText="1"/>
    </xf>
    <xf numFmtId="188" fontId="2" fillId="35" borderId="10" xfId="0" applyNumberFormat="1" applyFont="1" applyFill="1" applyBorder="1" applyAlignment="1">
      <alignment horizontal="right" vertical="center"/>
    </xf>
    <xf numFmtId="189" fontId="2" fillId="35" borderId="12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distributed" vertical="top"/>
    </xf>
    <xf numFmtId="0" fontId="6" fillId="35" borderId="14" xfId="0" applyFont="1" applyFill="1" applyBorder="1" applyAlignment="1">
      <alignment vertical="top"/>
    </xf>
    <xf numFmtId="0" fontId="6" fillId="35" borderId="17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188" fontId="6" fillId="0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distributed" vertical="top"/>
    </xf>
    <xf numFmtId="188" fontId="2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vertical="top"/>
    </xf>
    <xf numFmtId="0" fontId="6" fillId="35" borderId="19" xfId="0" applyFont="1" applyFill="1" applyBorder="1" applyAlignment="1">
      <alignment vertical="top"/>
    </xf>
    <xf numFmtId="188" fontId="6" fillId="35" borderId="20" xfId="0" applyNumberFormat="1" applyFont="1" applyFill="1" applyBorder="1" applyAlignment="1">
      <alignment horizontal="right" vertical="center"/>
    </xf>
    <xf numFmtId="189" fontId="6" fillId="33" borderId="14" xfId="0" applyNumberFormat="1" applyFont="1" applyFill="1" applyBorder="1" applyAlignment="1">
      <alignment horizontal="center" vertical="center"/>
    </xf>
    <xf numFmtId="189" fontId="6" fillId="35" borderId="14" xfId="0" applyNumberFormat="1" applyFont="1" applyFill="1" applyBorder="1" applyAlignment="1">
      <alignment horizontal="center" vertical="center"/>
    </xf>
    <xf numFmtId="189" fontId="2" fillId="0" borderId="14" xfId="0" applyNumberFormat="1" applyFont="1" applyBorder="1" applyAlignment="1">
      <alignment horizontal="center" vertical="center"/>
    </xf>
    <xf numFmtId="189" fontId="6" fillId="35" borderId="18" xfId="0" applyNumberFormat="1" applyFont="1" applyFill="1" applyBorder="1" applyAlignment="1">
      <alignment horizontal="center" vertical="center"/>
    </xf>
    <xf numFmtId="189" fontId="2" fillId="0" borderId="2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top"/>
    </xf>
    <xf numFmtId="0" fontId="2" fillId="0" borderId="10" xfId="0" applyFont="1" applyBorder="1" applyAlignment="1">
      <alignment horizontal="distributed" vertical="top" wrapText="1"/>
    </xf>
    <xf numFmtId="0" fontId="6" fillId="3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top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distributed" vertical="top"/>
    </xf>
    <xf numFmtId="0" fontId="2" fillId="0" borderId="26" xfId="0" applyFont="1" applyBorder="1" applyAlignment="1">
      <alignment horizontal="distributed" vertical="top"/>
    </xf>
    <xf numFmtId="0" fontId="2" fillId="0" borderId="23" xfId="0" applyFont="1" applyBorder="1" applyAlignment="1">
      <alignment horizontal="distributed" vertical="top"/>
    </xf>
    <xf numFmtId="0" fontId="2" fillId="0" borderId="33" xfId="0" applyFont="1" applyBorder="1" applyAlignment="1">
      <alignment horizontal="distributed" vertical="top"/>
    </xf>
    <xf numFmtId="0" fontId="2" fillId="0" borderId="15" xfId="0" applyFont="1" applyBorder="1" applyAlignment="1">
      <alignment horizontal="distributed" vertical="top"/>
    </xf>
    <xf numFmtId="0" fontId="2" fillId="0" borderId="27" xfId="0" applyFont="1" applyBorder="1" applyAlignment="1">
      <alignment horizontal="distributed" vertical="top"/>
    </xf>
    <xf numFmtId="0" fontId="2" fillId="0" borderId="20" xfId="0" applyFont="1" applyBorder="1" applyAlignment="1">
      <alignment horizontal="distributed" vertical="top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zoomScalePageLayoutView="0" workbookViewId="0" topLeftCell="A19">
      <selection activeCell="J28" sqref="J28"/>
    </sheetView>
  </sheetViews>
  <sheetFormatPr defaultColWidth="8.88671875" defaultRowHeight="13.5"/>
  <cols>
    <col min="1" max="2" width="8.3359375" style="1" customWidth="1"/>
    <col min="3" max="3" width="8.4453125" style="1" customWidth="1"/>
    <col min="4" max="7" width="8.3359375" style="1" customWidth="1"/>
    <col min="8" max="8" width="7.88671875" style="6" customWidth="1"/>
    <col min="9" max="9" width="7.21484375" style="6" customWidth="1"/>
    <col min="10" max="10" width="9.5546875" style="6" customWidth="1"/>
    <col min="11" max="11" width="9.10546875" style="1" customWidth="1"/>
    <col min="12" max="12" width="9.21484375" style="1" customWidth="1"/>
    <col min="13" max="13" width="8.4453125" style="1" customWidth="1"/>
    <col min="14" max="14" width="8.77734375" style="1" customWidth="1"/>
    <col min="15" max="16384" width="8.88671875" style="1" customWidth="1"/>
  </cols>
  <sheetData>
    <row r="1" spans="1:14" ht="29.25" customHeight="1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7.5" customHeight="1">
      <c r="A2" s="3"/>
      <c r="B2" s="3"/>
      <c r="C2" s="3"/>
      <c r="D2" s="3"/>
      <c r="E2" s="3"/>
      <c r="F2" s="3"/>
      <c r="G2" s="3"/>
      <c r="H2" s="5"/>
      <c r="I2" s="5"/>
      <c r="J2" s="5"/>
      <c r="K2" s="3"/>
      <c r="L2" s="3"/>
      <c r="M2" s="3"/>
      <c r="N2" s="3"/>
    </row>
    <row r="3" spans="1:14" ht="15" customHeight="1" thickBot="1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25.5" customHeight="1">
      <c r="A4" s="79" t="s">
        <v>39</v>
      </c>
      <c r="B4" s="80"/>
      <c r="C4" s="80"/>
      <c r="D4" s="81"/>
      <c r="E4" s="81"/>
      <c r="F4" s="80"/>
      <c r="G4" s="82"/>
      <c r="H4" s="79" t="s">
        <v>40</v>
      </c>
      <c r="I4" s="80"/>
      <c r="J4" s="80"/>
      <c r="K4" s="81"/>
      <c r="L4" s="81"/>
      <c r="M4" s="80"/>
      <c r="N4" s="83"/>
    </row>
    <row r="5" spans="1:14" ht="19.5" customHeight="1">
      <c r="A5" s="64" t="s">
        <v>4</v>
      </c>
      <c r="B5" s="65"/>
      <c r="C5" s="66"/>
      <c r="D5" s="59" t="s">
        <v>54</v>
      </c>
      <c r="E5" s="59" t="s">
        <v>55</v>
      </c>
      <c r="F5" s="57" t="s">
        <v>0</v>
      </c>
      <c r="G5" s="58"/>
      <c r="H5" s="64" t="s">
        <v>5</v>
      </c>
      <c r="I5" s="65"/>
      <c r="J5" s="66"/>
      <c r="K5" s="59" t="s">
        <v>54</v>
      </c>
      <c r="L5" s="59" t="s">
        <v>55</v>
      </c>
      <c r="M5" s="58" t="s">
        <v>0</v>
      </c>
      <c r="N5" s="84"/>
    </row>
    <row r="6" spans="1:14" ht="19.5" customHeight="1">
      <c r="A6" s="67"/>
      <c r="B6" s="68"/>
      <c r="C6" s="69"/>
      <c r="D6" s="59"/>
      <c r="E6" s="59"/>
      <c r="F6" s="17" t="s">
        <v>1</v>
      </c>
      <c r="G6" s="16" t="s">
        <v>2</v>
      </c>
      <c r="H6" s="67"/>
      <c r="I6" s="68"/>
      <c r="J6" s="69"/>
      <c r="K6" s="59"/>
      <c r="L6" s="59"/>
      <c r="M6" s="18" t="s">
        <v>1</v>
      </c>
      <c r="N6" s="19" t="s">
        <v>2</v>
      </c>
    </row>
    <row r="7" spans="1:14" ht="24" customHeight="1">
      <c r="A7" s="62" t="s">
        <v>8</v>
      </c>
      <c r="B7" s="57"/>
      <c r="C7" s="57"/>
      <c r="D7" s="20">
        <f>D8+D11+D13+D16+D18</f>
        <v>514278</v>
      </c>
      <c r="E7" s="20">
        <f>E8+E11+E13+E16+E18</f>
        <v>572577</v>
      </c>
      <c r="F7" s="20">
        <f aca="true" t="shared" si="0" ref="F7:F20">E7-D7</f>
        <v>58299</v>
      </c>
      <c r="G7" s="43">
        <f aca="true" t="shared" si="1" ref="G7:G12">F7/E7*100</f>
        <v>10.181862002839793</v>
      </c>
      <c r="H7" s="62" t="s">
        <v>8</v>
      </c>
      <c r="I7" s="57"/>
      <c r="J7" s="57"/>
      <c r="K7" s="20">
        <f>K8+K25+K29+K42</f>
        <v>514278</v>
      </c>
      <c r="L7" s="20">
        <f>L8+L25+L29+L42</f>
        <v>572577</v>
      </c>
      <c r="M7" s="20">
        <f aca="true" t="shared" si="2" ref="M7:M25">L7-K7</f>
        <v>58299</v>
      </c>
      <c r="N7" s="21">
        <f aca="true" t="shared" si="3" ref="N7:N14">M7/L7*100</f>
        <v>10.181862002839793</v>
      </c>
    </row>
    <row r="8" spans="1:14" ht="24.75" customHeight="1">
      <c r="A8" s="50" t="s">
        <v>9</v>
      </c>
      <c r="B8" s="30" t="s">
        <v>10</v>
      </c>
      <c r="C8" s="31"/>
      <c r="D8" s="24">
        <f>D9+D10</f>
        <v>204000</v>
      </c>
      <c r="E8" s="24">
        <f>E9+E10</f>
        <v>204000</v>
      </c>
      <c r="F8" s="24">
        <f t="shared" si="0"/>
        <v>0</v>
      </c>
      <c r="G8" s="44">
        <f t="shared" si="1"/>
        <v>0</v>
      </c>
      <c r="H8" s="54" t="s">
        <v>6</v>
      </c>
      <c r="I8" s="70" t="s">
        <v>10</v>
      </c>
      <c r="J8" s="70"/>
      <c r="K8" s="22">
        <f>K9+K15+K18</f>
        <v>377172</v>
      </c>
      <c r="L8" s="22">
        <f>L9+L15+L18</f>
        <v>418047</v>
      </c>
      <c r="M8" s="22">
        <f t="shared" si="2"/>
        <v>40875</v>
      </c>
      <c r="N8" s="23">
        <f t="shared" si="3"/>
        <v>9.777608737773503</v>
      </c>
    </row>
    <row r="9" spans="1:14" ht="24.75" customHeight="1">
      <c r="A9" s="51"/>
      <c r="B9" s="48" t="s">
        <v>9</v>
      </c>
      <c r="C9" s="13" t="s">
        <v>59</v>
      </c>
      <c r="D9" s="4">
        <v>168000</v>
      </c>
      <c r="E9" s="4">
        <v>168000</v>
      </c>
      <c r="F9" s="4">
        <f t="shared" si="0"/>
        <v>0</v>
      </c>
      <c r="G9" s="45">
        <f t="shared" si="1"/>
        <v>0</v>
      </c>
      <c r="H9" s="55"/>
      <c r="I9" s="60" t="s">
        <v>11</v>
      </c>
      <c r="J9" s="29" t="s">
        <v>12</v>
      </c>
      <c r="K9" s="27">
        <f>SUM(K10:K14)</f>
        <v>300871</v>
      </c>
      <c r="L9" s="27">
        <f>SUM(L10:L14)</f>
        <v>350257</v>
      </c>
      <c r="M9" s="27">
        <f t="shared" si="2"/>
        <v>49386</v>
      </c>
      <c r="N9" s="28">
        <f t="shared" si="3"/>
        <v>14.099932335399433</v>
      </c>
    </row>
    <row r="10" spans="1:14" ht="24.75" customHeight="1">
      <c r="A10" s="52"/>
      <c r="B10" s="53"/>
      <c r="C10" s="13" t="s">
        <v>60</v>
      </c>
      <c r="D10" s="4">
        <v>36000</v>
      </c>
      <c r="E10" s="4">
        <v>36000</v>
      </c>
      <c r="F10" s="4">
        <f t="shared" si="0"/>
        <v>0</v>
      </c>
      <c r="G10" s="45">
        <f t="shared" si="1"/>
        <v>0</v>
      </c>
      <c r="H10" s="55"/>
      <c r="I10" s="60"/>
      <c r="J10" s="11" t="s">
        <v>13</v>
      </c>
      <c r="K10" s="4">
        <v>176694</v>
      </c>
      <c r="L10" s="4">
        <v>203916</v>
      </c>
      <c r="M10" s="4">
        <f t="shared" si="2"/>
        <v>27222</v>
      </c>
      <c r="N10" s="8">
        <f t="shared" si="3"/>
        <v>13.34961454716648</v>
      </c>
    </row>
    <row r="11" spans="1:14" ht="24.75" customHeight="1">
      <c r="A11" s="50" t="s">
        <v>14</v>
      </c>
      <c r="B11" s="30" t="s">
        <v>10</v>
      </c>
      <c r="C11" s="31"/>
      <c r="D11" s="24">
        <f>D12</f>
        <v>291178</v>
      </c>
      <c r="E11" s="24">
        <f>E12</f>
        <v>348684</v>
      </c>
      <c r="F11" s="24">
        <f t="shared" si="0"/>
        <v>57506</v>
      </c>
      <c r="G11" s="44">
        <f t="shared" si="1"/>
        <v>16.492296750065965</v>
      </c>
      <c r="H11" s="55"/>
      <c r="I11" s="60"/>
      <c r="J11" s="11" t="s">
        <v>15</v>
      </c>
      <c r="K11" s="4">
        <v>73957</v>
      </c>
      <c r="L11" s="4">
        <v>87759</v>
      </c>
      <c r="M11" s="4">
        <f t="shared" si="2"/>
        <v>13802</v>
      </c>
      <c r="N11" s="8">
        <f t="shared" si="3"/>
        <v>15.727161886530155</v>
      </c>
    </row>
    <row r="12" spans="1:14" ht="24.75" customHeight="1">
      <c r="A12" s="52"/>
      <c r="B12" s="15" t="s">
        <v>14</v>
      </c>
      <c r="C12" s="13" t="s">
        <v>58</v>
      </c>
      <c r="D12" s="4">
        <v>291178</v>
      </c>
      <c r="E12" s="4">
        <v>348684</v>
      </c>
      <c r="F12" s="4">
        <f t="shared" si="0"/>
        <v>57506</v>
      </c>
      <c r="G12" s="45">
        <f t="shared" si="1"/>
        <v>16.492296750065965</v>
      </c>
      <c r="H12" s="55"/>
      <c r="I12" s="60"/>
      <c r="J12" s="11" t="s">
        <v>16</v>
      </c>
      <c r="K12" s="4">
        <v>20889</v>
      </c>
      <c r="L12" s="4">
        <v>24306</v>
      </c>
      <c r="M12" s="4">
        <f t="shared" si="2"/>
        <v>3417</v>
      </c>
      <c r="N12" s="8">
        <f t="shared" si="3"/>
        <v>14.058257220439396</v>
      </c>
    </row>
    <row r="13" spans="1:14" ht="24.75" customHeight="1">
      <c r="A13" s="54" t="s">
        <v>17</v>
      </c>
      <c r="B13" s="30" t="s">
        <v>10</v>
      </c>
      <c r="C13" s="31"/>
      <c r="D13" s="25">
        <f>D14+D15</f>
        <v>10000</v>
      </c>
      <c r="E13" s="25">
        <f>E14+E15</f>
        <v>7000</v>
      </c>
      <c r="F13" s="24">
        <f t="shared" si="0"/>
        <v>-3000</v>
      </c>
      <c r="G13" s="44">
        <f>F13/E13*100</f>
        <v>-42.857142857142854</v>
      </c>
      <c r="H13" s="55"/>
      <c r="I13" s="60"/>
      <c r="J13" s="13" t="s">
        <v>61</v>
      </c>
      <c r="K13" s="4">
        <v>29081</v>
      </c>
      <c r="L13" s="4">
        <v>34276</v>
      </c>
      <c r="M13" s="4">
        <f t="shared" si="2"/>
        <v>5195</v>
      </c>
      <c r="N13" s="8">
        <f t="shared" si="3"/>
        <v>15.156377640331428</v>
      </c>
    </row>
    <row r="14" spans="1:14" ht="24.75" customHeight="1">
      <c r="A14" s="55"/>
      <c r="B14" s="48" t="s">
        <v>17</v>
      </c>
      <c r="C14" s="11" t="s">
        <v>19</v>
      </c>
      <c r="D14" s="9">
        <v>5000</v>
      </c>
      <c r="E14" s="9">
        <v>0</v>
      </c>
      <c r="F14" s="4">
        <f t="shared" si="0"/>
        <v>-5000</v>
      </c>
      <c r="G14" s="45" t="e">
        <f>F14/E14*100</f>
        <v>#DIV/0!</v>
      </c>
      <c r="H14" s="55"/>
      <c r="I14" s="60"/>
      <c r="J14" s="11" t="s">
        <v>18</v>
      </c>
      <c r="K14" s="4">
        <v>250</v>
      </c>
      <c r="L14" s="4">
        <v>0</v>
      </c>
      <c r="M14" s="4">
        <f t="shared" si="2"/>
        <v>-250</v>
      </c>
      <c r="N14" s="8" t="e">
        <f t="shared" si="3"/>
        <v>#DIV/0!</v>
      </c>
    </row>
    <row r="15" spans="1:14" ht="24.75" customHeight="1">
      <c r="A15" s="56"/>
      <c r="B15" s="53"/>
      <c r="C15" s="13" t="s">
        <v>42</v>
      </c>
      <c r="D15" s="9">
        <v>5000</v>
      </c>
      <c r="E15" s="9">
        <v>7000</v>
      </c>
      <c r="F15" s="4">
        <f t="shared" si="0"/>
        <v>2000</v>
      </c>
      <c r="G15" s="45">
        <f>F15/E15*100</f>
        <v>28.57142857142857</v>
      </c>
      <c r="H15" s="55"/>
      <c r="I15" s="61" t="s">
        <v>41</v>
      </c>
      <c r="J15" s="29" t="s">
        <v>12</v>
      </c>
      <c r="K15" s="27">
        <f>SUM(K16:K17)</f>
        <v>2920</v>
      </c>
      <c r="L15" s="27">
        <f>SUM(L16:L17)</f>
        <v>2920</v>
      </c>
      <c r="M15" s="27">
        <f t="shared" si="2"/>
        <v>0</v>
      </c>
      <c r="N15" s="28">
        <f aca="true" t="shared" si="4" ref="N15:N25">M15/L15*100</f>
        <v>0</v>
      </c>
    </row>
    <row r="16" spans="1:14" ht="24.75" customHeight="1">
      <c r="A16" s="50" t="s">
        <v>48</v>
      </c>
      <c r="B16" s="30" t="s">
        <v>10</v>
      </c>
      <c r="C16" s="31"/>
      <c r="D16" s="24">
        <f>D17</f>
        <v>0</v>
      </c>
      <c r="E16" s="24">
        <f>E17</f>
        <v>3793</v>
      </c>
      <c r="F16" s="24">
        <f t="shared" si="0"/>
        <v>3793</v>
      </c>
      <c r="G16" s="44"/>
      <c r="H16" s="55"/>
      <c r="I16" s="60"/>
      <c r="J16" s="11" t="s">
        <v>20</v>
      </c>
      <c r="K16" s="4">
        <v>1500</v>
      </c>
      <c r="L16" s="4">
        <v>1500</v>
      </c>
      <c r="M16" s="4">
        <f t="shared" si="2"/>
        <v>0</v>
      </c>
      <c r="N16" s="8">
        <f t="shared" si="4"/>
        <v>0</v>
      </c>
    </row>
    <row r="17" spans="1:14" ht="24.75" customHeight="1">
      <c r="A17" s="52"/>
      <c r="B17" s="15" t="s">
        <v>49</v>
      </c>
      <c r="C17" s="11" t="s">
        <v>56</v>
      </c>
      <c r="D17" s="4">
        <v>0</v>
      </c>
      <c r="E17" s="4">
        <v>3793</v>
      </c>
      <c r="F17" s="4">
        <f t="shared" si="0"/>
        <v>3793</v>
      </c>
      <c r="G17" s="45"/>
      <c r="H17" s="55"/>
      <c r="I17" s="60"/>
      <c r="J17" s="11" t="s">
        <v>21</v>
      </c>
      <c r="K17" s="4">
        <v>1420</v>
      </c>
      <c r="L17" s="4">
        <v>1420</v>
      </c>
      <c r="M17" s="4">
        <f t="shared" si="2"/>
        <v>0</v>
      </c>
      <c r="N17" s="8">
        <f t="shared" si="4"/>
        <v>0</v>
      </c>
    </row>
    <row r="18" spans="1:14" ht="24.75" customHeight="1">
      <c r="A18" s="54" t="s">
        <v>23</v>
      </c>
      <c r="B18" s="40" t="s">
        <v>10</v>
      </c>
      <c r="C18" s="41"/>
      <c r="D18" s="42">
        <f>D19+D20</f>
        <v>9100</v>
      </c>
      <c r="E18" s="42">
        <f>E19+E20</f>
        <v>9100</v>
      </c>
      <c r="F18" s="42">
        <f t="shared" si="0"/>
        <v>0</v>
      </c>
      <c r="G18" s="46">
        <f>F18/E18*100</f>
        <v>0</v>
      </c>
      <c r="H18" s="55"/>
      <c r="I18" s="48" t="s">
        <v>22</v>
      </c>
      <c r="J18" s="29" t="s">
        <v>12</v>
      </c>
      <c r="K18" s="27">
        <f>SUM(K19:K24)</f>
        <v>73381</v>
      </c>
      <c r="L18" s="27">
        <f>SUM(L19:L24)</f>
        <v>64870</v>
      </c>
      <c r="M18" s="27">
        <f t="shared" si="2"/>
        <v>-8511</v>
      </c>
      <c r="N18" s="28">
        <f t="shared" si="4"/>
        <v>-13.120086326499154</v>
      </c>
    </row>
    <row r="19" spans="1:14" ht="24.75" customHeight="1">
      <c r="A19" s="55"/>
      <c r="B19" s="48" t="s">
        <v>23</v>
      </c>
      <c r="C19" s="13" t="s">
        <v>43</v>
      </c>
      <c r="D19" s="4">
        <v>100</v>
      </c>
      <c r="E19" s="4">
        <v>100</v>
      </c>
      <c r="F19" s="4">
        <f t="shared" si="0"/>
        <v>0</v>
      </c>
      <c r="G19" s="45">
        <f>F19/E19*100</f>
        <v>0</v>
      </c>
      <c r="H19" s="55"/>
      <c r="I19" s="63"/>
      <c r="J19" s="11" t="s">
        <v>24</v>
      </c>
      <c r="K19" s="4">
        <v>3600</v>
      </c>
      <c r="L19" s="4">
        <v>3600</v>
      </c>
      <c r="M19" s="4">
        <f t="shared" si="2"/>
        <v>0</v>
      </c>
      <c r="N19" s="8">
        <f t="shared" si="4"/>
        <v>0</v>
      </c>
    </row>
    <row r="20" spans="1:14" ht="24.75" customHeight="1" thickBot="1">
      <c r="A20" s="85"/>
      <c r="B20" s="49"/>
      <c r="C20" s="12" t="s">
        <v>25</v>
      </c>
      <c r="D20" s="7">
        <v>9000</v>
      </c>
      <c r="E20" s="7">
        <v>9000</v>
      </c>
      <c r="F20" s="7">
        <f t="shared" si="0"/>
        <v>0</v>
      </c>
      <c r="G20" s="47">
        <f>F20/E20*100</f>
        <v>0</v>
      </c>
      <c r="H20" s="55"/>
      <c r="I20" s="63"/>
      <c r="J20" s="13" t="s">
        <v>62</v>
      </c>
      <c r="K20" s="4">
        <v>18124</v>
      </c>
      <c r="L20" s="4">
        <v>13304</v>
      </c>
      <c r="M20" s="4">
        <f t="shared" si="2"/>
        <v>-4820</v>
      </c>
      <c r="N20" s="8">
        <f t="shared" si="4"/>
        <v>-36.2297053517739</v>
      </c>
    </row>
    <row r="21" spans="8:14" ht="24.75" customHeight="1">
      <c r="H21" s="55"/>
      <c r="I21" s="63"/>
      <c r="J21" s="11" t="s">
        <v>26</v>
      </c>
      <c r="K21" s="4">
        <v>17280</v>
      </c>
      <c r="L21" s="4">
        <v>19154</v>
      </c>
      <c r="M21" s="4">
        <f t="shared" si="2"/>
        <v>1874</v>
      </c>
      <c r="N21" s="8">
        <f t="shared" si="4"/>
        <v>9.783857157773832</v>
      </c>
    </row>
    <row r="22" spans="1:14" ht="24.75" customHeight="1">
      <c r="A22" s="32"/>
      <c r="B22" s="33"/>
      <c r="C22" s="33"/>
      <c r="D22" s="34"/>
      <c r="E22" s="34"/>
      <c r="F22" s="34"/>
      <c r="G22" s="35"/>
      <c r="H22" s="55"/>
      <c r="I22" s="63"/>
      <c r="J22" s="11" t="s">
        <v>27</v>
      </c>
      <c r="K22" s="4">
        <v>9825</v>
      </c>
      <c r="L22" s="4">
        <v>7370</v>
      </c>
      <c r="M22" s="4">
        <f t="shared" si="2"/>
        <v>-2455</v>
      </c>
      <c r="N22" s="8">
        <f t="shared" si="4"/>
        <v>-33.310719131614654</v>
      </c>
    </row>
    <row r="23" spans="1:14" ht="24.75" customHeight="1">
      <c r="A23" s="32"/>
      <c r="B23" s="36"/>
      <c r="C23" s="37"/>
      <c r="D23" s="38"/>
      <c r="E23" s="38"/>
      <c r="F23" s="38"/>
      <c r="G23" s="39"/>
      <c r="H23" s="55"/>
      <c r="I23" s="63"/>
      <c r="J23" s="11" t="s">
        <v>28</v>
      </c>
      <c r="K23" s="4">
        <v>24552</v>
      </c>
      <c r="L23" s="4">
        <v>21192</v>
      </c>
      <c r="M23" s="4">
        <f t="shared" si="2"/>
        <v>-3360</v>
      </c>
      <c r="N23" s="8">
        <f t="shared" si="4"/>
        <v>-15.855039637599095</v>
      </c>
    </row>
    <row r="24" spans="1:14" ht="24.75" customHeight="1">
      <c r="A24" s="32"/>
      <c r="B24" s="36"/>
      <c r="C24" s="37"/>
      <c r="D24" s="38"/>
      <c r="E24" s="38"/>
      <c r="F24" s="38"/>
      <c r="G24" s="39"/>
      <c r="H24" s="56"/>
      <c r="I24" s="53"/>
      <c r="J24" s="11" t="s">
        <v>57</v>
      </c>
      <c r="K24" s="4">
        <v>0</v>
      </c>
      <c r="L24" s="4">
        <v>250</v>
      </c>
      <c r="M24" s="4">
        <f t="shared" si="2"/>
        <v>250</v>
      </c>
      <c r="N24" s="8">
        <f t="shared" si="4"/>
        <v>100</v>
      </c>
    </row>
    <row r="25" spans="1:14" ht="24.75" customHeight="1">
      <c r="A25" s="32"/>
      <c r="B25" s="33"/>
      <c r="C25" s="33"/>
      <c r="D25" s="34"/>
      <c r="E25" s="34"/>
      <c r="F25" s="34"/>
      <c r="G25" s="35"/>
      <c r="H25" s="71" t="s">
        <v>29</v>
      </c>
      <c r="I25" s="70" t="s">
        <v>10</v>
      </c>
      <c r="J25" s="70"/>
      <c r="K25" s="22">
        <f>K27+K28</f>
        <v>7350</v>
      </c>
      <c r="L25" s="22">
        <f>L27+L28</f>
        <v>9150</v>
      </c>
      <c r="M25" s="22">
        <f t="shared" si="2"/>
        <v>1800</v>
      </c>
      <c r="N25" s="23">
        <f t="shared" si="4"/>
        <v>19.672131147540984</v>
      </c>
    </row>
    <row r="26" spans="1:14" ht="24.75" customHeight="1">
      <c r="A26" s="32"/>
      <c r="B26" s="33"/>
      <c r="C26" s="33"/>
      <c r="D26" s="34"/>
      <c r="E26" s="34"/>
      <c r="F26" s="34"/>
      <c r="G26" s="35"/>
      <c r="H26" s="71"/>
      <c r="I26" s="86" t="s">
        <v>52</v>
      </c>
      <c r="J26" s="29" t="s">
        <v>12</v>
      </c>
      <c r="K26" s="27">
        <f>SUM(K27:K28)</f>
        <v>7350</v>
      </c>
      <c r="L26" s="27">
        <f>SUM(L27:L28)</f>
        <v>9150</v>
      </c>
      <c r="M26" s="27">
        <f>L26-K26</f>
        <v>1800</v>
      </c>
      <c r="N26" s="28">
        <f>M26/L26*100</f>
        <v>19.672131147540984</v>
      </c>
    </row>
    <row r="27" spans="1:14" ht="24.75" customHeight="1">
      <c r="A27" s="32"/>
      <c r="B27" s="36"/>
      <c r="C27" s="37"/>
      <c r="D27" s="38"/>
      <c r="E27" s="38"/>
      <c r="F27" s="38"/>
      <c r="G27" s="39"/>
      <c r="H27" s="71"/>
      <c r="I27" s="87"/>
      <c r="J27" s="13" t="s">
        <v>30</v>
      </c>
      <c r="K27" s="4">
        <v>5350</v>
      </c>
      <c r="L27" s="4">
        <v>5150</v>
      </c>
      <c r="M27" s="4">
        <f>L27-K27</f>
        <v>-200</v>
      </c>
      <c r="N27" s="8">
        <f>M27/L27*100</f>
        <v>-3.8834951456310676</v>
      </c>
    </row>
    <row r="28" spans="1:14" ht="24.75" customHeight="1">
      <c r="A28" s="32"/>
      <c r="B28" s="36"/>
      <c r="C28" s="37"/>
      <c r="D28" s="38"/>
      <c r="E28" s="38"/>
      <c r="F28" s="38"/>
      <c r="G28" s="39"/>
      <c r="H28" s="71"/>
      <c r="I28" s="88"/>
      <c r="J28" s="13" t="s">
        <v>44</v>
      </c>
      <c r="K28" s="4">
        <v>2000</v>
      </c>
      <c r="L28" s="4">
        <v>4000</v>
      </c>
      <c r="M28" s="4">
        <f>L28-K28</f>
        <v>2000</v>
      </c>
      <c r="N28" s="8">
        <f>M28/L28*100</f>
        <v>50</v>
      </c>
    </row>
    <row r="29" spans="8:14" ht="24.75" customHeight="1">
      <c r="H29" s="54" t="s">
        <v>7</v>
      </c>
      <c r="I29" s="70" t="s">
        <v>10</v>
      </c>
      <c r="J29" s="70"/>
      <c r="K29" s="22">
        <f>K30+K38</f>
        <v>127756</v>
      </c>
      <c r="L29" s="22">
        <f>L30+L38</f>
        <v>143380</v>
      </c>
      <c r="M29" s="22">
        <f aca="true" t="shared" si="5" ref="M29:M43">L29-K29</f>
        <v>15624</v>
      </c>
      <c r="N29" s="23">
        <f>M29/L29*100</f>
        <v>10.896917282745152</v>
      </c>
    </row>
    <row r="30" spans="8:14" ht="24.75" customHeight="1">
      <c r="H30" s="55"/>
      <c r="I30" s="60" t="s">
        <v>22</v>
      </c>
      <c r="J30" s="29" t="s">
        <v>12</v>
      </c>
      <c r="K30" s="27">
        <f>SUM(K31:K37)</f>
        <v>16800</v>
      </c>
      <c r="L30" s="27">
        <f>SUM(L31:L37)</f>
        <v>12385</v>
      </c>
      <c r="M30" s="27">
        <f>L30-K30</f>
        <v>-4415</v>
      </c>
      <c r="N30" s="28">
        <f>M30/L30*100</f>
        <v>-35.647961243439646</v>
      </c>
    </row>
    <row r="31" spans="1:14" ht="24.75" customHeight="1">
      <c r="A31" s="2"/>
      <c r="B31" s="2"/>
      <c r="C31" s="2"/>
      <c r="D31" s="2"/>
      <c r="E31" s="2"/>
      <c r="F31" s="2"/>
      <c r="G31" s="2"/>
      <c r="H31" s="55"/>
      <c r="I31" s="60"/>
      <c r="J31" s="11" t="s">
        <v>31</v>
      </c>
      <c r="K31" s="4">
        <v>7440</v>
      </c>
      <c r="L31" s="4">
        <v>8415</v>
      </c>
      <c r="M31" s="4">
        <f t="shared" si="5"/>
        <v>975</v>
      </c>
      <c r="N31" s="8">
        <f>M31/L31*100</f>
        <v>11.58645276292335</v>
      </c>
    </row>
    <row r="32" spans="8:14" ht="24.75" customHeight="1">
      <c r="H32" s="55"/>
      <c r="I32" s="60"/>
      <c r="J32" s="11" t="s">
        <v>32</v>
      </c>
      <c r="K32" s="4">
        <v>800</v>
      </c>
      <c r="L32" s="4">
        <v>800</v>
      </c>
      <c r="M32" s="4">
        <f t="shared" si="5"/>
        <v>0</v>
      </c>
      <c r="N32" s="8">
        <f aca="true" t="shared" si="6" ref="N32:N41">M32/L32*100</f>
        <v>0</v>
      </c>
    </row>
    <row r="33" spans="8:14" ht="24.75" customHeight="1">
      <c r="H33" s="55"/>
      <c r="I33" s="60"/>
      <c r="J33" s="13" t="s">
        <v>33</v>
      </c>
      <c r="K33" s="4">
        <v>930</v>
      </c>
      <c r="L33" s="4">
        <v>930</v>
      </c>
      <c r="M33" s="4">
        <f t="shared" si="5"/>
        <v>0</v>
      </c>
      <c r="N33" s="8">
        <f t="shared" si="6"/>
        <v>0</v>
      </c>
    </row>
    <row r="34" spans="8:14" ht="24.75" customHeight="1">
      <c r="H34" s="55"/>
      <c r="I34" s="60"/>
      <c r="J34" s="13" t="s">
        <v>34</v>
      </c>
      <c r="K34" s="4">
        <v>200</v>
      </c>
      <c r="L34" s="4">
        <v>200</v>
      </c>
      <c r="M34" s="4">
        <f t="shared" si="5"/>
        <v>0</v>
      </c>
      <c r="N34" s="8">
        <f t="shared" si="6"/>
        <v>0</v>
      </c>
    </row>
    <row r="35" spans="8:14" ht="24.75" customHeight="1">
      <c r="H35" s="55"/>
      <c r="I35" s="60"/>
      <c r="J35" s="13" t="s">
        <v>50</v>
      </c>
      <c r="K35" s="4">
        <v>5000</v>
      </c>
      <c r="L35" s="4">
        <v>0</v>
      </c>
      <c r="M35" s="4">
        <f t="shared" si="5"/>
        <v>-5000</v>
      </c>
      <c r="N35" s="8" t="e">
        <f t="shared" si="6"/>
        <v>#DIV/0!</v>
      </c>
    </row>
    <row r="36" spans="8:14" ht="24.75" customHeight="1">
      <c r="H36" s="55"/>
      <c r="I36" s="60"/>
      <c r="J36" s="13" t="s">
        <v>35</v>
      </c>
      <c r="K36" s="4">
        <v>540</v>
      </c>
      <c r="L36" s="4">
        <v>540</v>
      </c>
      <c r="M36" s="4">
        <f t="shared" si="5"/>
        <v>0</v>
      </c>
      <c r="N36" s="8">
        <f t="shared" si="6"/>
        <v>0</v>
      </c>
    </row>
    <row r="37" spans="8:14" ht="24.75" customHeight="1">
      <c r="H37" s="55"/>
      <c r="I37" s="60"/>
      <c r="J37" s="13" t="s">
        <v>36</v>
      </c>
      <c r="K37" s="4">
        <v>1890</v>
      </c>
      <c r="L37" s="4">
        <v>1500</v>
      </c>
      <c r="M37" s="4">
        <f>L37-K37</f>
        <v>-390</v>
      </c>
      <c r="N37" s="8">
        <f>M37/L37*100</f>
        <v>-26</v>
      </c>
    </row>
    <row r="38" spans="8:14" ht="24.75" customHeight="1">
      <c r="H38" s="55"/>
      <c r="I38" s="74" t="s">
        <v>37</v>
      </c>
      <c r="J38" s="26" t="s">
        <v>12</v>
      </c>
      <c r="K38" s="27">
        <f>K39+K40+K41</f>
        <v>110956</v>
      </c>
      <c r="L38" s="27">
        <f>L39+L40+L41</f>
        <v>130995</v>
      </c>
      <c r="M38" s="27">
        <f>L38-K38</f>
        <v>20039</v>
      </c>
      <c r="N38" s="28">
        <f>M38/L38*100</f>
        <v>15.297530440093132</v>
      </c>
    </row>
    <row r="39" spans="8:14" ht="24.75" customHeight="1">
      <c r="H39" s="55"/>
      <c r="I39" s="75"/>
      <c r="J39" s="13" t="s">
        <v>45</v>
      </c>
      <c r="K39" s="4">
        <v>4030</v>
      </c>
      <c r="L39" s="4">
        <v>3100</v>
      </c>
      <c r="M39" s="4">
        <f>L39-K39</f>
        <v>-930</v>
      </c>
      <c r="N39" s="8">
        <f>M39/L39*100</f>
        <v>-30</v>
      </c>
    </row>
    <row r="40" spans="8:14" ht="24.75" customHeight="1">
      <c r="H40" s="55"/>
      <c r="I40" s="75"/>
      <c r="J40" s="13" t="s">
        <v>46</v>
      </c>
      <c r="K40" s="4">
        <v>15996</v>
      </c>
      <c r="L40" s="4">
        <v>17400</v>
      </c>
      <c r="M40" s="4">
        <f t="shared" si="5"/>
        <v>1404</v>
      </c>
      <c r="N40" s="8">
        <f t="shared" si="6"/>
        <v>8.068965517241379</v>
      </c>
    </row>
    <row r="41" spans="8:14" ht="24.75" customHeight="1">
      <c r="H41" s="56"/>
      <c r="I41" s="76"/>
      <c r="J41" s="13" t="s">
        <v>51</v>
      </c>
      <c r="K41" s="4">
        <v>90930</v>
      </c>
      <c r="L41" s="4">
        <v>110495</v>
      </c>
      <c r="M41" s="4">
        <f t="shared" si="5"/>
        <v>19565</v>
      </c>
      <c r="N41" s="8">
        <f t="shared" si="6"/>
        <v>17.706683560342096</v>
      </c>
    </row>
    <row r="42" spans="8:14" ht="24.75" customHeight="1">
      <c r="H42" s="72" t="s">
        <v>38</v>
      </c>
      <c r="I42" s="70" t="s">
        <v>10</v>
      </c>
      <c r="J42" s="70"/>
      <c r="K42" s="22">
        <f>K43</f>
        <v>2000</v>
      </c>
      <c r="L42" s="22">
        <f>L43</f>
        <v>2000</v>
      </c>
      <c r="M42" s="22">
        <f t="shared" si="5"/>
        <v>0</v>
      </c>
      <c r="N42" s="23">
        <f>M42/L42*100</f>
        <v>0</v>
      </c>
    </row>
    <row r="43" spans="8:14" ht="24.75" customHeight="1" thickBot="1">
      <c r="H43" s="73"/>
      <c r="I43" s="12" t="s">
        <v>38</v>
      </c>
      <c r="J43" s="14" t="s">
        <v>47</v>
      </c>
      <c r="K43" s="7">
        <v>2000</v>
      </c>
      <c r="L43" s="7">
        <v>2000</v>
      </c>
      <c r="M43" s="7">
        <f t="shared" si="5"/>
        <v>0</v>
      </c>
      <c r="N43" s="10">
        <f>M43/L43*100</f>
        <v>0</v>
      </c>
    </row>
    <row r="44" ht="15" customHeight="1">
      <c r="A44" s="2"/>
    </row>
    <row r="45" ht="18" customHeight="1"/>
  </sheetData>
  <sheetProtection/>
  <mergeCells count="36">
    <mergeCell ref="I30:I37"/>
    <mergeCell ref="I29:J29"/>
    <mergeCell ref="I25:J25"/>
    <mergeCell ref="A18:A20"/>
    <mergeCell ref="I26:I28"/>
    <mergeCell ref="I42:J42"/>
    <mergeCell ref="H25:H28"/>
    <mergeCell ref="H42:H43"/>
    <mergeCell ref="H29:H41"/>
    <mergeCell ref="I38:I41"/>
    <mergeCell ref="A1:N1"/>
    <mergeCell ref="A3:N3"/>
    <mergeCell ref="A4:G4"/>
    <mergeCell ref="H4:N4"/>
    <mergeCell ref="M5:N5"/>
    <mergeCell ref="K5:K6"/>
    <mergeCell ref="L5:L6"/>
    <mergeCell ref="H5:J6"/>
    <mergeCell ref="A5:C6"/>
    <mergeCell ref="I8:J8"/>
    <mergeCell ref="A7:C7"/>
    <mergeCell ref="F5:G5"/>
    <mergeCell ref="D5:D6"/>
    <mergeCell ref="E5:E6"/>
    <mergeCell ref="I9:I14"/>
    <mergeCell ref="I15:I17"/>
    <mergeCell ref="H7:J7"/>
    <mergeCell ref="H8:H24"/>
    <mergeCell ref="I18:I24"/>
    <mergeCell ref="B19:B20"/>
    <mergeCell ref="A8:A10"/>
    <mergeCell ref="B9:B10"/>
    <mergeCell ref="A11:A12"/>
    <mergeCell ref="A13:A15"/>
    <mergeCell ref="B14:B15"/>
    <mergeCell ref="A16:A17"/>
  </mergeCells>
  <printOptions/>
  <pageMargins left="0.7086614173228347" right="0.4724409448818898" top="0.5905511811023623" bottom="0.34" header="0" footer="0"/>
  <pageSetup horizontalDpi="600" verticalDpi="600" orientation="landscape" paperSize="9" scale="95" r:id="rId1"/>
  <ignoredErrors>
    <ignoredError sqref="N14 G14 N3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cp:lastPrinted>2013-01-10T02:56:37Z</cp:lastPrinted>
  <dcterms:created xsi:type="dcterms:W3CDTF">2007-04-18T08:01:50Z</dcterms:created>
  <dcterms:modified xsi:type="dcterms:W3CDTF">2014-12-23T01:44:57Z</dcterms:modified>
  <cp:category/>
  <cp:version/>
  <cp:contentType/>
  <cp:contentStatus/>
</cp:coreProperties>
</file>