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" windowWidth="18315" windowHeight="10755" activeTab="0"/>
  </bookViews>
  <sheets>
    <sheet name="총괄표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<sst xmlns="http://schemas.openxmlformats.org/spreadsheetml/2006/main" count="52" uniqueCount="39">
  <si>
    <t>사업수입</t>
  </si>
  <si>
    <t>2014년  '포항시중증장애인자립지원센터' 4차 추가경정 예산(안)</t>
  </si>
  <si>
    <t>1. 세입 세출 예산 총괄표</t>
  </si>
  <si>
    <t xml:space="preserve">             (단위:천원)</t>
  </si>
  <si>
    <t>세                           입</t>
  </si>
  <si>
    <t xml:space="preserve">세                      출 </t>
  </si>
  <si>
    <t>관</t>
  </si>
  <si>
    <t>항</t>
  </si>
  <si>
    <t>당초예산
(A)</t>
  </si>
  <si>
    <t>변경예산
(B)</t>
  </si>
  <si>
    <t>증감(B)-(A)</t>
  </si>
  <si>
    <t>비 고</t>
  </si>
  <si>
    <t>관</t>
  </si>
  <si>
    <t>항</t>
  </si>
  <si>
    <t>비 고</t>
  </si>
  <si>
    <t>액수</t>
  </si>
  <si>
    <t>비율(%)</t>
  </si>
  <si>
    <t>비율(%)</t>
  </si>
  <si>
    <t>총     계</t>
  </si>
  <si>
    <t xml:space="preserve"> 총    계</t>
  </si>
  <si>
    <t>사무비</t>
  </si>
  <si>
    <t>소계</t>
  </si>
  <si>
    <t>보조금수입</t>
  </si>
  <si>
    <t>인건비</t>
  </si>
  <si>
    <t>후원금수입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</si>
  <si>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</si>
  <si>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</si>
  <si>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</si>
  <si>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</si>
  <si>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</si>
  <si>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</si>
  <si>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</si>
  <si>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</si>
  <si>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소계</t>
  </si>
  <si>
    <t>사회복지공동모금회
소규모지원사업비</t>
  </si>
  <si>
    <t>과년도지출</t>
  </si>
  <si>
    <t>예비비 및 기타</t>
  </si>
  <si>
    <t>적립금</t>
  </si>
  <si>
    <t>운영충당적립금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</si>
</sst>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 "/>
    <numFmt numFmtId="177" formatCode="#,##0.0;&quot;△&quot;#,##0.0"/>
    <numFmt numFmtId="178" formatCode="#,##0_);[Red]\(#,##0\)"/>
    <numFmt numFmtId="179" formatCode="#,##0;&quot;△&quot;#,##0"/>
    <numFmt numFmtId="180" formatCode="#,##0,"/>
    <numFmt numFmtId="181" formatCode="#,##0;&quot;△&quot;#,##0,"/>
    <numFmt numFmtId="182" formatCode="#,##0,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굴림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4"/>
      <name val="돋움"/>
      <family val="3"/>
    </font>
    <font>
      <sz val="11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sz val="14"/>
      <name val="돋움"/>
      <family val="3"/>
    </font>
    <font>
      <sz val="12"/>
      <name val="돋움"/>
      <family val="3"/>
    </font>
    <font>
      <sz val="9"/>
      <name val="돋움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 style="hair"/>
      <right style="medium"/>
      <top/>
      <bottom style="thin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/>
    </border>
    <border>
      <left style="hair"/>
      <right style="medium"/>
      <top style="thin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/>
      <right/>
      <top style="double"/>
      <bottom style="hair"/>
    </border>
    <border>
      <left style="medium"/>
      <right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06">
    <xf numFmtId="0" fontId="0" fillId="0" borderId="0" xfId="0" applyAlignment="1">
      <alignment vertical="center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left" vertical="center" shrinkToFit="1"/>
    </xf>
    <xf numFmtId="177" fontId="7" fillId="0" borderId="0" xfId="2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 applyAlignment="1">
      <alignment horizontal="right" vertical="center" shrinkToFit="1"/>
    </xf>
    <xf numFmtId="179" fontId="7" fillId="0" borderId="0" xfId="20" applyNumberFormat="1" applyFont="1" applyBorder="1" applyAlignment="1">
      <alignment horizontal="right" vertical="center" shrinkToFit="1"/>
    </xf>
    <xf numFmtId="177" fontId="8" fillId="0" borderId="0" xfId="2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8" fontId="10" fillId="0" borderId="0" xfId="0" applyNumberFormat="1" applyFont="1" applyBorder="1" applyAlignment="1">
      <alignment horizontal="center" vertical="center" shrinkToFit="1"/>
    </xf>
    <xf numFmtId="179" fontId="10" fillId="0" borderId="0" xfId="20" applyNumberFormat="1" applyFont="1" applyBorder="1" applyAlignment="1">
      <alignment horizontal="center" vertical="center" shrinkToFit="1"/>
    </xf>
    <xf numFmtId="177" fontId="10" fillId="0" borderId="0" xfId="2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right" vertical="center" shrinkToFit="1"/>
    </xf>
    <xf numFmtId="178" fontId="10" fillId="0" borderId="0" xfId="0" applyNumberFormat="1" applyFont="1" applyBorder="1" applyAlignment="1">
      <alignment horizontal="right" vertical="center" shrinkToFit="1"/>
    </xf>
    <xf numFmtId="179" fontId="10" fillId="0" borderId="0" xfId="20" applyNumberFormat="1" applyFont="1" applyBorder="1" applyAlignment="1">
      <alignment horizontal="right" vertical="center" shrinkToFit="1"/>
    </xf>
    <xf numFmtId="178" fontId="0" fillId="0" borderId="4" xfId="0" applyNumberFormat="1" applyBorder="1" applyAlignment="1">
      <alignment vertical="center" shrinkToFit="1"/>
    </xf>
    <xf numFmtId="0" fontId="0" fillId="0" borderId="4" xfId="0" applyFont="1" applyBorder="1" applyAlignment="1">
      <alignment/>
    </xf>
    <xf numFmtId="179" fontId="10" fillId="0" borderId="5" xfId="0" applyNumberFormat="1" applyFont="1" applyBorder="1" applyAlignment="1">
      <alignment horizontal="center" vertical="center" shrinkToFit="1"/>
    </xf>
    <xf numFmtId="179" fontId="10" fillId="0" borderId="6" xfId="0" applyNumberFormat="1" applyFont="1" applyBorder="1" applyAlignment="1">
      <alignment horizontal="center" vertical="center" shrinkToFit="1"/>
    </xf>
    <xf numFmtId="179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wrapText="1" shrinkToFit="1"/>
    </xf>
    <xf numFmtId="179" fontId="0" fillId="0" borderId="10" xfId="2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horizontal="center" vertical="center" shrinkToFit="1"/>
    </xf>
    <xf numFmtId="178" fontId="0" fillId="0" borderId="13" xfId="0" applyNumberFormat="1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center" vertical="center" shrinkToFit="1"/>
    </xf>
    <xf numFmtId="178" fontId="0" fillId="0" borderId="15" xfId="0" applyNumberFormat="1" applyFont="1" applyBorder="1" applyAlignment="1">
      <alignment horizontal="center" vertical="center" wrapText="1" shrinkToFit="1"/>
    </xf>
    <xf numFmtId="179" fontId="0" fillId="0" borderId="15" xfId="20" applyNumberFormat="1" applyFont="1" applyBorder="1" applyAlignment="1">
      <alignment horizontal="center" vertical="center" shrinkToFit="1"/>
    </xf>
    <xf numFmtId="177" fontId="0" fillId="0" borderId="15" xfId="2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horizontal="center" vertical="center" shrinkToFit="1"/>
    </xf>
    <xf numFmtId="178" fontId="0" fillId="0" borderId="18" xfId="0" applyNumberFormat="1" applyFont="1" applyBorder="1" applyAlignment="1">
      <alignment horizontal="center" vertical="center" wrapText="1" shrinkToFit="1"/>
    </xf>
    <xf numFmtId="178" fontId="0" fillId="0" borderId="19" xfId="0" applyNumberFormat="1" applyFont="1" applyBorder="1" applyAlignment="1">
      <alignment horizontal="center" vertical="center" shrinkToFit="1"/>
    </xf>
    <xf numFmtId="176" fontId="0" fillId="0" borderId="20" xfId="0" applyNumberFormat="1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right" vertical="center" shrinkToFit="1"/>
    </xf>
    <xf numFmtId="180" fontId="10" fillId="0" borderId="21" xfId="20" applyNumberFormat="1" applyFont="1" applyBorder="1" applyAlignment="1">
      <alignment horizontal="right" vertical="center" shrinkToFit="1"/>
    </xf>
    <xf numFmtId="177" fontId="0" fillId="0" borderId="21" xfId="20" applyNumberFormat="1" applyFont="1" applyBorder="1" applyAlignment="1">
      <alignment horizontal="right" vertical="center" shrinkToFit="1"/>
    </xf>
    <xf numFmtId="176" fontId="0" fillId="0" borderId="22" xfId="0" applyNumberFormat="1" applyFon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vertical="center"/>
    </xf>
    <xf numFmtId="180" fontId="6" fillId="0" borderId="21" xfId="20" applyNumberFormat="1" applyFont="1" applyBorder="1" applyAlignment="1">
      <alignment horizontal="right"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5" xfId="0" applyNumberFormat="1" applyFont="1" applyBorder="1" applyAlignment="1">
      <alignment horizontal="center" vertical="center" shrinkToFit="1"/>
    </xf>
    <xf numFmtId="180" fontId="0" fillId="0" borderId="25" xfId="0" applyNumberFormat="1" applyFont="1" applyBorder="1" applyAlignment="1">
      <alignment horizontal="right" vertical="center" shrinkToFit="1"/>
    </xf>
    <xf numFmtId="181" fontId="10" fillId="0" borderId="25" xfId="20" applyNumberFormat="1" applyFont="1" applyBorder="1" applyAlignment="1">
      <alignment horizontal="right" vertical="center" shrinkToFit="1"/>
    </xf>
    <xf numFmtId="177" fontId="0" fillId="0" borderId="25" xfId="20" applyNumberFormat="1" applyFont="1" applyBorder="1" applyAlignment="1">
      <alignment horizontal="right" vertical="center" shrinkToFit="1"/>
    </xf>
    <xf numFmtId="176" fontId="0" fillId="0" borderId="26" xfId="0" applyNumberFormat="1" applyFont="1" applyBorder="1" applyAlignment="1">
      <alignment horizontal="right" vertical="center" shrinkToFit="1"/>
    </xf>
    <xf numFmtId="176" fontId="0" fillId="0" borderId="27" xfId="0" applyNumberFormat="1" applyFont="1" applyBorder="1" applyAlignment="1">
      <alignment horizontal="center" vertical="center" shrinkToFit="1"/>
    </xf>
    <xf numFmtId="180" fontId="0" fillId="0" borderId="25" xfId="0" applyNumberFormat="1" applyFont="1" applyBorder="1" applyAlignment="1">
      <alignment vertical="center"/>
    </xf>
    <xf numFmtId="181" fontId="0" fillId="0" borderId="25" xfId="20" applyNumberFormat="1" applyFont="1" applyBorder="1" applyAlignment="1">
      <alignment horizontal="right" vertical="center" shrinkToFit="1"/>
    </xf>
    <xf numFmtId="177" fontId="0" fillId="0" borderId="28" xfId="20" applyNumberFormat="1" applyFont="1" applyBorder="1" applyAlignment="1">
      <alignment horizontal="right" vertical="center" shrinkToFit="1"/>
    </xf>
    <xf numFmtId="178" fontId="0" fillId="0" borderId="26" xfId="0" applyNumberFormat="1" applyFont="1" applyBorder="1" applyAlignment="1">
      <alignment horizontal="right" vertical="center" shrinkToFit="1"/>
    </xf>
    <xf numFmtId="176" fontId="0" fillId="0" borderId="29" xfId="0" applyNumberFormat="1" applyFont="1" applyBorder="1" applyAlignment="1">
      <alignment horizontal="center" vertical="center" shrinkToFit="1"/>
    </xf>
    <xf numFmtId="181" fontId="10" fillId="0" borderId="2" xfId="20" applyNumberFormat="1" applyFont="1" applyBorder="1" applyAlignment="1">
      <alignment horizontal="right" vertical="center" shrinkToFit="1"/>
    </xf>
    <xf numFmtId="180" fontId="0" fillId="0" borderId="25" xfId="20" applyNumberFormat="1" applyFont="1" applyBorder="1" applyAlignment="1">
      <alignment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80" fontId="10" fillId="0" borderId="18" xfId="20" applyNumberFormat="1" applyFont="1" applyBorder="1" applyAlignment="1">
      <alignment horizontal="right" vertical="center" shrinkToFit="1"/>
    </xf>
    <xf numFmtId="176" fontId="0" fillId="0" borderId="31" xfId="0" applyNumberFormat="1" applyBorder="1" applyAlignment="1">
      <alignment horizontal="center" vertical="center"/>
    </xf>
    <xf numFmtId="180" fontId="10" fillId="0" borderId="25" xfId="20" applyNumberFormat="1" applyFont="1" applyBorder="1" applyAlignment="1">
      <alignment horizontal="right" vertical="center" shrinkToFit="1"/>
    </xf>
    <xf numFmtId="176" fontId="0" fillId="0" borderId="31" xfId="0" applyNumberFormat="1" applyFont="1" applyBorder="1" applyAlignment="1">
      <alignment horizontal="center" vertical="center"/>
    </xf>
    <xf numFmtId="180" fontId="0" fillId="0" borderId="25" xfId="0" applyNumberFormat="1" applyBorder="1" applyAlignment="1">
      <alignment horizontal="right" vertical="center" shrinkToFit="1"/>
    </xf>
    <xf numFmtId="181" fontId="10" fillId="0" borderId="10" xfId="20" applyNumberFormat="1" applyFont="1" applyBorder="1" applyAlignment="1">
      <alignment horizontal="right" vertical="center" shrinkToFit="1"/>
    </xf>
    <xf numFmtId="0" fontId="0" fillId="0" borderId="26" xfId="0" applyFont="1" applyBorder="1" applyAlignment="1">
      <alignment/>
    </xf>
    <xf numFmtId="176" fontId="0" fillId="0" borderId="27" xfId="0" applyNumberForma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shrinkToFit="1"/>
    </xf>
    <xf numFmtId="180" fontId="0" fillId="0" borderId="0" xfId="0" applyNumberForma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horizontal="right" vertical="center" shrinkToFit="1"/>
    </xf>
    <xf numFmtId="180" fontId="10" fillId="0" borderId="0" xfId="20" applyNumberFormat="1" applyFont="1" applyBorder="1" applyAlignment="1">
      <alignment horizontal="right" vertical="center" shrinkToFit="1"/>
    </xf>
    <xf numFmtId="177" fontId="0" fillId="0" borderId="0" xfId="20" applyNumberFormat="1" applyFont="1" applyBorder="1" applyAlignment="1">
      <alignment horizontal="right" vertical="center" shrinkToFit="1"/>
    </xf>
    <xf numFmtId="0" fontId="0" fillId="0" borderId="33" xfId="0" applyFont="1" applyBorder="1" applyAlignment="1">
      <alignment/>
    </xf>
    <xf numFmtId="176" fontId="0" fillId="0" borderId="32" xfId="0" applyNumberFormat="1" applyFont="1" applyBorder="1" applyAlignment="1">
      <alignment horizontal="center" vertical="center" shrinkToFit="1"/>
    </xf>
    <xf numFmtId="180" fontId="0" fillId="0" borderId="0" xfId="20" applyNumberFormat="1" applyFont="1" applyBorder="1" applyAlignment="1">
      <alignment horizontal="right" vertical="center" shrinkToFit="1"/>
    </xf>
    <xf numFmtId="179" fontId="0" fillId="0" borderId="0" xfId="20" applyNumberFormat="1" applyFont="1" applyBorder="1" applyAlignment="1">
      <alignment horizontal="right" vertical="center" shrinkToFit="1"/>
    </xf>
    <xf numFmtId="176" fontId="0" fillId="0" borderId="33" xfId="0" applyNumberFormat="1" applyFont="1" applyBorder="1" applyAlignment="1">
      <alignment horizontal="right" vertical="center" shrinkToFit="1"/>
    </xf>
    <xf numFmtId="176" fontId="0" fillId="0" borderId="25" xfId="0" applyNumberFormat="1" applyFont="1" applyBorder="1" applyAlignment="1">
      <alignment horizontal="center" vertical="center" wrapText="1" shrinkToFit="1"/>
    </xf>
    <xf numFmtId="182" fontId="0" fillId="0" borderId="25" xfId="20" applyNumberFormat="1" applyFont="1" applyBorder="1" applyAlignment="1">
      <alignment horizontal="right" vertical="center" shrinkToFit="1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176" fontId="10" fillId="0" borderId="34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shrinkToFit="1"/>
    </xf>
    <xf numFmtId="178" fontId="10" fillId="0" borderId="4" xfId="0" applyNumberFormat="1" applyFont="1" applyBorder="1" applyAlignment="1">
      <alignment horizontal="center" vertical="center" shrinkToFit="1"/>
    </xf>
    <xf numFmtId="179" fontId="10" fillId="0" borderId="4" xfId="20" applyNumberFormat="1" applyFont="1" applyBorder="1" applyAlignment="1">
      <alignment horizontal="center" vertical="center" shrinkToFit="1"/>
    </xf>
    <xf numFmtId="177" fontId="10" fillId="0" borderId="4" xfId="20" applyNumberFormat="1" applyFont="1" applyBorder="1" applyAlignment="1">
      <alignment horizontal="center" vertical="center" shrinkToFit="1"/>
    </xf>
    <xf numFmtId="176" fontId="10" fillId="0" borderId="35" xfId="0" applyNumberFormat="1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80" fontId="0" fillId="0" borderId="37" xfId="0" applyNumberFormat="1" applyFont="1" applyBorder="1" applyAlignment="1">
      <alignment vertical="center"/>
    </xf>
    <xf numFmtId="180" fontId="0" fillId="0" borderId="37" xfId="20" applyNumberFormat="1" applyFont="1" applyBorder="1" applyAlignment="1">
      <alignment vertical="center"/>
    </xf>
    <xf numFmtId="180" fontId="0" fillId="0" borderId="37" xfId="20" applyNumberFormat="1" applyFont="1" applyBorder="1" applyAlignment="1">
      <alignment horizontal="right" vertical="center" shrinkToFit="1"/>
    </xf>
    <xf numFmtId="177" fontId="0" fillId="0" borderId="38" xfId="20" applyNumberFormat="1" applyFont="1" applyBorder="1" applyAlignment="1">
      <alignment horizontal="right" vertical="center" shrinkToFit="1"/>
    </xf>
    <xf numFmtId="178" fontId="0" fillId="0" borderId="39" xfId="0" applyNumberFormat="1" applyFont="1" applyBorder="1" applyAlignment="1">
      <alignment horizontal="righ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48176;&#51221;&#50864;\&#50696;&#49328;\2014&#45380;%204&#52264;%20&#52628;&#44221;&#50696;&#4932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년 중증자립 예산총괄"/>
      <sheetName val="2014년 중증자립 세입"/>
      <sheetName val="2014년 중증자립 세출"/>
      <sheetName val="추경 표지"/>
    </sheetNames>
    <sheetDataSet>
      <sheetData sheetId="0"/>
      <sheetData sheetId="1">
        <row r="6">
          <cell r="D6">
            <v>30300000</v>
          </cell>
          <cell r="E6">
            <v>29012000</v>
          </cell>
        </row>
        <row r="13">
          <cell r="D13">
            <v>164386000</v>
          </cell>
          <cell r="E13">
            <v>164386000</v>
          </cell>
        </row>
        <row r="19">
          <cell r="D19">
            <v>7490000</v>
          </cell>
          <cell r="E19">
            <v>8040000</v>
          </cell>
        </row>
        <row r="26">
          <cell r="D26">
            <v>2000000</v>
          </cell>
          <cell r="E26">
            <v>4167910</v>
          </cell>
        </row>
        <row r="30">
          <cell r="D30">
            <v>9583224</v>
          </cell>
          <cell r="E30">
            <v>9583224</v>
          </cell>
        </row>
        <row r="37">
          <cell r="D37">
            <v>3030000</v>
          </cell>
          <cell r="E37">
            <v>3006728</v>
          </cell>
        </row>
      </sheetData>
      <sheetData sheetId="2">
        <row r="7">
          <cell r="D7">
            <v>132216710</v>
          </cell>
          <cell r="E7">
            <v>132160981.23145165</v>
          </cell>
        </row>
        <row r="45">
          <cell r="D45">
            <v>1770000</v>
          </cell>
          <cell r="E45">
            <v>1532700</v>
          </cell>
        </row>
        <row r="52">
          <cell r="D52">
            <v>35050000</v>
          </cell>
          <cell r="E52">
            <v>33227100</v>
          </cell>
        </row>
        <row r="67">
          <cell r="D67">
            <v>5800000</v>
          </cell>
          <cell r="E67">
            <v>5438040</v>
          </cell>
        </row>
        <row r="75">
          <cell r="D75">
            <v>35665000</v>
          </cell>
          <cell r="E75">
            <v>31067528</v>
          </cell>
        </row>
        <row r="119">
          <cell r="D119">
            <v>5000000</v>
          </cell>
          <cell r="E119">
            <v>5000000</v>
          </cell>
        </row>
        <row r="122">
          <cell r="E122">
            <v>0</v>
          </cell>
        </row>
        <row r="126">
          <cell r="E126">
            <v>55940</v>
          </cell>
        </row>
        <row r="127">
          <cell r="D127">
            <v>1272514</v>
          </cell>
        </row>
        <row r="133">
          <cell r="E133">
            <v>9713573</v>
          </cell>
        </row>
        <row r="134">
          <cell r="D134">
            <v>15000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 topLeftCell="A1">
      <selection activeCell="M23" sqref="M23"/>
    </sheetView>
  </sheetViews>
  <sheetFormatPr defaultColWidth="9.140625" defaultRowHeight="15"/>
  <sheetData>
    <row r="1" spans="1:14" ht="27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>
      <c r="A2" s="4" t="s">
        <v>2</v>
      </c>
      <c r="B2" s="4"/>
      <c r="C2" s="4"/>
      <c r="D2" s="4"/>
      <c r="E2" s="4"/>
      <c r="F2" s="5"/>
      <c r="G2" s="6"/>
      <c r="H2" s="6"/>
      <c r="I2" s="6"/>
      <c r="J2" s="7"/>
      <c r="K2" s="7"/>
      <c r="L2" s="8"/>
      <c r="M2" s="9"/>
      <c r="N2" s="10"/>
    </row>
    <row r="3" spans="1:14" ht="19.5" thickBot="1">
      <c r="A3" s="11"/>
      <c r="B3" s="12"/>
      <c r="C3" s="13"/>
      <c r="D3" s="13"/>
      <c r="E3" s="14"/>
      <c r="F3" s="15"/>
      <c r="G3" s="16"/>
      <c r="H3" s="16"/>
      <c r="I3" s="16"/>
      <c r="J3" s="17"/>
      <c r="K3" s="17"/>
      <c r="L3" s="18"/>
      <c r="M3" s="19" t="s">
        <v>3</v>
      </c>
      <c r="N3" s="20"/>
    </row>
    <row r="4" spans="1:14" ht="15">
      <c r="A4" s="21" t="s">
        <v>4</v>
      </c>
      <c r="B4" s="22"/>
      <c r="C4" s="22"/>
      <c r="D4" s="22"/>
      <c r="E4" s="22"/>
      <c r="F4" s="22"/>
      <c r="G4" s="23"/>
      <c r="H4" s="24" t="s">
        <v>5</v>
      </c>
      <c r="I4" s="25"/>
      <c r="J4" s="25"/>
      <c r="K4" s="25"/>
      <c r="L4" s="25"/>
      <c r="M4" s="25"/>
      <c r="N4" s="26"/>
    </row>
    <row r="5" spans="1:14" ht="15">
      <c r="A5" s="27" t="s">
        <v>6</v>
      </c>
      <c r="B5" s="28" t="s">
        <v>7</v>
      </c>
      <c r="C5" s="29" t="s">
        <v>8</v>
      </c>
      <c r="D5" s="29" t="s">
        <v>9</v>
      </c>
      <c r="E5" s="30" t="s">
        <v>10</v>
      </c>
      <c r="F5" s="30"/>
      <c r="G5" s="31" t="s">
        <v>11</v>
      </c>
      <c r="H5" s="32" t="s">
        <v>12</v>
      </c>
      <c r="I5" s="28" t="s">
        <v>13</v>
      </c>
      <c r="J5" s="29" t="s">
        <v>8</v>
      </c>
      <c r="K5" s="29" t="s">
        <v>9</v>
      </c>
      <c r="L5" s="30" t="s">
        <v>10</v>
      </c>
      <c r="M5" s="30"/>
      <c r="N5" s="33" t="s">
        <v>14</v>
      </c>
    </row>
    <row r="6" spans="1:14" ht="17.25" thickBot="1">
      <c r="A6" s="34"/>
      <c r="B6" s="35"/>
      <c r="C6" s="36"/>
      <c r="D6" s="36"/>
      <c r="E6" s="37" t="s">
        <v>15</v>
      </c>
      <c r="F6" s="38" t="s">
        <v>16</v>
      </c>
      <c r="G6" s="39"/>
      <c r="H6" s="40"/>
      <c r="I6" s="41"/>
      <c r="J6" s="42"/>
      <c r="K6" s="36"/>
      <c r="L6" s="37" t="s">
        <v>15</v>
      </c>
      <c r="M6" s="38" t="s">
        <v>17</v>
      </c>
      <c r="N6" s="43"/>
    </row>
    <row r="7" spans="1:14" ht="17.25" thickTop="1">
      <c r="A7" s="44" t="s">
        <v>18</v>
      </c>
      <c r="B7" s="45"/>
      <c r="C7" s="46">
        <f>C8+C9+C10+C11+C12+C13</f>
        <v>216789224</v>
      </c>
      <c r="D7" s="46">
        <f>D8+D9+D10+D11+D12+D13</f>
        <v>218195862</v>
      </c>
      <c r="E7" s="47">
        <f>D7-C7</f>
        <v>1406638</v>
      </c>
      <c r="F7" s="48">
        <f aca="true" t="shared" si="0" ref="F7:F13">E7/C7%</f>
        <v>0.6488505166659021</v>
      </c>
      <c r="G7" s="49"/>
      <c r="H7" s="50" t="s">
        <v>19</v>
      </c>
      <c r="I7" s="45"/>
      <c r="J7" s="51">
        <f>J8+J12+J13+J16+J17+J18</f>
        <v>216789224</v>
      </c>
      <c r="K7" s="46">
        <f>K8+K12+K13+K16+K17+K18</f>
        <v>218195862.23145163</v>
      </c>
      <c r="L7" s="52">
        <f aca="true" t="shared" si="1" ref="L7:L18">K7-J7</f>
        <v>1406638.2314516306</v>
      </c>
      <c r="M7" s="48">
        <f aca="true" t="shared" si="2" ref="M7:M14">L7/J7%</f>
        <v>0.648850623429341</v>
      </c>
      <c r="N7" s="53"/>
    </row>
    <row r="8" spans="1:14" ht="15">
      <c r="A8" s="54" t="s">
        <v>0</v>
      </c>
      <c r="B8" s="55" t="s">
        <v>0</v>
      </c>
      <c r="C8" s="56">
        <f>'[1]2014년 중증자립 세입'!D6</f>
        <v>30300000</v>
      </c>
      <c r="D8" s="56">
        <f>'[1]2014년 중증자립 세입'!E6</f>
        <v>29012000</v>
      </c>
      <c r="E8" s="57">
        <f aca="true" t="shared" si="3" ref="E8:E13">D8-C8</f>
        <v>-1288000</v>
      </c>
      <c r="F8" s="58">
        <f t="shared" si="0"/>
        <v>-4.250825082508251</v>
      </c>
      <c r="G8" s="59"/>
      <c r="H8" s="60" t="s">
        <v>20</v>
      </c>
      <c r="I8" s="55" t="s">
        <v>21</v>
      </c>
      <c r="J8" s="61">
        <f>J9+J10+J11</f>
        <v>169036710</v>
      </c>
      <c r="K8" s="61">
        <f>K9+K10+K11</f>
        <v>166920781.23145163</v>
      </c>
      <c r="L8" s="62">
        <f t="shared" si="1"/>
        <v>-2115928.7685483694</v>
      </c>
      <c r="M8" s="63">
        <f t="shared" si="2"/>
        <v>-1.251756951817371</v>
      </c>
      <c r="N8" s="64"/>
    </row>
    <row r="9" spans="1:14" ht="15">
      <c r="A9" s="65" t="s">
        <v>22</v>
      </c>
      <c r="B9" s="55" t="s">
        <v>22</v>
      </c>
      <c r="C9" s="56">
        <f>'[1]2014년 중증자립 세입'!D13</f>
        <v>164386000</v>
      </c>
      <c r="D9" s="56">
        <f>'[1]2014년 중증자립 세입'!E13</f>
        <v>164386000</v>
      </c>
      <c r="E9" s="66">
        <f t="shared" si="3"/>
        <v>0</v>
      </c>
      <c r="F9" s="58">
        <f t="shared" si="0"/>
        <v>0</v>
      </c>
      <c r="G9" s="59"/>
      <c r="H9" s="60"/>
      <c r="I9" s="55" t="s">
        <v>23</v>
      </c>
      <c r="J9" s="67">
        <f>'[1]2014년 중증자립 세출'!D7</f>
        <v>132216710</v>
      </c>
      <c r="K9" s="56">
        <f>'[1]2014년 중증자립 세출'!E7</f>
        <v>132160981.23145165</v>
      </c>
      <c r="L9" s="62">
        <f t="shared" si="1"/>
        <v>-55728.76854835451</v>
      </c>
      <c r="M9" s="63">
        <f t="shared" si="2"/>
        <v>-0.04214956532223083</v>
      </c>
      <c r="N9" s="64"/>
    </row>
    <row r="10" spans="1:14" ht="15">
      <c r="A10" s="68" t="s">
        <v>24</v>
      </c>
      <c r="B10" s="69" t="s">
        <v>24</v>
      </c>
      <c r="C10" s="56">
        <f>'[1]2014년 중증자립 세입'!D19</f>
        <v>7490000</v>
      </c>
      <c r="D10" s="56">
        <f>'[1]2014년 중증자립 세입'!E19</f>
        <v>8040000</v>
      </c>
      <c r="E10" s="70">
        <f t="shared" si="3"/>
        <v>550000</v>
      </c>
      <c r="F10" s="58">
        <f t="shared" si="0"/>
        <v>7.343124165554072</v>
      </c>
      <c r="G10" s="59"/>
      <c r="H10" s="60"/>
      <c r="I10" s="55" t="s">
        <v>25</v>
      </c>
      <c r="J10" s="67">
        <f>'[1]2014년 중증자립 세출'!D45</f>
        <v>1770000</v>
      </c>
      <c r="K10" s="56">
        <f>'[1]2014년 중증자립 세출'!E45</f>
        <v>1532700</v>
      </c>
      <c r="L10" s="62">
        <f t="shared" si="1"/>
        <v>-237300</v>
      </c>
      <c r="M10" s="63">
        <f t="shared" si="2"/>
        <v>-13.40677966101695</v>
      </c>
      <c r="N10" s="64"/>
    </row>
    <row r="11" spans="1:14" ht="15">
      <c r="A11" s="71" t="s">
        <v>26</v>
      </c>
      <c r="B11" s="69" t="s">
        <v>26</v>
      </c>
      <c r="C11" s="56">
        <f>'[1]2014년 중증자립 세입'!D26</f>
        <v>2000000</v>
      </c>
      <c r="D11" s="56">
        <f>'[1]2014년 중증자립 세입'!E26</f>
        <v>4167910</v>
      </c>
      <c r="E11" s="72">
        <f t="shared" si="3"/>
        <v>2167910</v>
      </c>
      <c r="F11" s="58">
        <f t="shared" si="0"/>
        <v>108.3955</v>
      </c>
      <c r="G11" s="59"/>
      <c r="H11" s="60"/>
      <c r="I11" s="55" t="s">
        <v>27</v>
      </c>
      <c r="J11" s="56">
        <f>'[1]2014년 중증자립 세출'!D52</f>
        <v>35050000</v>
      </c>
      <c r="K11" s="56">
        <f>'[1]2014년 중증자립 세출'!E52</f>
        <v>33227100</v>
      </c>
      <c r="L11" s="62">
        <f t="shared" si="1"/>
        <v>-1822900</v>
      </c>
      <c r="M11" s="63">
        <f t="shared" si="2"/>
        <v>-5.2008559201141225</v>
      </c>
      <c r="N11" s="64"/>
    </row>
    <row r="12" spans="1:14" ht="15">
      <c r="A12" s="71" t="s">
        <v>28</v>
      </c>
      <c r="B12" s="69" t="s">
        <v>28</v>
      </c>
      <c r="C12" s="56">
        <f>'[1]2014년 중증자립 세입'!D30</f>
        <v>9583224</v>
      </c>
      <c r="D12" s="56">
        <f>'[1]2014년 중증자립 세입'!E30</f>
        <v>9583224</v>
      </c>
      <c r="E12" s="57">
        <f t="shared" si="3"/>
        <v>0</v>
      </c>
      <c r="F12" s="58">
        <f t="shared" si="0"/>
        <v>0</v>
      </c>
      <c r="G12" s="59"/>
      <c r="H12" s="60" t="s">
        <v>29</v>
      </c>
      <c r="I12" s="69" t="s">
        <v>30</v>
      </c>
      <c r="J12" s="61">
        <f>'[1]2014년 중증자립 세출'!D67</f>
        <v>5800000</v>
      </c>
      <c r="K12" s="56">
        <f>'[1]2014년 중증자립 세출'!E67</f>
        <v>5438040</v>
      </c>
      <c r="L12" s="62">
        <f t="shared" si="1"/>
        <v>-361960</v>
      </c>
      <c r="M12" s="63">
        <f t="shared" si="2"/>
        <v>-6.240689655172414</v>
      </c>
      <c r="N12" s="64"/>
    </row>
    <row r="13" spans="1:14" ht="15">
      <c r="A13" s="73" t="s">
        <v>31</v>
      </c>
      <c r="B13" s="55" t="s">
        <v>31</v>
      </c>
      <c r="C13" s="74">
        <f>'[1]2014년 중증자립 세입'!D37</f>
        <v>3030000</v>
      </c>
      <c r="D13" s="56">
        <f>'[1]2014년 중증자립 세입'!E37</f>
        <v>3006728</v>
      </c>
      <c r="E13" s="75">
        <f t="shared" si="3"/>
        <v>-23272</v>
      </c>
      <c r="F13" s="58">
        <f t="shared" si="0"/>
        <v>-0.7680528052805281</v>
      </c>
      <c r="G13" s="76"/>
      <c r="H13" s="77" t="s">
        <v>32</v>
      </c>
      <c r="I13" s="55" t="s">
        <v>33</v>
      </c>
      <c r="J13" s="61">
        <f>J14+J15</f>
        <v>40665000</v>
      </c>
      <c r="K13" s="56">
        <f>K14+K15</f>
        <v>36067528</v>
      </c>
      <c r="L13" s="62">
        <f t="shared" si="1"/>
        <v>-4597472</v>
      </c>
      <c r="M13" s="63">
        <f t="shared" si="2"/>
        <v>-11.305722365670725</v>
      </c>
      <c r="N13" s="64"/>
    </row>
    <row r="14" spans="1:14" ht="15">
      <c r="A14" s="78"/>
      <c r="B14" s="79"/>
      <c r="C14" s="80"/>
      <c r="D14" s="81"/>
      <c r="E14" s="82"/>
      <c r="F14" s="83"/>
      <c r="G14" s="84"/>
      <c r="H14" s="77"/>
      <c r="I14" s="55" t="s">
        <v>32</v>
      </c>
      <c r="J14" s="61">
        <f>'[1]2014년 중증자립 세출'!D75</f>
        <v>35665000</v>
      </c>
      <c r="K14" s="56">
        <f>'[1]2014년 중증자립 세출'!E75</f>
        <v>31067528</v>
      </c>
      <c r="L14" s="62">
        <f t="shared" si="1"/>
        <v>-4597472</v>
      </c>
      <c r="M14" s="63">
        <f t="shared" si="2"/>
        <v>-12.890710780877612</v>
      </c>
      <c r="N14" s="64"/>
    </row>
    <row r="15" spans="1:14" ht="82.5">
      <c r="A15" s="85"/>
      <c r="B15" s="79"/>
      <c r="C15" s="81"/>
      <c r="D15" s="81"/>
      <c r="E15" s="86"/>
      <c r="F15" s="87"/>
      <c r="G15" s="88"/>
      <c r="H15" s="77"/>
      <c r="I15" s="89" t="s">
        <v>34</v>
      </c>
      <c r="J15" s="61">
        <f>'[1]2014년 중증자립 세출'!D119</f>
        <v>5000000</v>
      </c>
      <c r="K15" s="56">
        <f>'[1]2014년 중증자립 세출'!E119</f>
        <v>5000000</v>
      </c>
      <c r="L15" s="90">
        <f t="shared" si="1"/>
        <v>0</v>
      </c>
      <c r="M15" s="63"/>
      <c r="N15" s="64"/>
    </row>
    <row r="16" spans="1:14" ht="15">
      <c r="A16" s="91"/>
      <c r="B16" s="92"/>
      <c r="C16" s="92"/>
      <c r="D16" s="92"/>
      <c r="E16" s="92"/>
      <c r="F16" s="92"/>
      <c r="G16" s="88"/>
      <c r="H16" s="77" t="s">
        <v>35</v>
      </c>
      <c r="I16" s="69" t="s">
        <v>35</v>
      </c>
      <c r="J16" s="61">
        <v>0</v>
      </c>
      <c r="K16" s="56">
        <f>'[1]2014년 중증자립 세출'!E122</f>
        <v>0</v>
      </c>
      <c r="L16" s="90">
        <f t="shared" si="1"/>
        <v>0</v>
      </c>
      <c r="M16" s="63">
        <v>0</v>
      </c>
      <c r="N16" s="64"/>
    </row>
    <row r="17" spans="1:14" ht="15">
      <c r="A17" s="91"/>
      <c r="B17" s="92"/>
      <c r="C17" s="92"/>
      <c r="D17" s="92"/>
      <c r="E17" s="92"/>
      <c r="F17" s="92"/>
      <c r="G17" s="88"/>
      <c r="H17" s="60" t="s">
        <v>36</v>
      </c>
      <c r="I17" s="55" t="s">
        <v>36</v>
      </c>
      <c r="J17" s="61">
        <f>'[1]2014년 중증자립 세출'!D127</f>
        <v>1272514</v>
      </c>
      <c r="K17" s="56">
        <f>'[1]2014년 중증자립 세출'!E126</f>
        <v>55940</v>
      </c>
      <c r="L17" s="62">
        <f t="shared" si="1"/>
        <v>-1216574</v>
      </c>
      <c r="M17" s="63">
        <v>0</v>
      </c>
      <c r="N17" s="64"/>
    </row>
    <row r="18" spans="1:14" ht="17.25" thickBot="1">
      <c r="A18" s="93"/>
      <c r="B18" s="94"/>
      <c r="C18" s="95"/>
      <c r="D18" s="95"/>
      <c r="E18" s="96"/>
      <c r="F18" s="97"/>
      <c r="G18" s="98"/>
      <c r="H18" s="99" t="s">
        <v>37</v>
      </c>
      <c r="I18" s="100" t="s">
        <v>38</v>
      </c>
      <c r="J18" s="101">
        <f>'[1]2014년 중증자립 세출'!D134</f>
        <v>15000</v>
      </c>
      <c r="K18" s="102">
        <f>'[1]2014년 중증자립 세출'!E133</f>
        <v>9713573</v>
      </c>
      <c r="L18" s="103">
        <f t="shared" si="1"/>
        <v>9698573</v>
      </c>
      <c r="M18" s="104"/>
      <c r="N18" s="105"/>
    </row>
  </sheetData>
  <mergeCells count="17">
    <mergeCell ref="N5:N6"/>
    <mergeCell ref="G5:G6"/>
    <mergeCell ref="H5:H6"/>
    <mergeCell ref="I5:I6"/>
    <mergeCell ref="J5:J6"/>
    <mergeCell ref="K5:K6"/>
    <mergeCell ref="L5:M5"/>
    <mergeCell ref="A1:N1"/>
    <mergeCell ref="A2:E2"/>
    <mergeCell ref="M3:N3"/>
    <mergeCell ref="A4:G4"/>
    <mergeCell ref="H4:N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2014-12-30T00:42:35Z</dcterms:created>
  <dcterms:modified xsi:type="dcterms:W3CDTF">2014-12-30T00:49:11Z</dcterms:modified>
  <cp:category/>
  <cp:version/>
  <cp:contentType/>
  <cp:contentStatus/>
</cp:coreProperties>
</file>