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15" windowWidth="18195" windowHeight="14520" activeTab="0"/>
  </bookViews>
  <sheets>
    <sheet name="2015년 본예산" sheetId="1" r:id="rId1"/>
    <sheet name="예산총칙표지" sheetId="2" r:id="rId2"/>
    <sheet name="세입세출예산서표지" sheetId="3" r:id="rId3"/>
    <sheet name="2015년 세입예산서" sheetId="5" r:id="rId4"/>
    <sheet name="2015년 세출예산서" sheetId="6" r:id="rId5"/>
    <sheet name="임직원보수일람표표지" sheetId="7" r:id="rId6"/>
    <sheet name="임직원보수일람표" sheetId="8" r:id="rId7"/>
    <sheet name="이사회회의록표지" sheetId="9" r:id="rId8"/>
    <sheet name="예산서공개표지" sheetId="10" r:id="rId9"/>
  </sheets>
  <definedNames>
    <definedName name="_xlnm.Print_Titles" localSheetId="0">'2015년 본예산'!$2:$3</definedName>
    <definedName name="_xlnm.Print_Titles" localSheetId="3">'2015년 세입예산서'!$2:$3</definedName>
    <definedName name="_xlnm.Print_Titles" localSheetId="4">'2015년 세출예산서'!$2:$3</definedName>
  </definedNames>
  <calcPr calcId="144525"/>
</workbook>
</file>

<file path=xl/sharedStrings.xml><?xml version="1.0" encoding="utf-8"?>
<sst xmlns="http://schemas.openxmlformats.org/spreadsheetml/2006/main" count="273" uniqueCount="128">
  <si>
    <t>전년도예산액</t>
  </si>
  <si>
    <t>당초예산액</t>
  </si>
  <si>
    <t>산출근거</t>
  </si>
  <si>
    <t>관</t>
  </si>
  <si>
    <t>항</t>
  </si>
  <si>
    <t>목</t>
  </si>
  <si>
    <t>후원금수입</t>
  </si>
  <si>
    <t>비지정후원금</t>
  </si>
  <si>
    <t/>
  </si>
  <si>
    <t>사무비</t>
  </si>
  <si>
    <t>인건비</t>
  </si>
  <si>
    <t>급여</t>
  </si>
  <si>
    <t>제수당</t>
  </si>
  <si>
    <t>업무추진비</t>
  </si>
  <si>
    <t>기관운영비</t>
  </si>
  <si>
    <t>회의비</t>
  </si>
  <si>
    <t>운영비</t>
  </si>
  <si>
    <t>여비</t>
  </si>
  <si>
    <t>공공요금</t>
  </si>
  <si>
    <t>제세공과금</t>
  </si>
  <si>
    <t>사업비</t>
  </si>
  <si>
    <t>종사자</t>
  </si>
  <si>
    <t>총액(a)+(b)+©</t>
  </si>
  <si>
    <t>건강
보험</t>
  </si>
  <si>
    <t>계 정 과 목</t>
  </si>
  <si>
    <t>증감</t>
  </si>
  <si>
    <t>세목</t>
  </si>
  <si>
    <t>세입</t>
  </si>
  <si>
    <t>퇴직금 및 퇴직적립금</t>
  </si>
  <si>
    <t>사회보험부담금</t>
  </si>
  <si>
    <t>수용비 및 수수료</t>
  </si>
  <si>
    <t>세출</t>
  </si>
  <si>
    <t>기본급</t>
  </si>
  <si>
    <t>시설장(8호봉)       2,863,000원 x 12개월 = 34,356,000원
사무국장(6호봉)     2,366,000원 x 12개월 = 28,392,000원
사회복지사(12호봉)  2,692,000원 x 12개월 = 32,304,000원
요양보호사(6호봉)   1,893,000원 x 12개월 = 22,716,000원
요양보호사(5호봉)   1,785,000원 x 12개월 = 21,420,000원
간호사(6호봉)       2,143,000원 x 12개월 = 25,716,000원
조리원(4호봉)       1,542,000원 x 12개월 = 18,504,000원
조리원(2호봉)       1,439,000원 x 12개월 = 17,268,000원
위생원(3호봉)       1,490,000원 x 12개월 = 17,880,000원</t>
  </si>
  <si>
    <t>연장근로수당
시설장(8호봉)      (2,863,000원/209) x 20시간 x 1.5 x 12개월 = 4,931,520원
사무국장(6호봉)    (2,366,000원/209) x 20시간 x 1.5 x 12개월 = 4,075,440원
사회복지사(12호봉) (2,692,000원/209) x 20시간 x 1.5 x 12개월 = 4,636,920원
요양보호사(6호봉)  (1,893,000원/209) x 20시간 x 1.5 x 12개월 = 6,521,280원
요양보호사(5호봉)  (1,785,000원/209) x 20시간 x 1.5 x 12개월 = 6,149,280원
간호사(6호봉)      (2,143,000원/209) x 20시간 x 1.5 x 12개월 = 3,691,320원
조리원(4호봉)      (1,542,000원/209) x 20시간 x 1.5 x 12개월 = 5,312,160원
조리원(2호봉)      (1,439,000원/209) x 20시간 x 1.5 x 12개월 = 4,957,320원
위생원(3호봉)      (1,490,000원/209) x 20시간 x 1.5 x 12개월 = 2,566,560원
가족수당
시설장(8호봉)       20,000원 x 12개월 = 240,000원
사무국장(6호봉)     80,000원 x 12개월 = 960,000원
사회복지사(12호봉)  100,000원 x 12개월 = 1,200,000원
요양보호사(6호봉)   100,000원 x 12개월 = 1,200,000원
요양보호사(5호봉)   20,000원 x 12개월 = 240,000원
간호사(6호봉)       100,000원 x 12개월 = 1,200,000원
조리원(2호봉)       80,000원 x 12개월 = 960,000원
위생원(3호봉)       60,000원 x 12개월 = 720,000원
명절휴가비
시설장(8호봉)       2,863,000원 x 120% = 3,435,600원
사무국장(6호봉)     2,366,000원 x 120% = 2,829,200원
사회복지사(12호봉)  2,692,000원 x 120% = 3,230,400원
요양보호사(6호봉)   1,893,000원 x 120% = 2,271,600원
요양보호사(5호봉)   1,785,000원 x 120% = 2,142,000원
간호사(6호봉)       2,143,000원 x 120% = 2,571,600원
조리원(4호봉)       1,542,000원 x 120% = 1,850,400원
조리원(2호봉)       1,439,000원 x 120% = 1,726,800원
위생원(3호봉)       1,490,000원 x 120% = 1,788,000원</t>
  </si>
  <si>
    <t>건강보험료      305,333,400원 * 2.995% = 9,144,680원 
장기요양보험료    9,144,680원 * 6.55%  =   598,940원
국민연금        305,333,400원 * 4.5%   = 13,739,950원 
고용보험료      305,333,400원 * 0.9%   =  2,342,930원 
산재보험료      305,333,400원 * 0.7%   =  1,822,270원</t>
  </si>
  <si>
    <t>보조금수입</t>
  </si>
  <si>
    <t>시군구보조금</t>
  </si>
  <si>
    <t>퇴직적립금</t>
  </si>
  <si>
    <t>퇴직금  305,333,400원 / 12개월 = 25,444,450원</t>
  </si>
  <si>
    <t>관리운영비</t>
  </si>
  <si>
    <t>프로그램사업비</t>
  </si>
  <si>
    <t>((60,000원 / 12개월) * 15인 * 6개월) + ((60,000원 / 12개월) * 30인 * 6개월)</t>
  </si>
  <si>
    <t>생계급여</t>
  </si>
  <si>
    <t>주부식비 (226,260원 * 15인 * 6개월) + (226,260원 * 30인 * 6개월) = 61,090,200원
명절위로금 (29,000원 * 15인) + (29,000원 * 30인) = 1,305,000원
월동대책비 28,114원 * 30인 = 843,420원
효도관광비 20,000원 * 15인 = 300,000원</t>
  </si>
  <si>
    <t>지정후원금</t>
  </si>
  <si>
    <t>전입금</t>
  </si>
  <si>
    <t>법인전입금</t>
  </si>
  <si>
    <t>법인전입금 5,000,000원 * 2회 = 10,000,000원</t>
  </si>
  <si>
    <t>2015년도 세입예산서</t>
  </si>
  <si>
    <t>운영위원회 개최 50,000원 * 8명 * 4분기 = 1,600,000원
입소자 회의 (15,000원 * 15명) + (15,000원 * 30명) = 675,000원</t>
  </si>
  <si>
    <t>직무교육여비 30,000원 * 20건  = 600,000원
업무관련 출장여비 20,000원 * 20건 = 400,000원</t>
  </si>
  <si>
    <t>복사기렌탈수수료 150,000원 * 12개월 = 1,920,000원</t>
  </si>
  <si>
    <t>전기요금 1,600,000원 * 12개월 = 19,200,000원
전화요금 60,000원 * 12개월 = 720,000원
TV유선요금 106,000원 * 12개월 = 1,272,000원
가스요금 150,000원 * 12개월 = 1,800,000원</t>
  </si>
  <si>
    <t>영업배상보험 700,000원 * 1회 = 700,000원
협회비 250,000원 * 4분기 = 1,000,000원</t>
  </si>
  <si>
    <t>재산조성비</t>
  </si>
  <si>
    <t>시설비</t>
  </si>
  <si>
    <t>시설장비유지비</t>
  </si>
  <si>
    <t>엘리베이터 정기점검비용 120,000원 * 12개월 = 1,440,000원</t>
  </si>
  <si>
    <t>생계비</t>
  </si>
  <si>
    <t>백미외구입 30,000,000원
부식구입비 24,140,200원
특별부식비 (10,000원 * 6개월 * 15명) + (10,000원 * 6개월 * 30명) = 2,700,000원
김장비 1,000,000원
명절위로금 (29,000원 * 15인) + (29,000원 * 30인) = 1,305,000원</t>
  </si>
  <si>
    <t>수용기관경비</t>
  </si>
  <si>
    <t>치약, 칫솔외 구입비 (5,000원 * 6개월 * 15명) + (5,000원 * 6개월 * 30명) = 1,350,000원</t>
  </si>
  <si>
    <t>피복비</t>
  </si>
  <si>
    <t>피복구입비 (12,000원 * 15명) + (12,000원 * 30명) = 540,000원
동내의구입비 월동대책비 28,114원 * 30인 = 843,420원</t>
  </si>
  <si>
    <t>의료비</t>
  </si>
  <si>
    <t>상비약 구입 및 의료기기 구입 1,000,000원</t>
  </si>
  <si>
    <t>장의비</t>
  </si>
  <si>
    <t>장의비 750,000원 * 3명 = 2,250,000원</t>
  </si>
  <si>
    <t>의료재활 사업비</t>
  </si>
  <si>
    <t>건강검진비용 15,000원 * 30명 = 450,000원</t>
  </si>
  <si>
    <t>사회심리 재활 사업비</t>
  </si>
  <si>
    <t>효도관광사업비 300,000원
외부프로그램사업비 (10,000원 * 12개월 * 2회) + (10,000원 * 30명) = 540,000원</t>
  </si>
  <si>
    <t>교육재활 사업비</t>
  </si>
  <si>
    <t>치매예방프로그램 15,000원 * 12개월 = 180,000원
미술프로그램 15,000원 * 12개월 = 180,000원</t>
  </si>
  <si>
    <t>잡지출</t>
  </si>
  <si>
    <t>기타 잡지출 683,000원</t>
  </si>
  <si>
    <t>예비비 및 기타</t>
  </si>
  <si>
    <t>예비비</t>
  </si>
  <si>
    <t>예비비 1,000,000원</t>
  </si>
  <si>
    <t>((852,000원 / 12개월) * 15인 * 6개월) + ((852,000원 / 12개월) * 30인 * 6개월) =19,170,000
장의비 750,000원 * 3명 = 2,250,000원</t>
  </si>
  <si>
    <t>2015년 세출예산서</t>
  </si>
  <si>
    <r>
      <rPr>
        <sz val="35"/>
        <color theme="1"/>
        <rFont val="Calibri"/>
        <family val="3"/>
        <scheme val="minor"/>
      </rPr>
      <t xml:space="preserve">
2015년 사업계획 및 세입.세출 예산서</t>
    </r>
    <r>
      <rPr>
        <sz val="11"/>
        <color theme="1"/>
        <rFont val="Calibri"/>
        <family val="2"/>
        <scheme val="minor"/>
      </rPr>
      <t xml:space="preserve">
</t>
    </r>
    <r>
      <rPr>
        <sz val="20"/>
        <color theme="1"/>
        <rFont val="Calibri"/>
        <family val="3"/>
        <scheme val="minor"/>
      </rPr>
      <t xml:space="preserve">
사회복지법인 향산복지회 상락원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</si>
  <si>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35"/>
        <color theme="1"/>
        <rFont val="Calibri"/>
        <family val="3"/>
        <scheme val="minor"/>
      </rPr>
      <t xml:space="preserve">
2015년 상락원 예산 총칙</t>
    </r>
    <r>
      <rPr>
        <sz val="11"/>
        <color theme="1"/>
        <rFont val="Calibri"/>
        <family val="2"/>
        <scheme val="minor"/>
      </rPr>
      <t xml:space="preserve">
</t>
    </r>
    <r>
      <rPr>
        <sz val="20"/>
        <color theme="1"/>
        <rFont val="Calibri"/>
        <family val="3"/>
        <scheme val="minor"/>
      </rPr>
      <t xml:space="preserve">
사회복지법인 향산복지회 상락원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</si>
  <si>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35"/>
        <color theme="1"/>
        <rFont val="Calibri"/>
        <family val="3"/>
        <scheme val="minor"/>
      </rPr>
      <t xml:space="preserve">
상락원 임.직원 보수 일람표</t>
    </r>
    <r>
      <rPr>
        <sz val="11"/>
        <color theme="1"/>
        <rFont val="Calibri"/>
        <family val="2"/>
        <scheme val="minor"/>
      </rPr>
      <t xml:space="preserve">
</t>
    </r>
    <r>
      <rPr>
        <sz val="20"/>
        <color theme="1"/>
        <rFont val="Calibri"/>
        <family val="3"/>
        <scheme val="minor"/>
      </rPr>
      <t xml:space="preserve">
사회복지법인 향산복지회 상락원</t>
    </r>
    <r>
      <rPr>
        <sz val="11"/>
        <color theme="1"/>
        <rFont val="Calibri"/>
        <family val="2"/>
        <scheme val="minor"/>
      </rPr>
      <t xml:space="preserve">
</t>
    </r>
  </si>
  <si>
    <t>제수당</t>
  </si>
  <si>
    <t>보수총액(a)</t>
  </si>
  <si>
    <t>공제내역</t>
  </si>
  <si>
    <t>공제총액(b)</t>
  </si>
  <si>
    <t>퇴직적립(c)</t>
  </si>
  <si>
    <t>연번</t>
  </si>
  <si>
    <t>성명</t>
  </si>
  <si>
    <t>명절휴가비</t>
  </si>
  <si>
    <t>연장근로수당</t>
  </si>
  <si>
    <t>가족수당</t>
  </si>
  <si>
    <t>종사자수당</t>
  </si>
  <si>
    <t>산재
보험</t>
  </si>
  <si>
    <t>고용
보험</t>
  </si>
  <si>
    <t>국민
연금</t>
  </si>
  <si>
    <t>장기
요양</t>
  </si>
  <si>
    <t>원장</t>
  </si>
  <si>
    <t>김영희</t>
  </si>
  <si>
    <t>사무국장</t>
  </si>
  <si>
    <t>이영찬</t>
  </si>
  <si>
    <t>생활복지사</t>
  </si>
  <si>
    <t>박충헌</t>
  </si>
  <si>
    <t>요양보호사</t>
  </si>
  <si>
    <t>김춘화</t>
  </si>
  <si>
    <t>간호사</t>
  </si>
  <si>
    <t>김은경</t>
  </si>
  <si>
    <t>조리원</t>
  </si>
  <si>
    <t>윤영이</t>
  </si>
  <si>
    <t>이정이</t>
  </si>
  <si>
    <t>위생원</t>
  </si>
  <si>
    <t>허현수</t>
  </si>
  <si>
    <t>계</t>
  </si>
  <si>
    <t>직책</t>
  </si>
  <si>
    <t>호    봉</t>
  </si>
  <si>
    <t>2014년 12월 상락원 급여 지급</t>
  </si>
  <si>
    <r>
      <rPr>
        <sz val="35"/>
        <color theme="1"/>
        <rFont val="Calibri"/>
        <family val="3"/>
        <scheme val="minor"/>
      </rPr>
      <t xml:space="preserve">
2015년 상락원 이사회의록</t>
    </r>
    <r>
      <rPr>
        <sz val="11"/>
        <color theme="1"/>
        <rFont val="Calibri"/>
        <family val="2"/>
        <scheme val="minor"/>
      </rPr>
      <t xml:space="preserve">
</t>
    </r>
    <r>
      <rPr>
        <sz val="20"/>
        <color theme="1"/>
        <rFont val="Calibri"/>
        <family val="3"/>
        <scheme val="minor"/>
      </rPr>
      <t xml:space="preserve">
사회복지법인 향산복지회 상락원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</si>
  <si>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35"/>
        <color theme="1"/>
        <rFont val="Calibri"/>
        <family val="3"/>
        <scheme val="minor"/>
      </rPr>
      <t xml:space="preserve">
예산서 홈페이지 공개자료</t>
    </r>
    <r>
      <rPr>
        <sz val="11"/>
        <color theme="1"/>
        <rFont val="Calibri"/>
        <family val="2"/>
        <scheme val="minor"/>
      </rPr>
      <t xml:space="preserve">
</t>
    </r>
    <r>
      <rPr>
        <sz val="20"/>
        <color theme="1"/>
        <rFont val="Calibri"/>
        <family val="3"/>
        <scheme val="minor"/>
      </rPr>
      <t xml:space="preserve">
사회복지법인 향산복지회 상락원</t>
    </r>
    <r>
      <rPr>
        <sz val="11"/>
        <color theme="1"/>
        <rFont val="Calibri"/>
        <family val="2"/>
        <scheme val="minor"/>
      </rPr>
      <t xml:space="preserve">
</t>
    </r>
  </si>
  <si>
    <t>자격수당</t>
  </si>
  <si>
    <t>자격수당</t>
  </si>
  <si>
    <t>장려수당</t>
  </si>
  <si>
    <t>장려수당</t>
  </si>
  <si>
    <t>시설장       100,000원 x 12개월 = 1,200,000원
사무국장     100,000원 x 12개월 = 1,200,000원
사회복지사   100,000원 x 12개월 = 1,200,000원
요양보호사   100,000원 x 12개월 = 1,200,000원
요양보호사   100,000원 x 12개월 = 1,200,000원
간호사       100,000원 x 12개월 = 1,200,000원
조리원       100,000원 x 12개월 = 1,200,000원
조리원       100,000원 x 12개월 = 1,200,000원
위생원       100,000원 x 12개월 = 1,200,000원</t>
  </si>
  <si>
    <t xml:space="preserve">시설장       40,000원 x 12개월 = 480,000원
사무국장     40,000원 x 12개월 = 480,000원
사회복지사   40,000원 x 12개월 = 480,000원
요양보호사   40,000원 x 12개월 = 480,000원
요양보호사   40,000원 x 12개월 = 480,000원
간호사       40,000원 x 12개월 = 480,000원
</t>
  </si>
  <si>
    <t>2015년도 본예산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</si>
</sst>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#,##0_);[Red]\(#,##0\)"/>
    <numFmt numFmtId="178" formatCode="0.0_);[Red]\(0.0\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굴림"/>
      <family val="3"/>
    </font>
    <font>
      <sz val="8"/>
      <name val="Calibri"/>
      <family val="2"/>
      <scheme val="minor"/>
    </font>
    <font>
      <sz val="20"/>
      <color theme="1"/>
      <name val="굴림"/>
      <family val="3"/>
    </font>
    <font>
      <sz val="11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Default"/>
      <family val="2"/>
    </font>
    <font>
      <b/>
      <sz val="10"/>
      <color theme="1"/>
      <name val="굴림"/>
      <family val="3"/>
    </font>
    <font>
      <sz val="35"/>
      <color theme="1"/>
      <name val="Calibri"/>
      <family val="3"/>
      <scheme val="minor"/>
    </font>
    <font>
      <sz val="20"/>
      <color theme="1"/>
      <name val="Calibri"/>
      <family val="3"/>
      <scheme val="minor"/>
    </font>
    <font>
      <b/>
      <sz val="12"/>
      <color indexed="8"/>
      <name val="맑은고딕"/>
      <family val="3"/>
    </font>
    <font>
      <sz val="8"/>
      <name val="맑은 고딕"/>
      <family val="2"/>
    </font>
    <font>
      <sz val="8"/>
      <color indexed="8"/>
      <name val="맑은 고딕"/>
      <family val="2"/>
    </font>
    <font>
      <b/>
      <sz val="8"/>
      <color indexed="8"/>
      <name val="맑은 고딕"/>
      <family val="3"/>
    </font>
    <font>
      <sz val="24"/>
      <color theme="1"/>
      <name val="Calibri"/>
      <family val="3"/>
      <scheme val="minor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b/>
      <sz val="9"/>
      <color rgb="FF000000"/>
      <name val="굴림"/>
      <family val="3"/>
    </font>
    <font>
      <sz val="8"/>
      <name val="새굴림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medium"/>
      <right/>
      <top style="thin"/>
      <bottom style="hair"/>
    </border>
    <border>
      <left style="medium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thin"/>
      <bottom style="medium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22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177" fontId="13" fillId="0" borderId="9" xfId="0" applyNumberFormat="1" applyFont="1" applyBorder="1" applyAlignment="1">
      <alignment horizontal="center" vertical="center" wrapText="1"/>
    </xf>
    <xf numFmtId="177" fontId="13" fillId="0" borderId="7" xfId="0" applyNumberFormat="1" applyFont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177" fontId="13" fillId="0" borderId="13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177" fontId="13" fillId="0" borderId="15" xfId="0" applyNumberFormat="1" applyFont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177" fontId="13" fillId="0" borderId="17" xfId="0" applyNumberFormat="1" applyFont="1" applyBorder="1" applyAlignment="1">
      <alignment horizontal="center" vertical="center" wrapText="1"/>
    </xf>
    <xf numFmtId="177" fontId="13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177" fontId="13" fillId="0" borderId="0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77" fontId="13" fillId="0" borderId="20" xfId="0" applyNumberFormat="1" applyFont="1" applyBorder="1" applyAlignment="1">
      <alignment horizontal="center" vertical="center" wrapText="1"/>
    </xf>
    <xf numFmtId="177" fontId="13" fillId="0" borderId="21" xfId="0" applyNumberFormat="1" applyFont="1" applyBorder="1" applyAlignment="1">
      <alignment horizontal="center" vertical="center" wrapText="1"/>
    </xf>
    <xf numFmtId="177" fontId="13" fillId="0" borderId="22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wrapText="1"/>
    </xf>
    <xf numFmtId="177" fontId="13" fillId="0" borderId="23" xfId="0" applyNumberFormat="1" applyFont="1" applyBorder="1" applyAlignment="1">
      <alignment horizontal="center" vertical="center" wrapText="1"/>
    </xf>
    <xf numFmtId="177" fontId="13" fillId="0" borderId="24" xfId="0" applyNumberFormat="1" applyFont="1" applyBorder="1" applyAlignment="1">
      <alignment horizontal="center" vertical="center" wrapText="1"/>
    </xf>
    <xf numFmtId="177" fontId="13" fillId="0" borderId="25" xfId="0" applyNumberFormat="1" applyFont="1" applyBorder="1" applyAlignment="1">
      <alignment horizontal="center" vertical="center" wrapText="1"/>
    </xf>
    <xf numFmtId="177" fontId="13" fillId="0" borderId="26" xfId="0" applyNumberFormat="1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 wrapText="1"/>
    </xf>
    <xf numFmtId="49" fontId="18" fillId="2" borderId="28" xfId="0" applyNumberFormat="1" applyFont="1" applyFill="1" applyBorder="1" applyAlignment="1">
      <alignment horizontal="left" vertical="center" wrapText="1"/>
    </xf>
    <xf numFmtId="176" fontId="18" fillId="2" borderId="28" xfId="0" applyNumberFormat="1" applyFont="1" applyFill="1" applyBorder="1" applyAlignment="1">
      <alignment horizontal="right" vertical="center" wrapText="1"/>
    </xf>
    <xf numFmtId="0" fontId="17" fillId="2" borderId="28" xfId="0" applyFont="1" applyFill="1" applyBorder="1" applyAlignment="1">
      <alignment horizontal="left" vertical="top" wrapText="1"/>
    </xf>
    <xf numFmtId="0" fontId="17" fillId="3" borderId="29" xfId="0" applyFont="1" applyFill="1" applyBorder="1" applyAlignment="1">
      <alignment horizontal="left" vertical="center" wrapText="1"/>
    </xf>
    <xf numFmtId="49" fontId="18" fillId="3" borderId="19" xfId="0" applyNumberFormat="1" applyFont="1" applyFill="1" applyBorder="1" applyAlignment="1">
      <alignment horizontal="left" vertical="center" wrapText="1"/>
    </xf>
    <xf numFmtId="176" fontId="18" fillId="3" borderId="19" xfId="0" applyNumberFormat="1" applyFont="1" applyFill="1" applyBorder="1" applyAlignment="1">
      <alignment horizontal="right" vertical="center" wrapText="1"/>
    </xf>
    <xf numFmtId="0" fontId="17" fillId="3" borderId="19" xfId="0" applyFont="1" applyFill="1" applyBorder="1" applyAlignment="1">
      <alignment horizontal="left" vertical="top" wrapText="1"/>
    </xf>
    <xf numFmtId="0" fontId="17" fillId="2" borderId="29" xfId="0" applyFont="1" applyFill="1" applyBorder="1" applyAlignment="1">
      <alignment horizontal="left" vertical="center" wrapText="1"/>
    </xf>
    <xf numFmtId="49" fontId="18" fillId="2" borderId="19" xfId="0" applyNumberFormat="1" applyFont="1" applyFill="1" applyBorder="1" applyAlignment="1">
      <alignment horizontal="left" vertical="center" wrapText="1"/>
    </xf>
    <xf numFmtId="176" fontId="18" fillId="2" borderId="19" xfId="0" applyNumberFormat="1" applyFont="1" applyFill="1" applyBorder="1" applyAlignment="1">
      <alignment horizontal="right" vertical="center" wrapText="1"/>
    </xf>
    <xf numFmtId="0" fontId="17" fillId="2" borderId="19" xfId="0" applyFont="1" applyFill="1" applyBorder="1" applyAlignment="1">
      <alignment horizontal="left" vertical="top" wrapText="1"/>
    </xf>
    <xf numFmtId="49" fontId="17" fillId="3" borderId="19" xfId="0" applyNumberFormat="1" applyFont="1" applyFill="1" applyBorder="1" applyAlignment="1">
      <alignment horizontal="left" vertical="top" wrapText="1"/>
    </xf>
    <xf numFmtId="49" fontId="17" fillId="2" borderId="19" xfId="0" applyNumberFormat="1" applyFont="1" applyFill="1" applyBorder="1" applyAlignment="1">
      <alignment horizontal="left" vertical="top" wrapText="1"/>
    </xf>
    <xf numFmtId="0" fontId="17" fillId="3" borderId="19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49" fontId="19" fillId="3" borderId="19" xfId="0" applyNumberFormat="1" applyFont="1" applyFill="1" applyBorder="1" applyAlignment="1">
      <alignment horizontal="left" vertical="center" wrapText="1"/>
    </xf>
    <xf numFmtId="176" fontId="19" fillId="3" borderId="19" xfId="0" applyNumberFormat="1" applyFont="1" applyFill="1" applyBorder="1" applyAlignment="1">
      <alignment horizontal="right" vertical="center" wrapText="1"/>
    </xf>
    <xf numFmtId="49" fontId="19" fillId="2" borderId="19" xfId="0" applyNumberFormat="1" applyFont="1" applyFill="1" applyBorder="1" applyAlignment="1">
      <alignment horizontal="left" vertical="center" wrapText="1"/>
    </xf>
    <xf numFmtId="176" fontId="19" fillId="2" borderId="19" xfId="0" applyNumberFormat="1" applyFont="1" applyFill="1" applyBorder="1" applyAlignment="1">
      <alignment horizontal="right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3" fontId="13" fillId="0" borderId="31" xfId="0" applyNumberFormat="1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176" fontId="20" fillId="0" borderId="7" xfId="20" applyNumberFormat="1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 wrapText="1"/>
    </xf>
    <xf numFmtId="177" fontId="13" fillId="0" borderId="36" xfId="0" applyNumberFormat="1" applyFont="1" applyBorder="1" applyAlignment="1">
      <alignment horizontal="center" vertical="center" wrapText="1"/>
    </xf>
    <xf numFmtId="177" fontId="13" fillId="0" borderId="30" xfId="0" applyNumberFormat="1" applyFont="1" applyBorder="1" applyAlignment="1">
      <alignment horizontal="center" vertical="center" wrapText="1"/>
    </xf>
    <xf numFmtId="3" fontId="13" fillId="0" borderId="36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77" fontId="13" fillId="0" borderId="3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77" fontId="13" fillId="0" borderId="0" xfId="0" applyNumberFormat="1" applyFont="1" applyBorder="1" applyAlignment="1">
      <alignment vertical="center" wrapText="1"/>
    </xf>
    <xf numFmtId="177" fontId="14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7" fontId="13" fillId="0" borderId="0" xfId="0" applyNumberFormat="1" applyFont="1" applyBorder="1" applyAlignment="1">
      <alignment horizontal="center" vertical="center" wrapText="1"/>
    </xf>
    <xf numFmtId="177" fontId="14" fillId="0" borderId="0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14" fillId="0" borderId="0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 topLeftCell="A1">
      <selection activeCell="A1" sqref="A1:H1"/>
    </sheetView>
  </sheetViews>
  <sheetFormatPr defaultColWidth="9.140625" defaultRowHeight="15"/>
  <cols>
    <col min="1" max="2" width="9.57421875" style="0" customWidth="1"/>
    <col min="3" max="3" width="11.7109375" style="0" customWidth="1"/>
    <col min="4" max="4" width="10.7109375" style="0" customWidth="1"/>
    <col min="5" max="7" width="11.140625" style="0" customWidth="1"/>
    <col min="8" max="8" width="52.28125" style="0" customWidth="1"/>
  </cols>
  <sheetData>
    <row r="1" spans="1:8" ht="34.5" customHeight="1">
      <c r="A1" s="97" t="s">
        <v>127</v>
      </c>
      <c r="B1" s="98"/>
      <c r="C1" s="98"/>
      <c r="D1" s="98"/>
      <c r="E1" s="98"/>
      <c r="F1" s="98"/>
      <c r="G1" s="98"/>
      <c r="H1" s="98"/>
    </row>
    <row r="2" spans="1:8" ht="15">
      <c r="A2" s="99" t="s">
        <v>24</v>
      </c>
      <c r="B2" s="100"/>
      <c r="C2" s="100"/>
      <c r="D2" s="101"/>
      <c r="E2" s="102" t="s">
        <v>0</v>
      </c>
      <c r="F2" s="102" t="s">
        <v>1</v>
      </c>
      <c r="G2" s="102" t="s">
        <v>25</v>
      </c>
      <c r="H2" s="102" t="s">
        <v>2</v>
      </c>
    </row>
    <row r="3" spans="1:8" ht="15">
      <c r="A3" s="96" t="s">
        <v>3</v>
      </c>
      <c r="B3" s="96" t="s">
        <v>4</v>
      </c>
      <c r="C3" s="96" t="s">
        <v>5</v>
      </c>
      <c r="D3" s="96" t="s">
        <v>26</v>
      </c>
      <c r="E3" s="103"/>
      <c r="F3" s="103"/>
      <c r="G3" s="103"/>
      <c r="H3" s="103"/>
    </row>
    <row r="4" spans="1:8" ht="107.25" customHeight="1">
      <c r="A4" s="47"/>
      <c r="B4" s="47"/>
      <c r="C4" s="47"/>
      <c r="D4" s="48" t="s">
        <v>11</v>
      </c>
      <c r="E4" s="49">
        <v>91070400</v>
      </c>
      <c r="F4" s="49">
        <v>218556000</v>
      </c>
      <c r="G4" s="49">
        <v>127485600</v>
      </c>
      <c r="H4" s="50"/>
    </row>
    <row r="5" spans="1:8" ht="332.25" customHeight="1">
      <c r="A5" s="51"/>
      <c r="B5" s="51"/>
      <c r="C5" s="51"/>
      <c r="D5" s="52" t="s">
        <v>12</v>
      </c>
      <c r="E5" s="53">
        <v>0</v>
      </c>
      <c r="F5" s="53">
        <v>71417400</v>
      </c>
      <c r="G5" s="53">
        <v>71417400</v>
      </c>
      <c r="H5" s="54"/>
    </row>
    <row r="6" spans="1:8" ht="63" customHeight="1">
      <c r="A6" s="55"/>
      <c r="B6" s="55"/>
      <c r="C6" s="55"/>
      <c r="D6" s="56" t="s">
        <v>29</v>
      </c>
      <c r="E6" s="57">
        <v>0</v>
      </c>
      <c r="F6" s="57">
        <v>27648770</v>
      </c>
      <c r="G6" s="57">
        <v>27648770</v>
      </c>
      <c r="H6" s="58"/>
    </row>
    <row r="7" spans="1:8" ht="19.5" customHeight="1">
      <c r="A7" s="51"/>
      <c r="B7" s="51"/>
      <c r="C7" s="51"/>
      <c r="D7" s="52" t="s">
        <v>38</v>
      </c>
      <c r="E7" s="53">
        <v>0</v>
      </c>
      <c r="F7" s="53">
        <v>25444450</v>
      </c>
      <c r="G7" s="53">
        <v>25444450</v>
      </c>
      <c r="H7" s="59"/>
    </row>
    <row r="8" spans="1:8" ht="42.75" customHeight="1">
      <c r="A8" s="55" t="s">
        <v>36</v>
      </c>
      <c r="B8" s="55" t="s">
        <v>36</v>
      </c>
      <c r="C8" s="55" t="s">
        <v>37</v>
      </c>
      <c r="D8" s="56" t="s">
        <v>40</v>
      </c>
      <c r="E8" s="57">
        <v>0</v>
      </c>
      <c r="F8" s="57">
        <v>21420000</v>
      </c>
      <c r="G8" s="57">
        <v>21420000</v>
      </c>
      <c r="H8" s="60"/>
    </row>
    <row r="9" spans="1:8" ht="34.5" customHeight="1">
      <c r="A9" s="51"/>
      <c r="B9" s="51"/>
      <c r="C9" s="51"/>
      <c r="D9" s="52" t="s">
        <v>41</v>
      </c>
      <c r="E9" s="53">
        <v>0</v>
      </c>
      <c r="F9" s="53">
        <v>1350000</v>
      </c>
      <c r="G9" s="53">
        <v>1350000</v>
      </c>
      <c r="H9" s="59"/>
    </row>
    <row r="10" spans="1:8" ht="60.75" customHeight="1">
      <c r="A10" s="55"/>
      <c r="B10" s="55"/>
      <c r="C10" s="55"/>
      <c r="D10" s="56" t="s">
        <v>43</v>
      </c>
      <c r="E10" s="57">
        <v>0</v>
      </c>
      <c r="F10" s="57">
        <v>63538620</v>
      </c>
      <c r="G10" s="57">
        <v>63538620</v>
      </c>
      <c r="H10" s="58"/>
    </row>
    <row r="11" spans="1:8" ht="76.5" customHeight="1">
      <c r="A11" s="51"/>
      <c r="B11" s="51"/>
      <c r="C11" s="51"/>
      <c r="D11" s="52" t="s">
        <v>121</v>
      </c>
      <c r="E11" s="53">
        <v>0</v>
      </c>
      <c r="F11" s="53">
        <v>2880000</v>
      </c>
      <c r="G11" s="53">
        <v>2880000</v>
      </c>
      <c r="H11" s="54"/>
    </row>
    <row r="12" spans="1:8" ht="108.75" customHeight="1">
      <c r="A12" s="62"/>
      <c r="B12" s="62"/>
      <c r="C12" s="62"/>
      <c r="D12" s="56" t="s">
        <v>123</v>
      </c>
      <c r="E12" s="57">
        <v>0</v>
      </c>
      <c r="F12" s="57">
        <v>9600000</v>
      </c>
      <c r="G12" s="57">
        <v>9600000</v>
      </c>
      <c r="H12" s="58"/>
    </row>
    <row r="13" spans="1:8" ht="15">
      <c r="A13" s="51" t="s">
        <v>6</v>
      </c>
      <c r="B13" s="51" t="s">
        <v>6</v>
      </c>
      <c r="C13" s="61" t="s">
        <v>45</v>
      </c>
      <c r="D13" s="52" t="s">
        <v>45</v>
      </c>
      <c r="E13" s="53">
        <v>0</v>
      </c>
      <c r="F13" s="53">
        <v>2880000</v>
      </c>
      <c r="G13" s="53">
        <v>2880000</v>
      </c>
      <c r="H13" s="59"/>
    </row>
    <row r="14" spans="1:8" ht="15">
      <c r="A14" s="62"/>
      <c r="B14" s="62"/>
      <c r="C14" s="62" t="s">
        <v>7</v>
      </c>
      <c r="D14" s="56" t="s">
        <v>7</v>
      </c>
      <c r="E14" s="57">
        <v>0</v>
      </c>
      <c r="F14" s="57">
        <v>600000</v>
      </c>
      <c r="G14" s="57">
        <v>600000</v>
      </c>
      <c r="H14" s="60"/>
    </row>
    <row r="15" spans="1:8" ht="15">
      <c r="A15" s="61" t="s">
        <v>46</v>
      </c>
      <c r="B15" s="61" t="s">
        <v>46</v>
      </c>
      <c r="C15" s="61" t="s">
        <v>47</v>
      </c>
      <c r="D15" s="52" t="s">
        <v>47</v>
      </c>
      <c r="E15" s="53">
        <v>0</v>
      </c>
      <c r="F15" s="53">
        <v>10000000</v>
      </c>
      <c r="G15" s="53">
        <v>10000000</v>
      </c>
      <c r="H15" s="59"/>
    </row>
    <row r="16" spans="1:8" ht="15">
      <c r="A16" s="62"/>
      <c r="B16" s="62"/>
      <c r="C16" s="62"/>
      <c r="D16" s="65" t="s">
        <v>27</v>
      </c>
      <c r="E16" s="66">
        <v>91070400</v>
      </c>
      <c r="F16" s="66">
        <v>455335240</v>
      </c>
      <c r="G16" s="66">
        <v>364264840</v>
      </c>
      <c r="H16" s="60" t="s">
        <v>8</v>
      </c>
    </row>
    <row r="17" spans="1:8" ht="109.5" customHeight="1">
      <c r="A17" s="51"/>
      <c r="B17" s="51"/>
      <c r="C17" s="61" t="s">
        <v>11</v>
      </c>
      <c r="D17" s="52" t="s">
        <v>11</v>
      </c>
      <c r="E17" s="53">
        <v>47343000</v>
      </c>
      <c r="F17" s="53">
        <v>218556000</v>
      </c>
      <c r="G17" s="53">
        <v>171213000</v>
      </c>
      <c r="H17" s="54"/>
    </row>
    <row r="18" spans="1:8" ht="336" customHeight="1">
      <c r="A18" s="55"/>
      <c r="B18" s="55"/>
      <c r="C18" s="55"/>
      <c r="D18" s="56" t="s">
        <v>12</v>
      </c>
      <c r="E18" s="57">
        <v>13663530</v>
      </c>
      <c r="F18" s="57">
        <v>71417400</v>
      </c>
      <c r="G18" s="57">
        <v>57753870</v>
      </c>
      <c r="H18" s="58"/>
    </row>
    <row r="19" spans="1:8" ht="108" customHeight="1">
      <c r="A19" s="51"/>
      <c r="B19" s="51" t="s">
        <v>10</v>
      </c>
      <c r="C19" s="51" t="s">
        <v>12</v>
      </c>
      <c r="D19" s="52" t="s">
        <v>123</v>
      </c>
      <c r="E19" s="53">
        <v>0</v>
      </c>
      <c r="F19" s="53">
        <v>9600000</v>
      </c>
      <c r="G19" s="53">
        <v>9600000</v>
      </c>
      <c r="H19" s="54"/>
    </row>
    <row r="20" spans="1:8" ht="75.75" customHeight="1">
      <c r="A20" s="55"/>
      <c r="B20" s="55"/>
      <c r="C20" s="62"/>
      <c r="D20" s="56" t="s">
        <v>121</v>
      </c>
      <c r="E20" s="57">
        <v>0</v>
      </c>
      <c r="F20" s="57">
        <v>2880000</v>
      </c>
      <c r="G20" s="57">
        <v>2880000</v>
      </c>
      <c r="H20" s="58"/>
    </row>
    <row r="21" spans="1:8" ht="29.25" customHeight="1">
      <c r="A21" s="51"/>
      <c r="B21" s="51"/>
      <c r="C21" s="61" t="s">
        <v>28</v>
      </c>
      <c r="D21" s="52" t="s">
        <v>28</v>
      </c>
      <c r="E21" s="53">
        <v>5083870</v>
      </c>
      <c r="F21" s="53">
        <v>25444450</v>
      </c>
      <c r="G21" s="53">
        <v>20360580</v>
      </c>
      <c r="H21" s="59"/>
    </row>
    <row r="22" spans="1:8" ht="58.5" customHeight="1">
      <c r="A22" s="55" t="s">
        <v>9</v>
      </c>
      <c r="B22" s="62"/>
      <c r="C22" s="62" t="s">
        <v>29</v>
      </c>
      <c r="D22" s="56" t="s">
        <v>29</v>
      </c>
      <c r="E22" s="57">
        <v>5668190</v>
      </c>
      <c r="F22" s="57">
        <v>27648770</v>
      </c>
      <c r="G22" s="57">
        <v>21980580</v>
      </c>
      <c r="H22" s="58"/>
    </row>
    <row r="23" spans="1:8" ht="15">
      <c r="A23" s="51"/>
      <c r="B23" s="51" t="s">
        <v>13</v>
      </c>
      <c r="C23" s="61" t="s">
        <v>14</v>
      </c>
      <c r="D23" s="52" t="s">
        <v>14</v>
      </c>
      <c r="E23" s="53">
        <v>2500000</v>
      </c>
      <c r="F23" s="53">
        <v>0</v>
      </c>
      <c r="G23" s="53">
        <v>-2500000</v>
      </c>
      <c r="H23" s="59"/>
    </row>
    <row r="24" spans="1:8" ht="15">
      <c r="A24" s="55"/>
      <c r="B24" s="62"/>
      <c r="C24" s="62" t="s">
        <v>15</v>
      </c>
      <c r="D24" s="56" t="s">
        <v>15</v>
      </c>
      <c r="E24" s="57">
        <v>0</v>
      </c>
      <c r="F24" s="57">
        <v>2275000</v>
      </c>
      <c r="G24" s="57">
        <v>2275000</v>
      </c>
      <c r="H24" s="60"/>
    </row>
    <row r="25" spans="1:8" ht="33.75" customHeight="1">
      <c r="A25" s="51"/>
      <c r="B25" s="51"/>
      <c r="C25" s="61" t="s">
        <v>17</v>
      </c>
      <c r="D25" s="52" t="s">
        <v>17</v>
      </c>
      <c r="E25" s="53">
        <v>0</v>
      </c>
      <c r="F25" s="53">
        <v>1000000</v>
      </c>
      <c r="G25" s="53">
        <v>1000000</v>
      </c>
      <c r="H25" s="59"/>
    </row>
    <row r="26" spans="1:8" ht="22.5" customHeight="1">
      <c r="A26" s="55"/>
      <c r="B26" s="55" t="s">
        <v>16</v>
      </c>
      <c r="C26" s="62" t="s">
        <v>30</v>
      </c>
      <c r="D26" s="56" t="s">
        <v>30</v>
      </c>
      <c r="E26" s="57">
        <v>1524010</v>
      </c>
      <c r="F26" s="57">
        <v>1920000</v>
      </c>
      <c r="G26" s="57">
        <v>395990</v>
      </c>
      <c r="H26" s="60"/>
    </row>
    <row r="27" spans="1:8" ht="51" customHeight="1">
      <c r="A27" s="51"/>
      <c r="B27" s="51"/>
      <c r="C27" s="61" t="s">
        <v>18</v>
      </c>
      <c r="D27" s="52" t="s">
        <v>18</v>
      </c>
      <c r="E27" s="53">
        <v>3900000</v>
      </c>
      <c r="F27" s="53">
        <v>22992000</v>
      </c>
      <c r="G27" s="53">
        <v>19092000</v>
      </c>
      <c r="H27" s="59"/>
    </row>
    <row r="28" spans="1:8" ht="15">
      <c r="A28" s="62"/>
      <c r="B28" s="62"/>
      <c r="C28" s="62" t="s">
        <v>19</v>
      </c>
      <c r="D28" s="56" t="s">
        <v>19</v>
      </c>
      <c r="E28" s="57">
        <v>2500000</v>
      </c>
      <c r="F28" s="57">
        <v>1700000</v>
      </c>
      <c r="G28" s="57">
        <v>-800000</v>
      </c>
      <c r="H28" s="60"/>
    </row>
    <row r="29" spans="1:8" ht="22.5">
      <c r="A29" s="61" t="s">
        <v>55</v>
      </c>
      <c r="B29" s="61" t="s">
        <v>56</v>
      </c>
      <c r="C29" s="61" t="s">
        <v>57</v>
      </c>
      <c r="D29" s="52" t="s">
        <v>57</v>
      </c>
      <c r="E29" s="53">
        <v>0</v>
      </c>
      <c r="F29" s="53">
        <v>1440000</v>
      </c>
      <c r="G29" s="53">
        <v>1440000</v>
      </c>
      <c r="H29" s="59"/>
    </row>
    <row r="30" spans="1:8" ht="15">
      <c r="A30" s="55"/>
      <c r="B30" s="55"/>
      <c r="C30" s="62" t="s">
        <v>59</v>
      </c>
      <c r="D30" s="56" t="s">
        <v>59</v>
      </c>
      <c r="E30" s="57">
        <v>6000000</v>
      </c>
      <c r="F30" s="57">
        <v>59145200</v>
      </c>
      <c r="G30" s="57">
        <v>53145200</v>
      </c>
      <c r="H30" s="60"/>
    </row>
    <row r="31" spans="1:8" ht="31.5" customHeight="1">
      <c r="A31" s="51"/>
      <c r="B31" s="51"/>
      <c r="C31" s="61" t="s">
        <v>61</v>
      </c>
      <c r="D31" s="52" t="s">
        <v>61</v>
      </c>
      <c r="E31" s="53">
        <v>1200000</v>
      </c>
      <c r="F31" s="53">
        <v>1350000</v>
      </c>
      <c r="G31" s="53">
        <v>150000</v>
      </c>
      <c r="H31" s="59"/>
    </row>
    <row r="32" spans="1:8" ht="15">
      <c r="A32" s="55"/>
      <c r="B32" s="55" t="s">
        <v>16</v>
      </c>
      <c r="C32" s="62" t="s">
        <v>63</v>
      </c>
      <c r="D32" s="56" t="s">
        <v>63</v>
      </c>
      <c r="E32" s="57">
        <v>787800</v>
      </c>
      <c r="F32" s="57">
        <v>1383420</v>
      </c>
      <c r="G32" s="57">
        <v>595620</v>
      </c>
      <c r="H32" s="60"/>
    </row>
    <row r="33" spans="1:8" ht="15">
      <c r="A33" s="51" t="s">
        <v>20</v>
      </c>
      <c r="B33" s="51"/>
      <c r="C33" s="61" t="s">
        <v>65</v>
      </c>
      <c r="D33" s="52" t="s">
        <v>65</v>
      </c>
      <c r="E33" s="53">
        <v>900000</v>
      </c>
      <c r="F33" s="53">
        <v>1000000</v>
      </c>
      <c r="G33" s="53">
        <v>100000</v>
      </c>
      <c r="H33" s="59"/>
    </row>
    <row r="34" spans="1:8" ht="15">
      <c r="A34" s="55"/>
      <c r="B34" s="62"/>
      <c r="C34" s="62" t="s">
        <v>67</v>
      </c>
      <c r="D34" s="56" t="s">
        <v>67</v>
      </c>
      <c r="E34" s="57">
        <v>0</v>
      </c>
      <c r="F34" s="57">
        <v>2250000</v>
      </c>
      <c r="G34" s="57">
        <v>2250000</v>
      </c>
      <c r="H34" s="60"/>
    </row>
    <row r="35" spans="1:8" ht="22.5">
      <c r="A35" s="51"/>
      <c r="B35" s="51"/>
      <c r="C35" s="61" t="s">
        <v>69</v>
      </c>
      <c r="D35" s="52" t="s">
        <v>69</v>
      </c>
      <c r="E35" s="53">
        <v>0</v>
      </c>
      <c r="F35" s="53">
        <v>450000</v>
      </c>
      <c r="G35" s="53">
        <v>450000</v>
      </c>
      <c r="H35" s="59"/>
    </row>
    <row r="36" spans="1:8" ht="41.25" customHeight="1">
      <c r="A36" s="55"/>
      <c r="B36" s="55" t="s">
        <v>20</v>
      </c>
      <c r="C36" s="62" t="s">
        <v>71</v>
      </c>
      <c r="D36" s="56" t="s">
        <v>71</v>
      </c>
      <c r="E36" s="57">
        <v>0</v>
      </c>
      <c r="F36" s="57">
        <v>840000</v>
      </c>
      <c r="G36" s="57">
        <v>840000</v>
      </c>
      <c r="H36" s="60"/>
    </row>
    <row r="37" spans="1:8" ht="27.75" customHeight="1">
      <c r="A37" s="61"/>
      <c r="B37" s="61"/>
      <c r="C37" s="61" t="s">
        <v>73</v>
      </c>
      <c r="D37" s="52" t="s">
        <v>73</v>
      </c>
      <c r="E37" s="53">
        <v>0</v>
      </c>
      <c r="F37" s="53">
        <v>360000</v>
      </c>
      <c r="G37" s="53">
        <v>360000</v>
      </c>
      <c r="H37" s="59"/>
    </row>
    <row r="38" spans="1:8" ht="15">
      <c r="A38" s="62" t="s">
        <v>75</v>
      </c>
      <c r="B38" s="62" t="s">
        <v>75</v>
      </c>
      <c r="C38" s="62" t="s">
        <v>75</v>
      </c>
      <c r="D38" s="56" t="s">
        <v>75</v>
      </c>
      <c r="E38" s="57">
        <v>0</v>
      </c>
      <c r="F38" s="57">
        <v>683000</v>
      </c>
      <c r="G38" s="57">
        <v>683000</v>
      </c>
      <c r="H38" s="60"/>
    </row>
    <row r="39" spans="1:8" ht="27" customHeight="1">
      <c r="A39" s="61" t="s">
        <v>77</v>
      </c>
      <c r="B39" s="61" t="s">
        <v>77</v>
      </c>
      <c r="C39" s="61" t="s">
        <v>78</v>
      </c>
      <c r="D39" s="52" t="s">
        <v>78</v>
      </c>
      <c r="E39" s="53">
        <v>0</v>
      </c>
      <c r="F39" s="53">
        <v>1000000</v>
      </c>
      <c r="G39" s="53">
        <v>1000000</v>
      </c>
      <c r="H39" s="59"/>
    </row>
    <row r="40" spans="1:8" ht="15">
      <c r="A40" s="62"/>
      <c r="B40" s="62"/>
      <c r="C40" s="62"/>
      <c r="D40" s="65" t="s">
        <v>31</v>
      </c>
      <c r="E40" s="66">
        <v>91070400</v>
      </c>
      <c r="F40" s="66">
        <v>455335240</v>
      </c>
      <c r="G40" s="66">
        <v>364264840</v>
      </c>
      <c r="H40" s="60" t="s">
        <v>8</v>
      </c>
    </row>
  </sheetData>
  <mergeCells count="6">
    <mergeCell ref="A1:H1"/>
    <mergeCell ref="A2:D2"/>
    <mergeCell ref="E2:E3"/>
    <mergeCell ref="F2:F3"/>
    <mergeCell ref="G2:G3"/>
    <mergeCell ref="H2:H3"/>
  </mergeCells>
  <printOptions horizontalCentered="1"/>
  <pageMargins left="0.1968503937007874" right="0.2362204724409449" top="0.35433070866141736" bottom="0.35433070866141736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6" sqref="A6"/>
    </sheetView>
  </sheetViews>
  <sheetFormatPr defaultColWidth="9.140625" defaultRowHeight="15"/>
  <cols>
    <col min="1" max="1" width="143.8515625" style="0" customWidth="1"/>
  </cols>
  <sheetData>
    <row r="1" ht="408.75" customHeight="1" thickBot="1">
      <c r="A1" s="1" t="s">
        <v>83</v>
      </c>
    </row>
  </sheetData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" width="143.8515625" style="0" customWidth="1"/>
  </cols>
  <sheetData>
    <row r="1" ht="408.75" customHeight="1" thickBot="1">
      <c r="A1" s="1" t="s">
        <v>82</v>
      </c>
    </row>
  </sheetData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0">
      <selection activeCell="H21" sqref="H21"/>
    </sheetView>
  </sheetViews>
  <sheetFormatPr defaultColWidth="9.140625" defaultRowHeight="15"/>
  <cols>
    <col min="1" max="2" width="8.57421875" style="0" customWidth="1"/>
    <col min="3" max="3" width="9.57421875" style="0" customWidth="1"/>
    <col min="4" max="4" width="13.57421875" style="0" customWidth="1"/>
    <col min="5" max="7" width="10.57421875" style="0" customWidth="1"/>
    <col min="8" max="8" width="56.57421875" style="0" customWidth="1"/>
  </cols>
  <sheetData>
    <row r="1" spans="1:8" ht="34.5" customHeight="1">
      <c r="A1" s="104" t="s">
        <v>49</v>
      </c>
      <c r="B1" s="104"/>
      <c r="C1" s="104"/>
      <c r="D1" s="104"/>
      <c r="E1" s="104"/>
      <c r="F1" s="104"/>
      <c r="G1" s="104"/>
      <c r="H1" s="104"/>
    </row>
    <row r="2" spans="1:8" ht="15">
      <c r="A2" s="99" t="s">
        <v>24</v>
      </c>
      <c r="B2" s="100"/>
      <c r="C2" s="100"/>
      <c r="D2" s="101"/>
      <c r="E2" s="102" t="s">
        <v>0</v>
      </c>
      <c r="F2" s="102" t="s">
        <v>1</v>
      </c>
      <c r="G2" s="102" t="s">
        <v>25</v>
      </c>
      <c r="H2" s="102" t="s">
        <v>2</v>
      </c>
    </row>
    <row r="3" spans="1:8" ht="15">
      <c r="A3" s="36" t="s">
        <v>3</v>
      </c>
      <c r="B3" s="36" t="s">
        <v>4</v>
      </c>
      <c r="C3" s="36" t="s">
        <v>5</v>
      </c>
      <c r="D3" s="36" t="s">
        <v>26</v>
      </c>
      <c r="E3" s="103"/>
      <c r="F3" s="103"/>
      <c r="G3" s="103"/>
      <c r="H3" s="103"/>
    </row>
    <row r="4" spans="1:8" ht="104.25" customHeight="1">
      <c r="A4" s="47"/>
      <c r="B4" s="47"/>
      <c r="C4" s="47"/>
      <c r="D4" s="48" t="s">
        <v>11</v>
      </c>
      <c r="E4" s="49">
        <v>91070400</v>
      </c>
      <c r="F4" s="49">
        <v>218556000</v>
      </c>
      <c r="G4" s="49">
        <v>127485600</v>
      </c>
      <c r="H4" s="50" t="s">
        <v>33</v>
      </c>
    </row>
    <row r="5" spans="1:8" ht="333" customHeight="1">
      <c r="A5" s="51"/>
      <c r="B5" s="51"/>
      <c r="C5" s="51"/>
      <c r="D5" s="52" t="s">
        <v>12</v>
      </c>
      <c r="E5" s="53">
        <v>0</v>
      </c>
      <c r="F5" s="53">
        <v>71417400</v>
      </c>
      <c r="G5" s="53">
        <v>71417400</v>
      </c>
      <c r="H5" s="54" t="s">
        <v>34</v>
      </c>
    </row>
    <row r="6" spans="1:8" ht="65.25" customHeight="1">
      <c r="A6" s="55"/>
      <c r="B6" s="55"/>
      <c r="C6" s="55"/>
      <c r="D6" s="56" t="s">
        <v>29</v>
      </c>
      <c r="E6" s="57">
        <v>0</v>
      </c>
      <c r="F6" s="57">
        <v>27648770</v>
      </c>
      <c r="G6" s="57">
        <v>27648770</v>
      </c>
      <c r="H6" s="58" t="s">
        <v>35</v>
      </c>
    </row>
    <row r="7" spans="1:8" ht="15">
      <c r="A7" s="51" t="s">
        <v>36</v>
      </c>
      <c r="B7" s="51" t="s">
        <v>36</v>
      </c>
      <c r="C7" s="51" t="s">
        <v>37</v>
      </c>
      <c r="D7" s="52" t="s">
        <v>38</v>
      </c>
      <c r="E7" s="53">
        <v>0</v>
      </c>
      <c r="F7" s="53">
        <v>25444450</v>
      </c>
      <c r="G7" s="53">
        <v>25444450</v>
      </c>
      <c r="H7" s="59" t="s">
        <v>39</v>
      </c>
    </row>
    <row r="8" spans="1:8" ht="33.75">
      <c r="A8" s="55"/>
      <c r="B8" s="55"/>
      <c r="C8" s="55"/>
      <c r="D8" s="56" t="s">
        <v>40</v>
      </c>
      <c r="E8" s="57">
        <v>0</v>
      </c>
      <c r="F8" s="57">
        <v>21420000</v>
      </c>
      <c r="G8" s="57">
        <v>21420000</v>
      </c>
      <c r="H8" s="60" t="s">
        <v>80</v>
      </c>
    </row>
    <row r="9" spans="1:8" ht="22.5">
      <c r="A9" s="51"/>
      <c r="B9" s="51"/>
      <c r="C9" s="51"/>
      <c r="D9" s="52" t="s">
        <v>41</v>
      </c>
      <c r="E9" s="53">
        <v>0</v>
      </c>
      <c r="F9" s="53">
        <v>1350000</v>
      </c>
      <c r="G9" s="53">
        <v>1350000</v>
      </c>
      <c r="H9" s="59" t="s">
        <v>42</v>
      </c>
    </row>
    <row r="10" spans="1:8" ht="71.25" customHeight="1">
      <c r="A10" s="51"/>
      <c r="B10" s="51"/>
      <c r="C10" s="51"/>
      <c r="D10" s="52" t="s">
        <v>122</v>
      </c>
      <c r="E10" s="53"/>
      <c r="F10" s="53">
        <v>2880000</v>
      </c>
      <c r="G10" s="53">
        <v>2880000</v>
      </c>
      <c r="H10" s="58" t="s">
        <v>126</v>
      </c>
    </row>
    <row r="11" spans="1:8" ht="105.75" customHeight="1">
      <c r="A11" s="55"/>
      <c r="B11" s="55"/>
      <c r="C11" s="55"/>
      <c r="D11" s="56" t="s">
        <v>124</v>
      </c>
      <c r="E11" s="57">
        <v>0</v>
      </c>
      <c r="F11" s="57">
        <v>9600000</v>
      </c>
      <c r="G11" s="57">
        <v>9600000</v>
      </c>
      <c r="H11" s="58" t="s">
        <v>125</v>
      </c>
    </row>
    <row r="12" spans="1:8" s="27" customFormat="1" ht="63" customHeight="1">
      <c r="A12" s="61"/>
      <c r="B12" s="61"/>
      <c r="C12" s="61"/>
      <c r="D12" s="52" t="s">
        <v>43</v>
      </c>
      <c r="E12" s="53">
        <v>0</v>
      </c>
      <c r="F12" s="53">
        <v>63538620</v>
      </c>
      <c r="G12" s="53">
        <v>63538620</v>
      </c>
      <c r="H12" s="54" t="s">
        <v>44</v>
      </c>
    </row>
    <row r="13" spans="1:8" s="27" customFormat="1" ht="16.5" customHeight="1">
      <c r="A13" s="55" t="s">
        <v>6</v>
      </c>
      <c r="B13" s="55" t="s">
        <v>6</v>
      </c>
      <c r="C13" s="62" t="s">
        <v>45</v>
      </c>
      <c r="D13" s="56" t="s">
        <v>45</v>
      </c>
      <c r="E13" s="57">
        <v>0</v>
      </c>
      <c r="F13" s="57">
        <v>2880000</v>
      </c>
      <c r="G13" s="57">
        <v>2880000</v>
      </c>
      <c r="H13" s="60"/>
    </row>
    <row r="14" spans="1:8" s="27" customFormat="1" ht="16.5" customHeight="1">
      <c r="A14" s="61"/>
      <c r="B14" s="61"/>
      <c r="C14" s="61" t="s">
        <v>7</v>
      </c>
      <c r="D14" s="52" t="s">
        <v>7</v>
      </c>
      <c r="E14" s="53">
        <v>0</v>
      </c>
      <c r="F14" s="53">
        <v>600000</v>
      </c>
      <c r="G14" s="53">
        <v>600000</v>
      </c>
      <c r="H14" s="59"/>
    </row>
    <row r="15" spans="1:8" s="27" customFormat="1" ht="16.5" customHeight="1">
      <c r="A15" s="62" t="s">
        <v>46</v>
      </c>
      <c r="B15" s="62" t="s">
        <v>46</v>
      </c>
      <c r="C15" s="62" t="s">
        <v>47</v>
      </c>
      <c r="D15" s="56" t="s">
        <v>47</v>
      </c>
      <c r="E15" s="57">
        <v>0</v>
      </c>
      <c r="F15" s="57">
        <v>10000000</v>
      </c>
      <c r="G15" s="57">
        <v>10000000</v>
      </c>
      <c r="H15" s="60" t="s">
        <v>48</v>
      </c>
    </row>
    <row r="16" spans="1:8" s="27" customFormat="1" ht="16.5" customHeight="1">
      <c r="A16" s="61"/>
      <c r="B16" s="61"/>
      <c r="C16" s="61"/>
      <c r="D16" s="63" t="s">
        <v>27</v>
      </c>
      <c r="E16" s="64">
        <v>91070400</v>
      </c>
      <c r="F16" s="64">
        <f>SUM(F4:F15)</f>
        <v>455335240</v>
      </c>
      <c r="G16" s="64">
        <f>SUM(G4:G15)</f>
        <v>364264840</v>
      </c>
      <c r="H16" s="59" t="s">
        <v>8</v>
      </c>
    </row>
    <row r="17" spans="1:8" s="27" customFormat="1" ht="16.5" customHeight="1">
      <c r="A17" s="28"/>
      <c r="B17" s="28"/>
      <c r="C17" s="29"/>
      <c r="D17" s="30"/>
      <c r="E17" s="31"/>
      <c r="F17" s="31"/>
      <c r="G17" s="31"/>
      <c r="H17" s="32"/>
    </row>
    <row r="18" spans="1:8" s="27" customFormat="1" ht="16.5" customHeight="1">
      <c r="A18" s="28"/>
      <c r="B18" s="29"/>
      <c r="C18" s="29"/>
      <c r="D18" s="30"/>
      <c r="E18" s="31"/>
      <c r="F18" s="31"/>
      <c r="G18" s="31"/>
      <c r="H18" s="32"/>
    </row>
    <row r="19" spans="1:8" s="27" customFormat="1" ht="16.5" customHeight="1">
      <c r="A19" s="28"/>
      <c r="B19" s="28"/>
      <c r="C19" s="29"/>
      <c r="D19" s="30"/>
      <c r="E19" s="31"/>
      <c r="F19" s="31"/>
      <c r="G19" s="31"/>
      <c r="H19" s="32"/>
    </row>
    <row r="20" spans="1:8" s="27" customFormat="1" ht="16.5" customHeight="1">
      <c r="A20" s="28"/>
      <c r="B20" s="28"/>
      <c r="C20" s="29"/>
      <c r="D20" s="30"/>
      <c r="E20" s="31"/>
      <c r="F20" s="31"/>
      <c r="G20" s="31"/>
      <c r="H20" s="32"/>
    </row>
    <row r="21" spans="1:8" s="27" customFormat="1" ht="16.5" customHeight="1">
      <c r="A21" s="28"/>
      <c r="B21" s="29"/>
      <c r="C21" s="29"/>
      <c r="D21" s="30"/>
      <c r="E21" s="31"/>
      <c r="F21" s="31"/>
      <c r="G21" s="31"/>
      <c r="H21" s="32"/>
    </row>
    <row r="22" spans="1:8" s="27" customFormat="1" ht="16.5" customHeight="1">
      <c r="A22" s="28"/>
      <c r="B22" s="28"/>
      <c r="C22" s="29"/>
      <c r="D22" s="30"/>
      <c r="E22" s="31"/>
      <c r="F22" s="31"/>
      <c r="G22" s="31"/>
      <c r="H22" s="32"/>
    </row>
    <row r="23" spans="1:8" s="27" customFormat="1" ht="16.5" customHeight="1">
      <c r="A23" s="28"/>
      <c r="B23" s="28"/>
      <c r="C23" s="29"/>
      <c r="D23" s="30"/>
      <c r="E23" s="31"/>
      <c r="F23" s="31"/>
      <c r="G23" s="31"/>
      <c r="H23" s="32"/>
    </row>
    <row r="24" spans="1:8" s="27" customFormat="1" ht="16.5" customHeight="1">
      <c r="A24" s="28"/>
      <c r="B24" s="28"/>
      <c r="C24" s="29"/>
      <c r="D24" s="30"/>
      <c r="E24" s="31"/>
      <c r="F24" s="31"/>
      <c r="G24" s="31"/>
      <c r="H24" s="32"/>
    </row>
    <row r="25" spans="1:8" s="27" customFormat="1" ht="16.5" customHeight="1">
      <c r="A25" s="28"/>
      <c r="B25" s="28"/>
      <c r="C25" s="29"/>
      <c r="D25" s="30"/>
      <c r="E25" s="31"/>
      <c r="F25" s="31"/>
      <c r="G25" s="31"/>
      <c r="H25" s="32"/>
    </row>
    <row r="26" spans="1:8" s="27" customFormat="1" ht="16.5" customHeight="1">
      <c r="A26" s="29"/>
      <c r="B26" s="29"/>
      <c r="C26" s="29"/>
      <c r="D26" s="30"/>
      <c r="E26" s="31"/>
      <c r="F26" s="31"/>
      <c r="G26" s="31"/>
      <c r="H26" s="32"/>
    </row>
    <row r="27" spans="1:8" s="27" customFormat="1" ht="16.5" customHeight="1">
      <c r="A27" s="28"/>
      <c r="B27" s="28"/>
      <c r="C27" s="29"/>
      <c r="D27" s="30"/>
      <c r="E27" s="31"/>
      <c r="F27" s="31"/>
      <c r="G27" s="31"/>
      <c r="H27" s="32"/>
    </row>
    <row r="28" spans="1:8" s="27" customFormat="1" ht="16.5" customHeight="1">
      <c r="A28" s="28"/>
      <c r="B28" s="29"/>
      <c r="C28" s="29"/>
      <c r="D28" s="30"/>
      <c r="E28" s="31"/>
      <c r="F28" s="31"/>
      <c r="G28" s="31"/>
      <c r="H28" s="32"/>
    </row>
    <row r="29" spans="1:8" s="27" customFormat="1" ht="16.5" customHeight="1">
      <c r="A29" s="29"/>
      <c r="B29" s="29"/>
      <c r="C29" s="29"/>
      <c r="D29" s="30"/>
      <c r="E29" s="31"/>
      <c r="F29" s="31"/>
      <c r="G29" s="31"/>
      <c r="H29" s="32"/>
    </row>
    <row r="30" spans="1:8" s="27" customFormat="1" ht="16.5" customHeight="1">
      <c r="A30" s="29"/>
      <c r="B30" s="29"/>
      <c r="C30" s="29"/>
      <c r="D30" s="33"/>
      <c r="E30" s="34"/>
      <c r="F30" s="34"/>
      <c r="G30" s="34"/>
      <c r="H30" s="32"/>
    </row>
  </sheetData>
  <mergeCells count="6">
    <mergeCell ref="A1:H1"/>
    <mergeCell ref="A2:D2"/>
    <mergeCell ref="E2:E3"/>
    <mergeCell ref="F2:F3"/>
    <mergeCell ref="G2:G3"/>
    <mergeCell ref="H2:H3"/>
  </mergeCells>
  <printOptions horizontalCentered="1"/>
  <pageMargins left="0.1968503937007874" right="0.2362204724409449" top="0.35433070866141736" bottom="0.35433070866141736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9">
      <selection activeCell="G27" sqref="G27"/>
    </sheetView>
  </sheetViews>
  <sheetFormatPr defaultColWidth="9.140625" defaultRowHeight="15"/>
  <cols>
    <col min="1" max="2" width="8.57421875" style="0" customWidth="1"/>
    <col min="3" max="3" width="9.57421875" style="0" customWidth="1"/>
    <col min="4" max="4" width="15.57421875" style="0" customWidth="1"/>
    <col min="5" max="7" width="10.57421875" style="0" customWidth="1"/>
    <col min="8" max="8" width="56.57421875" style="0" customWidth="1"/>
  </cols>
  <sheetData>
    <row r="1" spans="1:8" ht="34.5" customHeight="1">
      <c r="A1" s="105" t="s">
        <v>81</v>
      </c>
      <c r="B1" s="106"/>
      <c r="C1" s="106"/>
      <c r="D1" s="106"/>
      <c r="E1" s="106"/>
      <c r="F1" s="106"/>
      <c r="G1" s="106"/>
      <c r="H1" s="106"/>
    </row>
    <row r="2" spans="1:8" ht="15">
      <c r="A2" s="99" t="s">
        <v>24</v>
      </c>
      <c r="B2" s="100"/>
      <c r="C2" s="100"/>
      <c r="D2" s="101"/>
      <c r="E2" s="102" t="s">
        <v>0</v>
      </c>
      <c r="F2" s="102" t="s">
        <v>1</v>
      </c>
      <c r="G2" s="102" t="s">
        <v>25</v>
      </c>
      <c r="H2" s="102" t="s">
        <v>2</v>
      </c>
    </row>
    <row r="3" spans="1:8" ht="15">
      <c r="A3" s="36" t="s">
        <v>3</v>
      </c>
      <c r="B3" s="36" t="s">
        <v>4</v>
      </c>
      <c r="C3" s="36" t="s">
        <v>5</v>
      </c>
      <c r="D3" s="36" t="s">
        <v>26</v>
      </c>
      <c r="E3" s="103"/>
      <c r="F3" s="103"/>
      <c r="G3" s="103"/>
      <c r="H3" s="103"/>
    </row>
    <row r="4" spans="1:8" ht="112.5" customHeight="1">
      <c r="A4" s="55"/>
      <c r="B4" s="55"/>
      <c r="C4" s="62" t="s">
        <v>11</v>
      </c>
      <c r="D4" s="56" t="s">
        <v>11</v>
      </c>
      <c r="E4" s="57">
        <v>47343000</v>
      </c>
      <c r="F4" s="57">
        <v>218556000</v>
      </c>
      <c r="G4" s="57">
        <v>171213000</v>
      </c>
      <c r="H4" s="58" t="s">
        <v>33</v>
      </c>
    </row>
    <row r="5" spans="1:8" ht="348" customHeight="1">
      <c r="A5" s="51"/>
      <c r="B5" s="51"/>
      <c r="C5" s="51" t="s">
        <v>12</v>
      </c>
      <c r="D5" s="52" t="s">
        <v>12</v>
      </c>
      <c r="E5" s="53">
        <v>13663530</v>
      </c>
      <c r="F5" s="53">
        <v>71417400</v>
      </c>
      <c r="G5" s="53">
        <v>57753870</v>
      </c>
      <c r="H5" s="54" t="s">
        <v>34</v>
      </c>
    </row>
    <row r="6" spans="1:8" ht="73.5" customHeight="1">
      <c r="A6" s="51"/>
      <c r="B6" s="51"/>
      <c r="C6" s="51"/>
      <c r="D6" s="52" t="s">
        <v>122</v>
      </c>
      <c r="E6" s="53"/>
      <c r="F6" s="53">
        <v>2880000</v>
      </c>
      <c r="G6" s="53">
        <v>2880000</v>
      </c>
      <c r="H6" s="58" t="s">
        <v>126</v>
      </c>
    </row>
    <row r="7" spans="1:8" ht="105" customHeight="1">
      <c r="A7" s="55"/>
      <c r="B7" s="55" t="s">
        <v>10</v>
      </c>
      <c r="C7" s="62"/>
      <c r="D7" s="56" t="s">
        <v>124</v>
      </c>
      <c r="E7" s="57">
        <v>0</v>
      </c>
      <c r="F7" s="57">
        <v>9600000</v>
      </c>
      <c r="G7" s="57">
        <v>9600000</v>
      </c>
      <c r="H7" s="58" t="s">
        <v>125</v>
      </c>
    </row>
    <row r="8" spans="1:8" ht="30" customHeight="1">
      <c r="A8" s="51"/>
      <c r="B8" s="51"/>
      <c r="C8" s="61" t="s">
        <v>28</v>
      </c>
      <c r="D8" s="52" t="s">
        <v>28</v>
      </c>
      <c r="E8" s="53">
        <v>5083870</v>
      </c>
      <c r="F8" s="53">
        <v>25444450</v>
      </c>
      <c r="G8" s="53">
        <v>20360580</v>
      </c>
      <c r="H8" s="59" t="s">
        <v>39</v>
      </c>
    </row>
    <row r="9" spans="1:8" ht="63.75" customHeight="1">
      <c r="A9" s="55"/>
      <c r="B9" s="62"/>
      <c r="C9" s="62" t="s">
        <v>29</v>
      </c>
      <c r="D9" s="56" t="s">
        <v>29</v>
      </c>
      <c r="E9" s="57">
        <v>5668190</v>
      </c>
      <c r="F9" s="57">
        <v>27648770</v>
      </c>
      <c r="G9" s="57">
        <v>21980580</v>
      </c>
      <c r="H9" s="58" t="s">
        <v>35</v>
      </c>
    </row>
    <row r="10" spans="1:8" ht="29.25" customHeight="1">
      <c r="A10" s="51" t="s">
        <v>9</v>
      </c>
      <c r="B10" s="51" t="s">
        <v>13</v>
      </c>
      <c r="C10" s="61" t="s">
        <v>14</v>
      </c>
      <c r="D10" s="52" t="s">
        <v>14</v>
      </c>
      <c r="E10" s="53">
        <v>2500000</v>
      </c>
      <c r="F10" s="53">
        <v>0</v>
      </c>
      <c r="G10" s="53">
        <v>-2500000</v>
      </c>
      <c r="H10" s="59" t="s">
        <v>8</v>
      </c>
    </row>
    <row r="11" spans="1:8" ht="27" customHeight="1">
      <c r="A11" s="55"/>
      <c r="B11" s="62"/>
      <c r="C11" s="62" t="s">
        <v>15</v>
      </c>
      <c r="D11" s="56" t="s">
        <v>15</v>
      </c>
      <c r="E11" s="57">
        <v>0</v>
      </c>
      <c r="F11" s="57">
        <v>2275000</v>
      </c>
      <c r="G11" s="57">
        <v>2275000</v>
      </c>
      <c r="H11" s="60" t="s">
        <v>50</v>
      </c>
    </row>
    <row r="12" spans="1:8" ht="31.5" customHeight="1">
      <c r="A12" s="51"/>
      <c r="B12" s="51"/>
      <c r="C12" s="61" t="s">
        <v>17</v>
      </c>
      <c r="D12" s="52" t="s">
        <v>17</v>
      </c>
      <c r="E12" s="53">
        <v>0</v>
      </c>
      <c r="F12" s="53">
        <v>1000000</v>
      </c>
      <c r="G12" s="53">
        <v>1000000</v>
      </c>
      <c r="H12" s="59" t="s">
        <v>51</v>
      </c>
    </row>
    <row r="13" spans="1:8" ht="33" customHeight="1">
      <c r="A13" s="55"/>
      <c r="B13" s="55" t="s">
        <v>16</v>
      </c>
      <c r="C13" s="62" t="s">
        <v>30</v>
      </c>
      <c r="D13" s="56" t="s">
        <v>30</v>
      </c>
      <c r="E13" s="57">
        <v>1524010</v>
      </c>
      <c r="F13" s="57">
        <v>1920000</v>
      </c>
      <c r="G13" s="57">
        <v>395990</v>
      </c>
      <c r="H13" s="60" t="s">
        <v>52</v>
      </c>
    </row>
    <row r="14" spans="1:8" ht="54" customHeight="1">
      <c r="A14" s="51"/>
      <c r="B14" s="51"/>
      <c r="C14" s="61" t="s">
        <v>18</v>
      </c>
      <c r="D14" s="52" t="s">
        <v>18</v>
      </c>
      <c r="E14" s="53">
        <v>3900000</v>
      </c>
      <c r="F14" s="53">
        <v>22992000</v>
      </c>
      <c r="G14" s="53">
        <v>19092000</v>
      </c>
      <c r="H14" s="59" t="s">
        <v>53</v>
      </c>
    </row>
    <row r="15" spans="1:8" ht="32.25" customHeight="1">
      <c r="A15" s="62"/>
      <c r="B15" s="62"/>
      <c r="C15" s="62" t="s">
        <v>19</v>
      </c>
      <c r="D15" s="56" t="s">
        <v>19</v>
      </c>
      <c r="E15" s="57">
        <v>2500000</v>
      </c>
      <c r="F15" s="57">
        <v>1700000</v>
      </c>
      <c r="G15" s="57">
        <v>-800000</v>
      </c>
      <c r="H15" s="60" t="s">
        <v>54</v>
      </c>
    </row>
    <row r="16" spans="1:8" ht="33.75" customHeight="1">
      <c r="A16" s="61" t="s">
        <v>55</v>
      </c>
      <c r="B16" s="61" t="s">
        <v>56</v>
      </c>
      <c r="C16" s="61" t="s">
        <v>57</v>
      </c>
      <c r="D16" s="52" t="s">
        <v>57</v>
      </c>
      <c r="E16" s="53">
        <v>0</v>
      </c>
      <c r="F16" s="53">
        <v>1440000</v>
      </c>
      <c r="G16" s="53">
        <v>1440000</v>
      </c>
      <c r="H16" s="59" t="s">
        <v>58</v>
      </c>
    </row>
    <row r="17" spans="1:8" ht="81" customHeight="1">
      <c r="A17" s="55"/>
      <c r="B17" s="55"/>
      <c r="C17" s="62" t="s">
        <v>59</v>
      </c>
      <c r="D17" s="56" t="s">
        <v>59</v>
      </c>
      <c r="E17" s="57">
        <v>6000000</v>
      </c>
      <c r="F17" s="57">
        <v>59145200</v>
      </c>
      <c r="G17" s="57">
        <v>53145200</v>
      </c>
      <c r="H17" s="60" t="s">
        <v>60</v>
      </c>
    </row>
    <row r="18" spans="1:8" ht="27.75" customHeight="1">
      <c r="A18" s="51"/>
      <c r="B18" s="51"/>
      <c r="C18" s="61" t="s">
        <v>61</v>
      </c>
      <c r="D18" s="52" t="s">
        <v>61</v>
      </c>
      <c r="E18" s="53">
        <v>1200000</v>
      </c>
      <c r="F18" s="53">
        <v>1350000</v>
      </c>
      <c r="G18" s="53">
        <v>150000</v>
      </c>
      <c r="H18" s="59" t="s">
        <v>62</v>
      </c>
    </row>
    <row r="19" spans="1:8" ht="30" customHeight="1">
      <c r="A19" s="55"/>
      <c r="B19" s="55" t="s">
        <v>16</v>
      </c>
      <c r="C19" s="62" t="s">
        <v>63</v>
      </c>
      <c r="D19" s="56" t="s">
        <v>63</v>
      </c>
      <c r="E19" s="57">
        <v>787800</v>
      </c>
      <c r="F19" s="57">
        <v>1383420</v>
      </c>
      <c r="G19" s="57">
        <v>595620</v>
      </c>
      <c r="H19" s="60" t="s">
        <v>64</v>
      </c>
    </row>
    <row r="20" spans="1:8" ht="17.25" customHeight="1">
      <c r="A20" s="51" t="s">
        <v>20</v>
      </c>
      <c r="B20" s="51"/>
      <c r="C20" s="61" t="s">
        <v>65</v>
      </c>
      <c r="D20" s="52" t="s">
        <v>65</v>
      </c>
      <c r="E20" s="53">
        <v>900000</v>
      </c>
      <c r="F20" s="53">
        <v>1000000</v>
      </c>
      <c r="G20" s="53">
        <v>100000</v>
      </c>
      <c r="H20" s="59" t="s">
        <v>66</v>
      </c>
    </row>
    <row r="21" spans="1:8" ht="20.25" customHeight="1">
      <c r="A21" s="55"/>
      <c r="B21" s="62"/>
      <c r="C21" s="62" t="s">
        <v>67</v>
      </c>
      <c r="D21" s="56" t="s">
        <v>67</v>
      </c>
      <c r="E21" s="57">
        <v>0</v>
      </c>
      <c r="F21" s="57">
        <v>2250000</v>
      </c>
      <c r="G21" s="57">
        <v>2250000</v>
      </c>
      <c r="H21" s="60" t="s">
        <v>68</v>
      </c>
    </row>
    <row r="22" spans="1:8" ht="37.5" customHeight="1">
      <c r="A22" s="51"/>
      <c r="B22" s="51"/>
      <c r="C22" s="61" t="s">
        <v>69</v>
      </c>
      <c r="D22" s="52" t="s">
        <v>69</v>
      </c>
      <c r="E22" s="53">
        <v>0</v>
      </c>
      <c r="F22" s="53">
        <v>450000</v>
      </c>
      <c r="G22" s="53">
        <v>450000</v>
      </c>
      <c r="H22" s="59" t="s">
        <v>70</v>
      </c>
    </row>
    <row r="23" spans="1:8" ht="40.5" customHeight="1">
      <c r="A23" s="55"/>
      <c r="B23" s="55" t="s">
        <v>20</v>
      </c>
      <c r="C23" s="62" t="s">
        <v>71</v>
      </c>
      <c r="D23" s="56" t="s">
        <v>71</v>
      </c>
      <c r="E23" s="57">
        <v>0</v>
      </c>
      <c r="F23" s="57">
        <v>840000</v>
      </c>
      <c r="G23" s="57">
        <v>840000</v>
      </c>
      <c r="H23" s="60" t="s">
        <v>72</v>
      </c>
    </row>
    <row r="24" spans="1:8" ht="30.75" customHeight="1">
      <c r="A24" s="61"/>
      <c r="B24" s="61"/>
      <c r="C24" s="61" t="s">
        <v>73</v>
      </c>
      <c r="D24" s="52" t="s">
        <v>73</v>
      </c>
      <c r="E24" s="53">
        <v>0</v>
      </c>
      <c r="F24" s="53">
        <v>360000</v>
      </c>
      <c r="G24" s="53">
        <v>360000</v>
      </c>
      <c r="H24" s="59" t="s">
        <v>74</v>
      </c>
    </row>
    <row r="25" spans="1:8" ht="51" customHeight="1">
      <c r="A25" s="62" t="s">
        <v>75</v>
      </c>
      <c r="B25" s="62" t="s">
        <v>75</v>
      </c>
      <c r="C25" s="62" t="s">
        <v>75</v>
      </c>
      <c r="D25" s="56" t="s">
        <v>75</v>
      </c>
      <c r="E25" s="57">
        <v>0</v>
      </c>
      <c r="F25" s="57">
        <v>683000</v>
      </c>
      <c r="G25" s="57">
        <v>683000</v>
      </c>
      <c r="H25" s="60" t="s">
        <v>76</v>
      </c>
    </row>
    <row r="26" spans="1:8" ht="22.5">
      <c r="A26" s="61" t="s">
        <v>77</v>
      </c>
      <c r="B26" s="61" t="s">
        <v>77</v>
      </c>
      <c r="C26" s="61" t="s">
        <v>78</v>
      </c>
      <c r="D26" s="52" t="s">
        <v>78</v>
      </c>
      <c r="E26" s="53">
        <v>0</v>
      </c>
      <c r="F26" s="53">
        <v>1000000</v>
      </c>
      <c r="G26" s="53">
        <v>1000000</v>
      </c>
      <c r="H26" s="59" t="s">
        <v>79</v>
      </c>
    </row>
    <row r="27" spans="1:8" ht="21" customHeight="1">
      <c r="A27" s="62"/>
      <c r="B27" s="62"/>
      <c r="C27" s="62"/>
      <c r="D27" s="65" t="s">
        <v>31</v>
      </c>
      <c r="E27" s="66">
        <v>91070400</v>
      </c>
      <c r="F27" s="66">
        <f>SUM(F4:F26)</f>
        <v>455335240</v>
      </c>
      <c r="G27" s="66">
        <f>SUM(G4:G26)</f>
        <v>364264840</v>
      </c>
      <c r="H27" s="60" t="s">
        <v>8</v>
      </c>
    </row>
  </sheetData>
  <mergeCells count="6">
    <mergeCell ref="A1:H1"/>
    <mergeCell ref="A2:D2"/>
    <mergeCell ref="E2:E3"/>
    <mergeCell ref="F2:F3"/>
    <mergeCell ref="G2:G3"/>
    <mergeCell ref="H2:H3"/>
  </mergeCells>
  <printOptions horizontalCentered="1"/>
  <pageMargins left="0.1968503937007874" right="0.2362204724409449" top="0.35433070866141736" bottom="0.35433070866141736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" width="143.8515625" style="0" customWidth="1"/>
  </cols>
  <sheetData>
    <row r="1" ht="408.75" customHeight="1" thickBot="1">
      <c r="A1" s="1" t="s">
        <v>84</v>
      </c>
    </row>
  </sheetData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workbookViewId="0" topLeftCell="A1">
      <selection activeCell="J21" sqref="J21"/>
    </sheetView>
  </sheetViews>
  <sheetFormatPr defaultColWidth="9.140625" defaultRowHeight="15"/>
  <cols>
    <col min="1" max="1" width="2.7109375" style="0" customWidth="1"/>
    <col min="2" max="2" width="7.421875" style="0" customWidth="1"/>
    <col min="3" max="3" width="6.8515625" style="0" customWidth="1"/>
    <col min="4" max="4" width="9.00390625" style="0" customWidth="1"/>
    <col min="5" max="5" width="3.28125" style="0" customWidth="1"/>
    <col min="6" max="6" width="9.00390625" style="0" customWidth="1"/>
    <col min="7" max="7" width="8.57421875" style="0" customWidth="1"/>
    <col min="8" max="8" width="9.00390625" style="0" customWidth="1"/>
    <col min="9" max="9" width="7.421875" style="0" customWidth="1"/>
    <col min="10" max="10" width="7.8515625" style="0" customWidth="1"/>
    <col min="11" max="11" width="9.140625" style="0" customWidth="1"/>
    <col min="12" max="12" width="6.28125" style="0" customWidth="1"/>
    <col min="13" max="14" width="6.421875" style="0" customWidth="1"/>
    <col min="15" max="16" width="6.7109375" style="0" customWidth="1"/>
    <col min="17" max="17" width="8.421875" style="0" customWidth="1"/>
    <col min="18" max="18" width="10.00390625" style="0" customWidth="1"/>
    <col min="19" max="26" width="6.7109375" style="0" customWidth="1"/>
    <col min="27" max="32" width="9.140625" style="0" hidden="1" customWidth="1"/>
    <col min="34" max="34" width="8.7109375" style="0" customWidth="1"/>
    <col min="35" max="35" width="6.421875" style="0" customWidth="1"/>
    <col min="36" max="36" width="5.28125" style="0" customWidth="1"/>
    <col min="37" max="38" width="5.421875" style="0" customWidth="1"/>
    <col min="39" max="39" width="7.28125" style="0" customWidth="1"/>
    <col min="40" max="40" width="6.28125" style="0" customWidth="1"/>
    <col min="41" max="41" width="8.28125" style="0" customWidth="1"/>
    <col min="42" max="43" width="7.00390625" style="0" customWidth="1"/>
    <col min="44" max="44" width="6.28125" style="0" customWidth="1"/>
    <col min="45" max="45" width="6.7109375" style="0" bestFit="1" customWidth="1"/>
    <col min="46" max="46" width="7.28125" style="0" customWidth="1"/>
    <col min="47" max="47" width="9.140625" style="0" hidden="1" customWidth="1"/>
    <col min="48" max="49" width="7.421875" style="0" customWidth="1"/>
  </cols>
  <sheetData>
    <row r="1" spans="1:49" ht="34.5" customHeight="1" thickBot="1">
      <c r="A1" s="117" t="s">
        <v>118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</row>
    <row r="2" spans="1:49" ht="27.75" customHeight="1">
      <c r="A2" s="109" t="s">
        <v>21</v>
      </c>
      <c r="B2" s="110"/>
      <c r="C2" s="111"/>
      <c r="D2" s="112" t="s">
        <v>22</v>
      </c>
      <c r="E2" s="118" t="s">
        <v>117</v>
      </c>
      <c r="F2" s="112" t="s">
        <v>32</v>
      </c>
      <c r="G2" s="110" t="s">
        <v>85</v>
      </c>
      <c r="H2" s="110"/>
      <c r="I2" s="111"/>
      <c r="J2" s="111"/>
      <c r="K2" s="112" t="s">
        <v>86</v>
      </c>
      <c r="L2" s="114" t="s">
        <v>87</v>
      </c>
      <c r="M2" s="114"/>
      <c r="N2" s="114"/>
      <c r="O2" s="114"/>
      <c r="P2" s="114"/>
      <c r="Q2" s="115" t="s">
        <v>88</v>
      </c>
      <c r="R2" s="120" t="s">
        <v>89</v>
      </c>
      <c r="S2" s="94"/>
      <c r="T2" s="94"/>
      <c r="U2" s="94"/>
      <c r="V2" s="94"/>
      <c r="W2" s="94"/>
      <c r="X2" s="94"/>
      <c r="Y2" s="94"/>
      <c r="Z2" s="94"/>
      <c r="AA2" s="81"/>
      <c r="AB2" s="94"/>
      <c r="AC2" s="94"/>
      <c r="AD2" s="94"/>
      <c r="AE2" s="94"/>
      <c r="AF2" s="94"/>
      <c r="AG2" s="94"/>
      <c r="AH2" s="81"/>
      <c r="AI2" s="81"/>
      <c r="AJ2" s="94"/>
      <c r="AK2" s="94"/>
      <c r="AL2" s="94"/>
      <c r="AM2" s="94"/>
      <c r="AN2" s="94"/>
      <c r="AO2" s="81"/>
      <c r="AP2" s="81"/>
      <c r="AQ2" s="81"/>
      <c r="AR2" s="81"/>
      <c r="AS2" s="81"/>
      <c r="AT2" s="81"/>
      <c r="AU2" s="81"/>
      <c r="AV2" s="81"/>
      <c r="AW2" s="81"/>
    </row>
    <row r="3" spans="1:49" ht="27.75" customHeight="1" thickBot="1">
      <c r="A3" s="2" t="s">
        <v>90</v>
      </c>
      <c r="B3" s="5" t="s">
        <v>116</v>
      </c>
      <c r="C3" s="3" t="s">
        <v>91</v>
      </c>
      <c r="D3" s="113"/>
      <c r="E3" s="119"/>
      <c r="F3" s="113"/>
      <c r="G3" s="5" t="s">
        <v>92</v>
      </c>
      <c r="H3" s="5" t="s">
        <v>93</v>
      </c>
      <c r="I3" s="3" t="s">
        <v>94</v>
      </c>
      <c r="J3" s="3" t="s">
        <v>95</v>
      </c>
      <c r="K3" s="113"/>
      <c r="L3" s="6" t="s">
        <v>96</v>
      </c>
      <c r="M3" s="7" t="s">
        <v>97</v>
      </c>
      <c r="N3" s="7" t="s">
        <v>98</v>
      </c>
      <c r="O3" s="4" t="s">
        <v>23</v>
      </c>
      <c r="P3" s="8" t="s">
        <v>99</v>
      </c>
      <c r="Q3" s="116"/>
      <c r="R3" s="121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94"/>
      <c r="AI3" s="87"/>
      <c r="AJ3" s="87"/>
      <c r="AK3" s="87"/>
      <c r="AL3" s="87"/>
      <c r="AM3" s="87"/>
      <c r="AN3" s="87"/>
      <c r="AO3" s="94"/>
      <c r="AP3" s="91"/>
      <c r="AQ3" s="91"/>
      <c r="AR3" s="91"/>
      <c r="AS3" s="87"/>
      <c r="AT3" s="91"/>
      <c r="AU3" s="92"/>
      <c r="AV3" s="94"/>
      <c r="AW3" s="94"/>
    </row>
    <row r="4" spans="1:49" ht="27.75" customHeight="1">
      <c r="A4" s="67">
        <v>1</v>
      </c>
      <c r="B4" s="67" t="s">
        <v>100</v>
      </c>
      <c r="C4" s="68" t="s">
        <v>101</v>
      </c>
      <c r="D4" s="69">
        <f aca="true" t="shared" si="0" ref="D4:D11">K4+Q4+R4</f>
        <v>3412260</v>
      </c>
      <c r="E4" s="69">
        <v>7</v>
      </c>
      <c r="F4" s="70">
        <v>2751000</v>
      </c>
      <c r="G4" s="71"/>
      <c r="H4" s="72"/>
      <c r="I4" s="73">
        <v>20000</v>
      </c>
      <c r="J4" s="74">
        <v>170000</v>
      </c>
      <c r="K4" s="75">
        <f aca="true" t="shared" si="1" ref="K4:K11">SUM(F4:J4)</f>
        <v>2941000</v>
      </c>
      <c r="L4" s="76">
        <v>0</v>
      </c>
      <c r="M4" s="77">
        <v>0</v>
      </c>
      <c r="N4" s="77">
        <f aca="true" t="shared" si="2" ref="N4:N11">ROUNDDOWN(K4*4.5%,-1)</f>
        <v>132340</v>
      </c>
      <c r="O4" s="77">
        <f aca="true" t="shared" si="3" ref="O4:O10">ROUNDDOWN(K4*2.995%,-1)</f>
        <v>88080</v>
      </c>
      <c r="P4" s="77">
        <f aca="true" t="shared" si="4" ref="P4:P11">ROUNDDOWN(O4*6.55%,-1)</f>
        <v>5760</v>
      </c>
      <c r="Q4" s="78">
        <f aca="true" t="shared" si="5" ref="Q4:Q11">SUM(L4:P4)</f>
        <v>226180</v>
      </c>
      <c r="R4" s="39">
        <f aca="true" t="shared" si="6" ref="R4:R11">ROUNDDOWN(K4/12,-1)</f>
        <v>245080</v>
      </c>
      <c r="S4" s="87"/>
      <c r="T4" s="87"/>
      <c r="U4" s="87"/>
      <c r="V4" s="87"/>
      <c r="W4" s="87"/>
      <c r="X4" s="87"/>
      <c r="Y4" s="87"/>
      <c r="Z4" s="87"/>
      <c r="AA4" s="95"/>
      <c r="AB4" s="86"/>
      <c r="AC4" s="86"/>
      <c r="AD4" s="86"/>
      <c r="AE4" s="85"/>
      <c r="AF4" s="85"/>
      <c r="AG4" s="85"/>
      <c r="AH4" s="86"/>
      <c r="AI4" s="86"/>
      <c r="AJ4" s="86"/>
      <c r="AK4" s="87"/>
      <c r="AL4" s="86"/>
      <c r="AM4" s="86"/>
      <c r="AN4" s="86"/>
      <c r="AO4" s="86"/>
      <c r="AP4" s="35"/>
      <c r="AQ4" s="35"/>
      <c r="AR4" s="35"/>
      <c r="AS4" s="35"/>
      <c r="AT4" s="35"/>
      <c r="AU4" s="86"/>
      <c r="AV4" s="86"/>
      <c r="AW4" s="86"/>
    </row>
    <row r="5" spans="1:49" ht="27.75" customHeight="1">
      <c r="A5" s="10">
        <v>2</v>
      </c>
      <c r="B5" s="10" t="s">
        <v>102</v>
      </c>
      <c r="C5" s="11" t="s">
        <v>103</v>
      </c>
      <c r="D5" s="9">
        <f t="shared" si="0"/>
        <v>2895880</v>
      </c>
      <c r="E5" s="9">
        <v>5</v>
      </c>
      <c r="F5" s="13">
        <v>2262000</v>
      </c>
      <c r="G5" s="14"/>
      <c r="H5" s="72"/>
      <c r="I5" s="12">
        <v>80000</v>
      </c>
      <c r="J5" s="10">
        <v>120000</v>
      </c>
      <c r="K5" s="13">
        <f t="shared" si="1"/>
        <v>2462000</v>
      </c>
      <c r="L5" s="38">
        <f aca="true" t="shared" si="7" ref="L5:L11">ROUNDDOWN(K5*0.7%,-1)</f>
        <v>17230</v>
      </c>
      <c r="M5" s="17">
        <f aca="true" t="shared" si="8" ref="M5:M11">ROUNDDOWN(K5*0.9%,-1)</f>
        <v>22150</v>
      </c>
      <c r="N5" s="37">
        <f t="shared" si="2"/>
        <v>110790</v>
      </c>
      <c r="O5" s="37">
        <f t="shared" si="3"/>
        <v>73730</v>
      </c>
      <c r="P5" s="37">
        <f t="shared" si="4"/>
        <v>4820</v>
      </c>
      <c r="Q5" s="15">
        <f t="shared" si="5"/>
        <v>228720</v>
      </c>
      <c r="R5" s="39">
        <f t="shared" si="6"/>
        <v>205160</v>
      </c>
      <c r="S5" s="87"/>
      <c r="T5" s="87"/>
      <c r="U5" s="87"/>
      <c r="V5" s="87"/>
      <c r="W5" s="87"/>
      <c r="X5" s="87"/>
      <c r="Y5" s="87"/>
      <c r="Z5" s="87"/>
      <c r="AA5" s="95"/>
      <c r="AB5" s="86"/>
      <c r="AC5" s="86"/>
      <c r="AD5" s="86"/>
      <c r="AE5" s="85"/>
      <c r="AF5" s="85"/>
      <c r="AG5" s="85"/>
      <c r="AH5" s="86"/>
      <c r="AI5" s="86"/>
      <c r="AJ5" s="86"/>
      <c r="AK5" s="87"/>
      <c r="AL5" s="86"/>
      <c r="AM5" s="86"/>
      <c r="AN5" s="86"/>
      <c r="AO5" s="86"/>
      <c r="AP5" s="86"/>
      <c r="AQ5" s="86"/>
      <c r="AR5" s="87"/>
      <c r="AS5" s="86"/>
      <c r="AT5" s="86"/>
      <c r="AU5" s="86"/>
      <c r="AV5" s="86"/>
      <c r="AW5" s="86"/>
    </row>
    <row r="6" spans="1:49" ht="27.75" customHeight="1">
      <c r="A6" s="10">
        <v>3</v>
      </c>
      <c r="B6" s="10" t="s">
        <v>104</v>
      </c>
      <c r="C6" s="11" t="s">
        <v>105</v>
      </c>
      <c r="D6" s="9">
        <f t="shared" si="0"/>
        <v>3398150</v>
      </c>
      <c r="E6" s="9">
        <v>11</v>
      </c>
      <c r="F6" s="13">
        <v>2619000</v>
      </c>
      <c r="G6" s="16"/>
      <c r="H6" s="72"/>
      <c r="I6" s="17">
        <v>100000</v>
      </c>
      <c r="J6" s="17">
        <v>170000</v>
      </c>
      <c r="K6" s="13">
        <f t="shared" si="1"/>
        <v>2889000</v>
      </c>
      <c r="L6" s="38">
        <f t="shared" si="7"/>
        <v>20220</v>
      </c>
      <c r="M6" s="17">
        <f t="shared" si="8"/>
        <v>26000</v>
      </c>
      <c r="N6" s="37">
        <f t="shared" si="2"/>
        <v>130000</v>
      </c>
      <c r="O6" s="37">
        <f t="shared" si="3"/>
        <v>86520</v>
      </c>
      <c r="P6" s="37">
        <f t="shared" si="4"/>
        <v>5660</v>
      </c>
      <c r="Q6" s="15">
        <f t="shared" si="5"/>
        <v>268400</v>
      </c>
      <c r="R6" s="39">
        <f t="shared" si="6"/>
        <v>240750</v>
      </c>
      <c r="S6" s="87"/>
      <c r="T6" s="87"/>
      <c r="U6" s="87"/>
      <c r="V6" s="87"/>
      <c r="W6" s="87"/>
      <c r="X6" s="87"/>
      <c r="Y6" s="87"/>
      <c r="Z6" s="87"/>
      <c r="AA6" s="84"/>
      <c r="AB6" s="86"/>
      <c r="AC6" s="86"/>
      <c r="AD6" s="86"/>
      <c r="AE6" s="85"/>
      <c r="AF6" s="85"/>
      <c r="AG6" s="85"/>
      <c r="AH6" s="86"/>
      <c r="AI6" s="35"/>
      <c r="AJ6" s="35"/>
      <c r="AK6" s="35"/>
      <c r="AL6" s="35"/>
      <c r="AM6" s="86"/>
      <c r="AN6" s="35"/>
      <c r="AO6" s="86"/>
      <c r="AP6" s="86"/>
      <c r="AQ6" s="86"/>
      <c r="AR6" s="87"/>
      <c r="AS6" s="86"/>
      <c r="AT6" s="86"/>
      <c r="AU6" s="35"/>
      <c r="AV6" s="86"/>
      <c r="AW6" s="35"/>
    </row>
    <row r="7" spans="1:49" ht="27.75" customHeight="1">
      <c r="A7" s="40">
        <v>4</v>
      </c>
      <c r="B7" s="40" t="s">
        <v>106</v>
      </c>
      <c r="C7" s="41" t="s">
        <v>107</v>
      </c>
      <c r="D7" s="42">
        <f t="shared" si="0"/>
        <v>2358340</v>
      </c>
      <c r="E7" s="42">
        <v>5</v>
      </c>
      <c r="F7" s="19">
        <v>1785000</v>
      </c>
      <c r="G7" s="20"/>
      <c r="H7" s="72"/>
      <c r="I7" s="18">
        <v>100000</v>
      </c>
      <c r="J7" s="18">
        <v>120000</v>
      </c>
      <c r="K7" s="42">
        <f t="shared" si="1"/>
        <v>2005000</v>
      </c>
      <c r="L7" s="38">
        <f t="shared" si="7"/>
        <v>14030</v>
      </c>
      <c r="M7" s="17">
        <f t="shared" si="8"/>
        <v>18040</v>
      </c>
      <c r="N7" s="37">
        <f t="shared" si="2"/>
        <v>90220</v>
      </c>
      <c r="O7" s="37">
        <f t="shared" si="3"/>
        <v>60040</v>
      </c>
      <c r="P7" s="37">
        <f t="shared" si="4"/>
        <v>3930</v>
      </c>
      <c r="Q7" s="38">
        <f t="shared" si="5"/>
        <v>186260</v>
      </c>
      <c r="R7" s="39">
        <f t="shared" si="6"/>
        <v>167080</v>
      </c>
      <c r="S7" s="81"/>
      <c r="T7" s="81"/>
      <c r="U7" s="81"/>
      <c r="V7" s="81"/>
      <c r="W7" s="81"/>
      <c r="X7" s="81"/>
      <c r="Y7" s="81"/>
      <c r="Z7" s="81"/>
      <c r="AA7" s="84"/>
      <c r="AB7" s="35"/>
      <c r="AC7" s="35"/>
      <c r="AD7" s="35"/>
      <c r="AE7" s="85"/>
      <c r="AF7" s="85"/>
      <c r="AG7" s="85"/>
      <c r="AH7" s="86"/>
      <c r="AI7" s="83"/>
      <c r="AJ7" s="94"/>
      <c r="AK7" s="94"/>
      <c r="AL7" s="94"/>
      <c r="AM7" s="94"/>
      <c r="AN7" s="94"/>
      <c r="AO7" s="83"/>
      <c r="AP7" s="83"/>
      <c r="AQ7" s="83"/>
      <c r="AR7" s="83"/>
      <c r="AS7" s="83"/>
      <c r="AT7" s="83"/>
      <c r="AU7" s="35"/>
      <c r="AV7" s="83"/>
      <c r="AW7" s="83"/>
    </row>
    <row r="8" spans="1:49" ht="27.75" customHeight="1">
      <c r="A8" s="40">
        <v>5</v>
      </c>
      <c r="B8" s="40" t="s">
        <v>108</v>
      </c>
      <c r="C8" s="40" t="s">
        <v>109</v>
      </c>
      <c r="D8" s="42">
        <f t="shared" si="0"/>
        <v>2525370</v>
      </c>
      <c r="E8" s="42">
        <v>5</v>
      </c>
      <c r="F8" s="21">
        <v>2047000</v>
      </c>
      <c r="G8" s="46"/>
      <c r="H8" s="72"/>
      <c r="I8" s="37">
        <v>100000</v>
      </c>
      <c r="J8" s="37"/>
      <c r="K8" s="42">
        <f t="shared" si="1"/>
        <v>2147000</v>
      </c>
      <c r="L8" s="38">
        <f t="shared" si="7"/>
        <v>15020</v>
      </c>
      <c r="M8" s="17">
        <f t="shared" si="8"/>
        <v>19320</v>
      </c>
      <c r="N8" s="37">
        <f t="shared" si="2"/>
        <v>96610</v>
      </c>
      <c r="O8" s="37">
        <f t="shared" si="3"/>
        <v>64300</v>
      </c>
      <c r="P8" s="37">
        <f t="shared" si="4"/>
        <v>4210</v>
      </c>
      <c r="Q8" s="38">
        <f t="shared" si="5"/>
        <v>199460</v>
      </c>
      <c r="R8" s="39">
        <f t="shared" si="6"/>
        <v>178910</v>
      </c>
      <c r="S8" s="94"/>
      <c r="T8" s="94"/>
      <c r="U8" s="94"/>
      <c r="V8" s="94"/>
      <c r="W8" s="94"/>
      <c r="X8" s="94"/>
      <c r="Y8" s="94"/>
      <c r="Z8" s="94"/>
      <c r="AA8" s="84"/>
      <c r="AB8" s="35"/>
      <c r="AC8" s="35"/>
      <c r="AD8" s="35"/>
      <c r="AE8" s="85"/>
      <c r="AF8" s="85"/>
      <c r="AG8" s="85"/>
      <c r="AH8" s="86"/>
      <c r="AI8" s="35"/>
      <c r="AJ8" s="35"/>
      <c r="AK8" s="35"/>
      <c r="AL8" s="35"/>
      <c r="AM8" s="86"/>
      <c r="AN8" s="35"/>
      <c r="AO8" s="94"/>
      <c r="AP8" s="94"/>
      <c r="AQ8" s="94"/>
      <c r="AR8" s="94"/>
      <c r="AS8" s="94"/>
      <c r="AT8" s="94"/>
      <c r="AU8" s="35"/>
      <c r="AV8" s="94"/>
      <c r="AW8" s="94"/>
    </row>
    <row r="9" spans="1:49" ht="27.75" customHeight="1">
      <c r="A9" s="40">
        <v>6</v>
      </c>
      <c r="B9" s="40" t="s">
        <v>110</v>
      </c>
      <c r="C9" s="40" t="s">
        <v>111</v>
      </c>
      <c r="D9" s="42">
        <f t="shared" si="0"/>
        <v>1893730</v>
      </c>
      <c r="E9" s="42">
        <v>3</v>
      </c>
      <c r="F9" s="21">
        <v>1490000</v>
      </c>
      <c r="G9" s="46"/>
      <c r="H9" s="72"/>
      <c r="I9" s="37"/>
      <c r="J9" s="37">
        <v>120000</v>
      </c>
      <c r="K9" s="42">
        <f t="shared" si="1"/>
        <v>1610000</v>
      </c>
      <c r="L9" s="38">
        <f t="shared" si="7"/>
        <v>11270</v>
      </c>
      <c r="M9" s="17">
        <f t="shared" si="8"/>
        <v>14490</v>
      </c>
      <c r="N9" s="37">
        <f t="shared" si="2"/>
        <v>72450</v>
      </c>
      <c r="O9" s="37">
        <f t="shared" si="3"/>
        <v>48210</v>
      </c>
      <c r="P9" s="37">
        <f t="shared" si="4"/>
        <v>3150</v>
      </c>
      <c r="Q9" s="38">
        <f t="shared" si="5"/>
        <v>149570</v>
      </c>
      <c r="R9" s="39">
        <f t="shared" si="6"/>
        <v>134160</v>
      </c>
      <c r="S9" s="81"/>
      <c r="T9" s="81"/>
      <c r="U9" s="81"/>
      <c r="V9" s="81"/>
      <c r="W9" s="81"/>
      <c r="X9" s="81"/>
      <c r="Y9" s="81"/>
      <c r="Z9" s="81"/>
      <c r="AA9" s="90"/>
      <c r="AB9" s="35"/>
      <c r="AC9" s="35"/>
      <c r="AD9" s="35"/>
      <c r="AE9" s="85"/>
      <c r="AF9" s="85"/>
      <c r="AG9" s="85"/>
      <c r="AH9" s="86"/>
      <c r="AI9" s="83"/>
      <c r="AJ9" s="83"/>
      <c r="AK9" s="83"/>
      <c r="AL9" s="83"/>
      <c r="AM9" s="86"/>
      <c r="AN9" s="83"/>
      <c r="AO9" s="83"/>
      <c r="AP9" s="83"/>
      <c r="AQ9" s="83"/>
      <c r="AR9" s="83"/>
      <c r="AS9" s="83"/>
      <c r="AT9" s="83"/>
      <c r="AU9" s="35"/>
      <c r="AV9" s="83"/>
      <c r="AW9" s="83"/>
    </row>
    <row r="10" spans="1:49" ht="27.75" customHeight="1">
      <c r="A10" s="40">
        <v>7</v>
      </c>
      <c r="B10" s="40" t="s">
        <v>110</v>
      </c>
      <c r="C10" s="41" t="s">
        <v>112</v>
      </c>
      <c r="D10" s="42">
        <f t="shared" si="0"/>
        <v>1726700</v>
      </c>
      <c r="E10" s="42">
        <v>1</v>
      </c>
      <c r="F10" s="21">
        <v>1388000</v>
      </c>
      <c r="G10" s="38"/>
      <c r="H10" s="72"/>
      <c r="I10" s="37">
        <v>80000</v>
      </c>
      <c r="J10" s="37"/>
      <c r="K10" s="42">
        <f t="shared" si="1"/>
        <v>1468000</v>
      </c>
      <c r="L10" s="38">
        <f t="shared" si="7"/>
        <v>10270</v>
      </c>
      <c r="M10" s="17">
        <f t="shared" si="8"/>
        <v>13210</v>
      </c>
      <c r="N10" s="37">
        <f t="shared" si="2"/>
        <v>66060</v>
      </c>
      <c r="O10" s="37">
        <f t="shared" si="3"/>
        <v>43960</v>
      </c>
      <c r="P10" s="37">
        <f t="shared" si="4"/>
        <v>2870</v>
      </c>
      <c r="Q10" s="38">
        <f t="shared" si="5"/>
        <v>136370</v>
      </c>
      <c r="R10" s="39">
        <f t="shared" si="6"/>
        <v>122330</v>
      </c>
      <c r="S10" s="94"/>
      <c r="T10" s="94"/>
      <c r="U10" s="94"/>
      <c r="V10" s="94"/>
      <c r="W10" s="94"/>
      <c r="X10" s="94"/>
      <c r="Y10" s="94"/>
      <c r="Z10" s="94"/>
      <c r="AA10" s="90"/>
      <c r="AB10" s="35"/>
      <c r="AC10" s="35"/>
      <c r="AD10" s="35"/>
      <c r="AE10" s="85"/>
      <c r="AF10" s="85"/>
      <c r="AG10" s="85"/>
      <c r="AH10" s="86"/>
      <c r="AI10" s="83"/>
      <c r="AJ10" s="83"/>
      <c r="AK10" s="83"/>
      <c r="AL10" s="83"/>
      <c r="AM10" s="86"/>
      <c r="AN10" s="83"/>
      <c r="AO10" s="94"/>
      <c r="AP10" s="94"/>
      <c r="AQ10" s="94"/>
      <c r="AR10" s="94"/>
      <c r="AS10" s="94"/>
      <c r="AT10" s="94"/>
      <c r="AU10" s="35"/>
      <c r="AV10" s="94"/>
      <c r="AW10" s="94"/>
    </row>
    <row r="11" spans="1:49" ht="27.75" customHeight="1" thickBot="1">
      <c r="A11" s="3">
        <v>8</v>
      </c>
      <c r="B11" s="3" t="s">
        <v>113</v>
      </c>
      <c r="C11" s="79" t="s">
        <v>114</v>
      </c>
      <c r="D11" s="80">
        <f t="shared" si="0"/>
        <v>1715340</v>
      </c>
      <c r="E11" s="80">
        <v>2</v>
      </c>
      <c r="F11" s="21">
        <v>1439000</v>
      </c>
      <c r="G11" s="45"/>
      <c r="H11" s="72"/>
      <c r="I11" s="18">
        <v>60000</v>
      </c>
      <c r="J11" s="18"/>
      <c r="K11" s="42">
        <f t="shared" si="1"/>
        <v>1499000</v>
      </c>
      <c r="L11" s="38">
        <f t="shared" si="7"/>
        <v>10490</v>
      </c>
      <c r="M11" s="44">
        <f t="shared" si="8"/>
        <v>13490</v>
      </c>
      <c r="N11" s="37">
        <f t="shared" si="2"/>
        <v>67450</v>
      </c>
      <c r="O11" s="37">
        <v>0</v>
      </c>
      <c r="P11" s="37">
        <f t="shared" si="4"/>
        <v>0</v>
      </c>
      <c r="Q11" s="38">
        <f t="shared" si="5"/>
        <v>91430</v>
      </c>
      <c r="R11" s="39">
        <f t="shared" si="6"/>
        <v>124910</v>
      </c>
      <c r="S11" s="87"/>
      <c r="T11" s="87"/>
      <c r="U11" s="87"/>
      <c r="V11" s="87"/>
      <c r="W11" s="87"/>
      <c r="X11" s="87"/>
      <c r="Y11" s="87"/>
      <c r="Z11" s="87"/>
      <c r="AA11" s="35"/>
      <c r="AB11" s="35"/>
      <c r="AC11" s="35"/>
      <c r="AD11" s="35"/>
      <c r="AE11" s="85"/>
      <c r="AF11" s="85"/>
      <c r="AG11" s="85"/>
      <c r="AH11" s="86"/>
      <c r="AI11" s="83"/>
      <c r="AJ11" s="83"/>
      <c r="AK11" s="83"/>
      <c r="AL11" s="83"/>
      <c r="AM11" s="86"/>
      <c r="AN11" s="83"/>
      <c r="AO11" s="35"/>
      <c r="AP11" s="35"/>
      <c r="AQ11" s="35"/>
      <c r="AR11" s="35"/>
      <c r="AS11" s="35"/>
      <c r="AT11" s="35"/>
      <c r="AU11" s="35"/>
      <c r="AV11" s="35"/>
      <c r="AW11" s="35"/>
    </row>
    <row r="12" spans="1:49" ht="27.75" customHeight="1" thickBot="1">
      <c r="A12" s="107" t="s">
        <v>115</v>
      </c>
      <c r="B12" s="108"/>
      <c r="C12" s="108"/>
      <c r="D12" s="43">
        <f>SUM(D4:D11)</f>
        <v>19925770</v>
      </c>
      <c r="E12" s="43"/>
      <c r="F12" s="24">
        <f aca="true" t="shared" si="9" ref="F12:P12">SUM(F4:F11)</f>
        <v>15781000</v>
      </c>
      <c r="G12" s="22">
        <f t="shared" si="9"/>
        <v>0</v>
      </c>
      <c r="H12" s="23">
        <f t="shared" si="9"/>
        <v>0</v>
      </c>
      <c r="I12" s="23">
        <f t="shared" si="9"/>
        <v>540000</v>
      </c>
      <c r="J12" s="23">
        <f t="shared" si="9"/>
        <v>700000</v>
      </c>
      <c r="K12" s="24">
        <f t="shared" si="9"/>
        <v>17021000</v>
      </c>
      <c r="L12" s="22">
        <f t="shared" si="9"/>
        <v>98530</v>
      </c>
      <c r="M12" s="23">
        <f t="shared" si="9"/>
        <v>126700</v>
      </c>
      <c r="N12" s="23">
        <f t="shared" si="9"/>
        <v>765920</v>
      </c>
      <c r="O12" s="23">
        <f t="shared" si="9"/>
        <v>464840</v>
      </c>
      <c r="P12" s="23">
        <f t="shared" si="9"/>
        <v>30400</v>
      </c>
      <c r="Q12" s="25">
        <f>SUM(Q4:Q11)</f>
        <v>1486390</v>
      </c>
      <c r="R12" s="26">
        <f>SUM(R4:R11)</f>
        <v>1418380</v>
      </c>
      <c r="S12" s="81"/>
      <c r="T12" s="81"/>
      <c r="U12" s="81"/>
      <c r="V12" s="81"/>
      <c r="W12" s="81"/>
      <c r="X12" s="81"/>
      <c r="Y12" s="81"/>
      <c r="Z12" s="81"/>
      <c r="AA12" s="83"/>
      <c r="AB12" s="84"/>
      <c r="AC12" s="35"/>
      <c r="AD12" s="35"/>
      <c r="AE12" s="85"/>
      <c r="AF12" s="85"/>
      <c r="AG12" s="85"/>
      <c r="AH12" s="86"/>
      <c r="AI12" s="35"/>
      <c r="AJ12" s="35"/>
      <c r="AK12" s="35"/>
      <c r="AL12" s="35"/>
      <c r="AM12" s="86"/>
      <c r="AN12" s="35"/>
      <c r="AO12" s="83"/>
      <c r="AP12" s="83"/>
      <c r="AQ12" s="83"/>
      <c r="AR12" s="83"/>
      <c r="AS12" s="83"/>
      <c r="AT12" s="83"/>
      <c r="AU12" s="35"/>
      <c r="AV12" s="83"/>
      <c r="AW12" s="83"/>
    </row>
    <row r="13" spans="1:49" ht="1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83"/>
      <c r="AB13" s="84"/>
      <c r="AC13" s="35"/>
      <c r="AD13" s="35"/>
      <c r="AE13" s="85"/>
      <c r="AF13" s="85"/>
      <c r="AG13" s="85"/>
      <c r="AH13" s="86"/>
      <c r="AI13" s="35"/>
      <c r="AJ13" s="35"/>
      <c r="AK13" s="35"/>
      <c r="AL13" s="35"/>
      <c r="AM13" s="86"/>
      <c r="AN13" s="35"/>
      <c r="AO13" s="94"/>
      <c r="AP13" s="94"/>
      <c r="AQ13" s="94"/>
      <c r="AR13" s="94"/>
      <c r="AS13" s="94"/>
      <c r="AT13" s="94"/>
      <c r="AU13" s="35"/>
      <c r="AV13" s="94"/>
      <c r="AW13" s="94"/>
    </row>
    <row r="14" spans="1:49" ht="1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83"/>
      <c r="AB14" s="84"/>
      <c r="AC14" s="35"/>
      <c r="AD14" s="35"/>
      <c r="AE14" s="85"/>
      <c r="AF14" s="85"/>
      <c r="AG14" s="85"/>
      <c r="AH14" s="86"/>
      <c r="AI14" s="35"/>
      <c r="AJ14" s="35"/>
      <c r="AK14" s="35"/>
      <c r="AL14" s="35"/>
      <c r="AM14" s="86"/>
      <c r="AN14" s="35"/>
      <c r="AO14" s="94"/>
      <c r="AP14" s="94"/>
      <c r="AQ14" s="94"/>
      <c r="AR14" s="94"/>
      <c r="AS14" s="94"/>
      <c r="AT14" s="94"/>
      <c r="AU14" s="35"/>
      <c r="AV14" s="94"/>
      <c r="AW14" s="94"/>
    </row>
    <row r="15" spans="1:49" ht="15">
      <c r="A15" s="87"/>
      <c r="B15" s="8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4"/>
      <c r="AB15" s="35"/>
      <c r="AC15" s="35"/>
      <c r="AD15" s="35"/>
      <c r="AE15" s="85"/>
      <c r="AF15" s="85"/>
      <c r="AG15" s="85"/>
      <c r="AH15" s="86"/>
      <c r="AI15" s="35"/>
      <c r="AJ15" s="35"/>
      <c r="AK15" s="35"/>
      <c r="AL15" s="35"/>
      <c r="AM15" s="86"/>
      <c r="AN15" s="35"/>
      <c r="AO15" s="35"/>
      <c r="AP15" s="35"/>
      <c r="AQ15" s="35"/>
      <c r="AR15" s="35"/>
      <c r="AS15" s="35"/>
      <c r="AT15" s="35"/>
      <c r="AU15" s="35"/>
      <c r="AV15" s="35"/>
      <c r="AW15" s="35"/>
    </row>
    <row r="16" spans="1:49" ht="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4"/>
      <c r="AB16" s="35"/>
      <c r="AC16" s="35"/>
      <c r="AD16" s="35"/>
      <c r="AE16" s="85"/>
      <c r="AF16" s="85"/>
      <c r="AG16" s="85"/>
      <c r="AH16" s="86"/>
      <c r="AI16" s="83"/>
      <c r="AJ16" s="83"/>
      <c r="AK16" s="83"/>
      <c r="AL16" s="83"/>
      <c r="AM16" s="86"/>
      <c r="AN16" s="35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1:49" ht="15">
      <c r="A17" s="81"/>
      <c r="B17" s="82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4"/>
      <c r="AB17" s="89"/>
      <c r="AC17" s="35"/>
      <c r="AD17" s="35"/>
      <c r="AE17" s="85"/>
      <c r="AF17" s="85"/>
      <c r="AG17" s="85"/>
      <c r="AH17" s="86"/>
      <c r="AI17" s="83"/>
      <c r="AJ17" s="83"/>
      <c r="AK17" s="83"/>
      <c r="AL17" s="83"/>
      <c r="AM17" s="86"/>
      <c r="AN17" s="83"/>
      <c r="AO17" s="83"/>
      <c r="AP17" s="83"/>
      <c r="AQ17" s="83"/>
      <c r="AR17" s="83"/>
      <c r="AS17" s="83"/>
      <c r="AT17" s="83"/>
      <c r="AU17" s="35"/>
      <c r="AV17" s="83"/>
      <c r="AW17" s="83"/>
    </row>
    <row r="18" spans="1:49" ht="15">
      <c r="A18" s="81"/>
      <c r="B18" s="82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4"/>
      <c r="AB18" s="35"/>
      <c r="AC18" s="35"/>
      <c r="AD18" s="35"/>
      <c r="AE18" s="85"/>
      <c r="AF18" s="85"/>
      <c r="AG18" s="85"/>
      <c r="AH18" s="86"/>
      <c r="AI18" s="83"/>
      <c r="AJ18" s="83"/>
      <c r="AK18" s="83"/>
      <c r="AL18" s="83"/>
      <c r="AM18" s="86"/>
      <c r="AN18" s="83"/>
      <c r="AO18" s="83"/>
      <c r="AP18" s="83"/>
      <c r="AQ18" s="83"/>
      <c r="AR18" s="83"/>
      <c r="AS18" s="83"/>
      <c r="AT18" s="83"/>
      <c r="AU18" s="35"/>
      <c r="AV18" s="83"/>
      <c r="AW18" s="83"/>
    </row>
    <row r="19" spans="1:49" ht="15">
      <c r="A19" s="81"/>
      <c r="B19" s="82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4"/>
      <c r="AB19" s="35"/>
      <c r="AC19" s="35"/>
      <c r="AD19" s="35"/>
      <c r="AE19" s="85"/>
      <c r="AF19" s="85"/>
      <c r="AG19" s="85"/>
      <c r="AH19" s="86"/>
      <c r="AI19" s="83"/>
      <c r="AJ19" s="83"/>
      <c r="AK19" s="83"/>
      <c r="AL19" s="83"/>
      <c r="AM19" s="86"/>
      <c r="AN19" s="83"/>
      <c r="AO19" s="83"/>
      <c r="AP19" s="83"/>
      <c r="AQ19" s="83"/>
      <c r="AR19" s="83"/>
      <c r="AS19" s="83"/>
      <c r="AT19" s="83"/>
      <c r="AU19" s="35"/>
      <c r="AV19" s="83"/>
      <c r="AW19" s="83"/>
    </row>
    <row r="20" spans="1:49" ht="15">
      <c r="A20" s="87"/>
      <c r="B20" s="88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90"/>
      <c r="AB20" s="35"/>
      <c r="AC20" s="35"/>
      <c r="AD20" s="35"/>
      <c r="AE20" s="85"/>
      <c r="AF20" s="85"/>
      <c r="AG20" s="85"/>
      <c r="AH20" s="86"/>
      <c r="AI20" s="83"/>
      <c r="AJ20" s="83"/>
      <c r="AK20" s="83"/>
      <c r="AL20" s="83"/>
      <c r="AM20" s="86"/>
      <c r="AN20" s="83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ht="15">
      <c r="A21" s="81"/>
      <c r="B21" s="82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4"/>
      <c r="AB21" s="35"/>
      <c r="AC21" s="35"/>
      <c r="AD21" s="35"/>
      <c r="AE21" s="85"/>
      <c r="AF21" s="85"/>
      <c r="AG21" s="85"/>
      <c r="AH21" s="86"/>
      <c r="AI21" s="83"/>
      <c r="AJ21" s="83"/>
      <c r="AK21" s="83"/>
      <c r="AL21" s="83"/>
      <c r="AM21" s="86"/>
      <c r="AN21" s="83"/>
      <c r="AO21" s="83"/>
      <c r="AP21" s="83"/>
      <c r="AQ21" s="83"/>
      <c r="AR21" s="83"/>
      <c r="AS21" s="83"/>
      <c r="AT21" s="83"/>
      <c r="AU21" s="35"/>
      <c r="AV21" s="83"/>
      <c r="AW21" s="83"/>
    </row>
    <row r="22" spans="1:49" ht="15">
      <c r="A22" s="81"/>
      <c r="B22" s="82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4"/>
      <c r="AB22" s="35"/>
      <c r="AC22" s="35"/>
      <c r="AD22" s="35"/>
      <c r="AE22" s="85"/>
      <c r="AF22" s="85"/>
      <c r="AG22" s="85"/>
      <c r="AH22" s="86"/>
      <c r="AI22" s="83"/>
      <c r="AJ22" s="83"/>
      <c r="AK22" s="83"/>
      <c r="AL22" s="83"/>
      <c r="AM22" s="86"/>
      <c r="AN22" s="83"/>
      <c r="AO22" s="83"/>
      <c r="AP22" s="83"/>
      <c r="AQ22" s="83"/>
      <c r="AR22" s="83"/>
      <c r="AS22" s="83"/>
      <c r="AT22" s="83"/>
      <c r="AU22" s="35"/>
      <c r="AV22" s="83"/>
      <c r="AW22" s="83"/>
    </row>
    <row r="23" spans="1:49" ht="15">
      <c r="A23" s="81"/>
      <c r="B23" s="82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90"/>
      <c r="AB23" s="35"/>
      <c r="AC23" s="35"/>
      <c r="AD23" s="35"/>
      <c r="AE23" s="85"/>
      <c r="AF23" s="85"/>
      <c r="AG23" s="85"/>
      <c r="AH23" s="86"/>
      <c r="AI23" s="83"/>
      <c r="AJ23" s="83"/>
      <c r="AK23" s="83"/>
      <c r="AL23" s="83"/>
      <c r="AM23" s="86"/>
      <c r="AN23" s="83"/>
      <c r="AO23" s="83"/>
      <c r="AP23" s="83"/>
      <c r="AQ23" s="83"/>
      <c r="AR23" s="83"/>
      <c r="AS23" s="83"/>
      <c r="AT23" s="83"/>
      <c r="AU23" s="35"/>
      <c r="AV23" s="83"/>
      <c r="AW23" s="83"/>
    </row>
    <row r="24" spans="1:49" ht="15">
      <c r="A24" s="81"/>
      <c r="B24" s="8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4"/>
      <c r="AB24" s="35"/>
      <c r="AC24" s="35"/>
      <c r="AD24" s="35"/>
      <c r="AE24" s="85"/>
      <c r="AF24" s="85"/>
      <c r="AG24" s="85"/>
      <c r="AH24" s="86"/>
      <c r="AI24" s="83"/>
      <c r="AJ24" s="83"/>
      <c r="AK24" s="83"/>
      <c r="AL24" s="83"/>
      <c r="AM24" s="86"/>
      <c r="AN24" s="83"/>
      <c r="AO24" s="83"/>
      <c r="AP24" s="83"/>
      <c r="AQ24" s="83"/>
      <c r="AR24" s="83"/>
      <c r="AS24" s="83"/>
      <c r="AT24" s="83"/>
      <c r="AU24" s="35"/>
      <c r="AV24" s="83"/>
      <c r="AW24" s="83"/>
    </row>
    <row r="25" spans="1:49" ht="15">
      <c r="A25" s="87"/>
      <c r="B25" s="88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35"/>
      <c r="AB25" s="35"/>
      <c r="AC25" s="35"/>
      <c r="AD25" s="35"/>
      <c r="AE25" s="85"/>
      <c r="AF25" s="85"/>
      <c r="AG25" s="85"/>
      <c r="AH25" s="86"/>
      <c r="AI25" s="35"/>
      <c r="AJ25" s="35"/>
      <c r="AK25" s="35"/>
      <c r="AL25" s="35"/>
      <c r="AM25" s="86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ht="15">
      <c r="A26" s="87"/>
      <c r="B26" s="88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35"/>
      <c r="AB26" s="35"/>
      <c r="AC26" s="35"/>
      <c r="AD26" s="35"/>
      <c r="AE26" s="85"/>
      <c r="AF26" s="85"/>
      <c r="AG26" s="85"/>
      <c r="AH26" s="86"/>
      <c r="AI26" s="35"/>
      <c r="AJ26" s="35"/>
      <c r="AK26" s="35"/>
      <c r="AL26" s="35"/>
      <c r="AM26" s="86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ht="15">
      <c r="A27" s="87"/>
      <c r="B27" s="88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35"/>
      <c r="AB27" s="35"/>
      <c r="AC27" s="35"/>
      <c r="AD27" s="35"/>
      <c r="AE27" s="85"/>
      <c r="AF27" s="85"/>
      <c r="AG27" s="85"/>
      <c r="AH27" s="86"/>
      <c r="AI27" s="35"/>
      <c r="AJ27" s="35"/>
      <c r="AK27" s="35"/>
      <c r="AL27" s="35"/>
      <c r="AM27" s="86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ht="15">
      <c r="A28" s="87"/>
      <c r="B28" s="88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4"/>
      <c r="AB28" s="35"/>
      <c r="AC28" s="35"/>
      <c r="AD28" s="35"/>
      <c r="AE28" s="85"/>
      <c r="AF28" s="85"/>
      <c r="AG28" s="85"/>
      <c r="AH28" s="86"/>
      <c r="AI28" s="35"/>
      <c r="AJ28" s="35"/>
      <c r="AK28" s="35"/>
      <c r="AL28" s="35"/>
      <c r="AM28" s="86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ht="15">
      <c r="A29" s="87"/>
      <c r="B29" s="88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35"/>
      <c r="AB29" s="35"/>
      <c r="AC29" s="35"/>
      <c r="AD29" s="35"/>
      <c r="AE29" s="85"/>
      <c r="AF29" s="85"/>
      <c r="AG29" s="85"/>
      <c r="AH29" s="86"/>
      <c r="AI29" s="35"/>
      <c r="AJ29" s="35"/>
      <c r="AK29" s="35"/>
      <c r="AL29" s="35"/>
      <c r="AM29" s="86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ht="15">
      <c r="A30" s="87"/>
      <c r="B30" s="88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4"/>
      <c r="AB30" s="35"/>
      <c r="AC30" s="35"/>
      <c r="AD30" s="35"/>
      <c r="AE30" s="85"/>
      <c r="AF30" s="85"/>
      <c r="AG30" s="85"/>
      <c r="AH30" s="86"/>
      <c r="AI30" s="35"/>
      <c r="AJ30" s="35"/>
      <c r="AK30" s="35"/>
      <c r="AL30" s="35"/>
      <c r="AM30" s="86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ht="15">
      <c r="A31" s="81"/>
      <c r="B31" s="82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4"/>
      <c r="AB31" s="35"/>
      <c r="AC31" s="35"/>
      <c r="AD31" s="35"/>
      <c r="AE31" s="85"/>
      <c r="AF31" s="85"/>
      <c r="AG31" s="85"/>
      <c r="AH31" s="86"/>
      <c r="AI31" s="35"/>
      <c r="AJ31" s="35"/>
      <c r="AK31" s="35"/>
      <c r="AL31" s="35"/>
      <c r="AM31" s="86"/>
      <c r="AN31" s="35"/>
      <c r="AO31" s="83"/>
      <c r="AP31" s="83"/>
      <c r="AQ31" s="83"/>
      <c r="AR31" s="83"/>
      <c r="AS31" s="83"/>
      <c r="AT31" s="83"/>
      <c r="AU31" s="35"/>
      <c r="AV31" s="83"/>
      <c r="AW31" s="83"/>
    </row>
    <row r="32" spans="1:49" ht="15">
      <c r="A32" s="81"/>
      <c r="B32" s="82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4"/>
      <c r="AB32" s="35"/>
      <c r="AC32" s="35"/>
      <c r="AD32" s="35"/>
      <c r="AE32" s="85"/>
      <c r="AF32" s="85"/>
      <c r="AG32" s="85"/>
      <c r="AH32" s="86"/>
      <c r="AI32" s="35"/>
      <c r="AJ32" s="35"/>
      <c r="AK32" s="83"/>
      <c r="AL32" s="35"/>
      <c r="AM32" s="86"/>
      <c r="AN32" s="35"/>
      <c r="AO32" s="83"/>
      <c r="AP32" s="83"/>
      <c r="AQ32" s="83"/>
      <c r="AR32" s="83"/>
      <c r="AS32" s="83"/>
      <c r="AT32" s="83"/>
      <c r="AU32" s="35"/>
      <c r="AV32" s="83"/>
      <c r="AW32" s="83"/>
    </row>
    <row r="33" spans="1:49" ht="15">
      <c r="A33" s="81"/>
      <c r="B33" s="82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4"/>
      <c r="AB33" s="35"/>
      <c r="AC33" s="35"/>
      <c r="AD33" s="35"/>
      <c r="AE33" s="85"/>
      <c r="AF33" s="85"/>
      <c r="AG33" s="85"/>
      <c r="AH33" s="86"/>
      <c r="AI33" s="35"/>
      <c r="AJ33" s="35"/>
      <c r="AK33" s="35"/>
      <c r="AL33" s="83"/>
      <c r="AM33" s="86"/>
      <c r="AN33" s="35"/>
      <c r="AO33" s="83"/>
      <c r="AP33" s="83"/>
      <c r="AQ33" s="83"/>
      <c r="AR33" s="83"/>
      <c r="AS33" s="83"/>
      <c r="AT33" s="83"/>
      <c r="AU33" s="35"/>
      <c r="AV33" s="83"/>
      <c r="AW33" s="83"/>
    </row>
    <row r="34" spans="1:49" ht="15">
      <c r="A34" s="81"/>
      <c r="B34" s="82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4"/>
      <c r="AB34" s="35"/>
      <c r="AC34" s="35"/>
      <c r="AD34" s="35"/>
      <c r="AE34" s="85"/>
      <c r="AF34" s="85"/>
      <c r="AG34" s="85"/>
      <c r="AH34" s="86"/>
      <c r="AI34" s="35"/>
      <c r="AJ34" s="35"/>
      <c r="AK34" s="35"/>
      <c r="AL34" s="83"/>
      <c r="AM34" s="86"/>
      <c r="AN34" s="35"/>
      <c r="AO34" s="83"/>
      <c r="AP34" s="83"/>
      <c r="AQ34" s="83"/>
      <c r="AR34" s="83"/>
      <c r="AS34" s="83"/>
      <c r="AT34" s="83"/>
      <c r="AU34" s="35"/>
      <c r="AV34" s="83"/>
      <c r="AW34" s="83"/>
    </row>
    <row r="35" spans="1:49" ht="1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</sheetData>
  <mergeCells count="11">
    <mergeCell ref="Q2:Q3"/>
    <mergeCell ref="A1:R1"/>
    <mergeCell ref="E2:E3"/>
    <mergeCell ref="F2:F3"/>
    <mergeCell ref="G2:J2"/>
    <mergeCell ref="R2:R3"/>
    <mergeCell ref="A12:C12"/>
    <mergeCell ref="A2:C2"/>
    <mergeCell ref="D2:D3"/>
    <mergeCell ref="K2:K3"/>
    <mergeCell ref="L2:P2"/>
  </mergeCells>
  <printOptions horizontalCentered="1"/>
  <pageMargins left="0.21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" width="143.8515625" style="0" customWidth="1"/>
  </cols>
  <sheetData>
    <row r="1" ht="408.75" customHeight="1" thickBot="1">
      <c r="A1" s="1" t="s">
        <v>119</v>
      </c>
    </row>
  </sheetData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" width="143.8515625" style="0" customWidth="1"/>
  </cols>
  <sheetData>
    <row r="1" ht="408.75" customHeight="1" thickBot="1">
      <c r="A1" s="1" t="s">
        <v>120</v>
      </c>
    </row>
  </sheetData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Admin7</dc:creator>
  <cp:keywords/>
  <dc:description/>
  <cp:lastModifiedBy>user</cp:lastModifiedBy>
  <cp:lastPrinted>2015-01-13T02:40:52Z</cp:lastPrinted>
  <dcterms:created xsi:type="dcterms:W3CDTF">2012-12-21T06:26:38Z</dcterms:created>
  <dcterms:modified xsi:type="dcterms:W3CDTF">2015-01-19T04:39:19Z</dcterms:modified>
  <cp:category/>
  <cp:version/>
  <cp:contentType/>
  <cp:contentStatus/>
</cp:coreProperties>
</file>