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6080" windowHeight="9285" tabRatio="860" activeTab="0"/>
  </bookViews>
  <sheets>
    <sheet name="총괄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<sst xmlns="http://schemas.openxmlformats.org/spreadsheetml/2006/main" count="66" uniqueCount="41">
  <si>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증감ⓑ-ⓐ</t>
  </si>
  <si>
    <t>관</t>
  </si>
  <si>
    <t>항</t>
  </si>
  <si>
    <t>목</t>
  </si>
  <si>
    <t>금액</t>
  </si>
  <si>
    <t>비율(%)</t>
  </si>
  <si>
    <t>사업수입</t>
  </si>
  <si>
    <t>잡수입</t>
  </si>
  <si>
    <t>이월금</t>
  </si>
  <si>
    <t>사무비</t>
  </si>
  <si>
    <t>소 계</t>
  </si>
  <si>
    <t>인건비</t>
  </si>
  <si>
    <t>급   여</t>
  </si>
  <si>
    <t>사회보험부담금</t>
  </si>
  <si>
    <t>운영비</t>
  </si>
  <si>
    <t>공공요금</t>
  </si>
  <si>
    <t>제세공과금</t>
  </si>
  <si>
    <t>차량비</t>
  </si>
  <si>
    <t>재산조성비</t>
  </si>
  <si>
    <t>시설비</t>
  </si>
  <si>
    <t>자산취득비</t>
  </si>
  <si>
    <t>사업비</t>
  </si>
  <si>
    <t>활동비</t>
  </si>
  <si>
    <t>활동지원비</t>
  </si>
  <si>
    <t>예비비</t>
  </si>
  <si>
    <t>(단위 : 천원)</t>
  </si>
  <si>
    <t>세                  입</t>
  </si>
  <si>
    <t>세                출</t>
  </si>
  <si>
    <t>총 계</t>
  </si>
  <si>
    <t>교통지원금</t>
  </si>
  <si>
    <t>제수당</t>
  </si>
  <si>
    <t>잡수입</t>
  </si>
  <si>
    <t>퇴직금 및 퇴직적립금</t>
  </si>
  <si>
    <t>기타잡수입</t>
  </si>
  <si>
    <t>여비</t>
  </si>
  <si>
    <t>수용비 및 수수료</t>
  </si>
  <si>
    <t>시설장비유지비</t>
  </si>
  <si>
    <t>전출금</t>
  </si>
  <si>
    <t>2014년                  예산 ⓐ</t>
  </si>
  <si>
    <t>2015년                  예산 ⓑ</t>
  </si>
  <si>
    <t xml:space="preserve"> 2015년도 장애인활동지원사업 예산서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</si>
</sst>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8"/>
      <name val="맑은 고딕"/>
      <family val="3"/>
    </font>
    <font>
      <b/>
      <sz val="10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sz val="9"/>
      <name val="돋움"/>
      <family val="3"/>
    </font>
    <font>
      <sz val="7"/>
      <name val="돋움"/>
      <family val="3"/>
    </font>
    <font>
      <b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176" fontId="6" fillId="0" borderId="1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vertical="center" wrapTex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7" borderId="10" xfId="0" applyNumberFormat="1" applyFont="1" applyFill="1" applyBorder="1" applyAlignment="1">
      <alignment horizontal="center" vertical="center" shrinkToFit="1"/>
    </xf>
    <xf numFmtId="177" fontId="6" fillId="7" borderId="1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6" fillId="4" borderId="12" xfId="0" applyNumberFormat="1" applyFont="1" applyFill="1" applyBorder="1" applyAlignment="1">
      <alignment horizontal="center" vertical="center" shrinkToFit="1"/>
    </xf>
    <xf numFmtId="176" fontId="6" fillId="4" borderId="10" xfId="0" applyNumberFormat="1" applyFont="1" applyFill="1" applyBorder="1" applyAlignment="1">
      <alignment horizontal="center" vertical="center" shrinkToFit="1"/>
    </xf>
    <xf numFmtId="177" fontId="6" fillId="4" borderId="11" xfId="0" applyNumberFormat="1" applyFont="1" applyFill="1" applyBorder="1" applyAlignment="1">
      <alignment horizontal="center" vertical="center" wrapText="1"/>
    </xf>
    <xf numFmtId="176" fontId="7" fillId="4" borderId="10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shrinkToFit="1"/>
    </xf>
    <xf numFmtId="176" fontId="6" fillId="33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8" fillId="33" borderId="10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4" borderId="10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center" vertical="center" shrinkToFit="1"/>
    </xf>
    <xf numFmtId="177" fontId="8" fillId="0" borderId="1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6" fillId="33" borderId="12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>
      <alignment horizontal="center" vertical="center" shrinkToFit="1"/>
    </xf>
    <xf numFmtId="176" fontId="6" fillId="33" borderId="14" xfId="0" applyNumberFormat="1" applyFont="1" applyFill="1" applyBorder="1" applyAlignment="1">
      <alignment horizontal="center" vertical="center" shrinkToFit="1"/>
    </xf>
    <xf numFmtId="176" fontId="2" fillId="33" borderId="14" xfId="0" applyNumberFormat="1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7" fillId="7" borderId="12" xfId="0" applyNumberFormat="1" applyFont="1" applyFill="1" applyBorder="1" applyAlignment="1">
      <alignment horizontal="center" vertical="center" shrinkToFit="1"/>
    </xf>
    <xf numFmtId="176" fontId="7" fillId="7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D20" sqref="D20"/>
    </sheetView>
  </sheetViews>
  <sheetFormatPr defaultColWidth="8.88671875" defaultRowHeight="13.5"/>
  <cols>
    <col min="1" max="3" width="9.77734375" style="2" customWidth="1"/>
    <col min="4" max="5" width="8.77734375" style="2" customWidth="1"/>
    <col min="6" max="6" width="6.77734375" style="2" customWidth="1"/>
    <col min="7" max="7" width="8.21484375" style="2" customWidth="1"/>
    <col min="8" max="10" width="9.77734375" style="2" customWidth="1"/>
    <col min="11" max="12" width="8.77734375" style="2" customWidth="1"/>
    <col min="13" max="13" width="6.77734375" style="2" customWidth="1"/>
    <col min="14" max="14" width="7.3359375" style="2" customWidth="1"/>
    <col min="15" max="16384" width="8.88671875" style="2" customWidth="1"/>
  </cols>
  <sheetData>
    <row r="1" spans="1:14" ht="31.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4" customFormat="1" ht="21" customHeight="1" thickBo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5" customFormat="1" ht="25.5" customHeight="1">
      <c r="A3" s="43" t="s">
        <v>26</v>
      </c>
      <c r="B3" s="44"/>
      <c r="C3" s="44"/>
      <c r="D3" s="44"/>
      <c r="E3" s="44"/>
      <c r="F3" s="44"/>
      <c r="G3" s="45"/>
      <c r="H3" s="46" t="s">
        <v>27</v>
      </c>
      <c r="I3" s="47"/>
      <c r="J3" s="47"/>
      <c r="K3" s="47"/>
      <c r="L3" s="47"/>
      <c r="M3" s="47"/>
      <c r="N3" s="48"/>
    </row>
    <row r="4" spans="1:14" s="5" customFormat="1" ht="25.5" customHeight="1">
      <c r="A4" s="49" t="s">
        <v>1</v>
      </c>
      <c r="B4" s="39" t="s">
        <v>2</v>
      </c>
      <c r="C4" s="39" t="s">
        <v>3</v>
      </c>
      <c r="D4" s="37" t="s">
        <v>38</v>
      </c>
      <c r="E4" s="37" t="s">
        <v>39</v>
      </c>
      <c r="F4" s="39" t="s">
        <v>0</v>
      </c>
      <c r="G4" s="40"/>
      <c r="H4" s="49" t="s">
        <v>1</v>
      </c>
      <c r="I4" s="39" t="s">
        <v>2</v>
      </c>
      <c r="J4" s="39" t="s">
        <v>3</v>
      </c>
      <c r="K4" s="37" t="s">
        <v>38</v>
      </c>
      <c r="L4" s="37" t="s">
        <v>39</v>
      </c>
      <c r="M4" s="39" t="s">
        <v>0</v>
      </c>
      <c r="N4" s="40"/>
    </row>
    <row r="5" spans="1:14" s="5" customFormat="1" ht="20.25" customHeight="1">
      <c r="A5" s="50"/>
      <c r="B5" s="51"/>
      <c r="C5" s="51"/>
      <c r="D5" s="38"/>
      <c r="E5" s="38"/>
      <c r="F5" s="1" t="s">
        <v>4</v>
      </c>
      <c r="G5" s="6" t="s">
        <v>5</v>
      </c>
      <c r="H5" s="50"/>
      <c r="I5" s="51"/>
      <c r="J5" s="51"/>
      <c r="K5" s="38"/>
      <c r="L5" s="38"/>
      <c r="M5" s="1" t="s">
        <v>4</v>
      </c>
      <c r="N5" s="6" t="s">
        <v>5</v>
      </c>
    </row>
    <row r="6" spans="1:14" s="9" customFormat="1" ht="21.75" customHeight="1">
      <c r="A6" s="52" t="s">
        <v>28</v>
      </c>
      <c r="B6" s="53"/>
      <c r="C6" s="53"/>
      <c r="D6" s="7">
        <f>D7+D11+D14</f>
        <v>1747094</v>
      </c>
      <c r="E6" s="7">
        <f>E7+E11+E14</f>
        <v>1790962</v>
      </c>
      <c r="F6" s="7">
        <f>E6-D6</f>
        <v>43868</v>
      </c>
      <c r="G6" s="8">
        <f aca="true" t="shared" si="0" ref="G6:G13">F6/D6*100%</f>
        <v>0.02510912406544811</v>
      </c>
      <c r="H6" s="52" t="s">
        <v>28</v>
      </c>
      <c r="I6" s="53"/>
      <c r="J6" s="53"/>
      <c r="K6" s="7">
        <f>SUM(K7,K19,K23,K27,K30)</f>
        <v>1747094</v>
      </c>
      <c r="L6" s="7">
        <f>L7+L19+L23+L27+L30</f>
        <v>1790962</v>
      </c>
      <c r="M6" s="7">
        <f>L6-K6</f>
        <v>43868</v>
      </c>
      <c r="N6" s="8">
        <f>M6/K6*100%</f>
        <v>0.02510912406544811</v>
      </c>
    </row>
    <row r="7" spans="1:14" s="14" customFormat="1" ht="21.75" customHeight="1">
      <c r="A7" s="10" t="s">
        <v>6</v>
      </c>
      <c r="B7" s="11" t="s">
        <v>10</v>
      </c>
      <c r="C7" s="11"/>
      <c r="D7" s="11">
        <f>SUM(D8)</f>
        <v>1597044</v>
      </c>
      <c r="E7" s="11">
        <f>SUM(E8)</f>
        <v>1660842</v>
      </c>
      <c r="F7" s="11">
        <f>E7-D7</f>
        <v>63798</v>
      </c>
      <c r="G7" s="12">
        <f t="shared" si="0"/>
        <v>0.03994755310436031</v>
      </c>
      <c r="H7" s="10" t="s">
        <v>9</v>
      </c>
      <c r="I7" s="11" t="s">
        <v>10</v>
      </c>
      <c r="J7" s="13"/>
      <c r="K7" s="11">
        <f>K8+K13</f>
        <v>97431</v>
      </c>
      <c r="L7" s="11">
        <f>L8+L13</f>
        <v>99096</v>
      </c>
      <c r="M7" s="11">
        <f>L7-K7</f>
        <v>1665</v>
      </c>
      <c r="N7" s="12">
        <f>M7/K7*100%</f>
        <v>0.01708901684268867</v>
      </c>
    </row>
    <row r="8" spans="1:14" s="14" customFormat="1" ht="21.75" customHeight="1">
      <c r="A8" s="15"/>
      <c r="B8" s="16" t="s">
        <v>6</v>
      </c>
      <c r="C8" s="3"/>
      <c r="D8" s="3">
        <f>SUM(D9:D10)</f>
        <v>1597044</v>
      </c>
      <c r="E8" s="3">
        <f>SUM(E9:E10)</f>
        <v>1660842</v>
      </c>
      <c r="F8" s="3">
        <f aca="true" t="shared" si="1" ref="F8:F16">E8-D8</f>
        <v>63798</v>
      </c>
      <c r="G8" s="17">
        <f t="shared" si="0"/>
        <v>0.03994755310436031</v>
      </c>
      <c r="H8" s="18"/>
      <c r="I8" s="19" t="s">
        <v>11</v>
      </c>
      <c r="J8" s="20"/>
      <c r="K8" s="3">
        <f>SUM(K9:K12)</f>
        <v>86451</v>
      </c>
      <c r="L8" s="3">
        <f>SUM(L9:L12)</f>
        <v>89556</v>
      </c>
      <c r="M8" s="21">
        <f>L8-K8</f>
        <v>3105</v>
      </c>
      <c r="N8" s="17">
        <f aca="true" t="shared" si="2" ref="N8:N32">M8/K8*100%</f>
        <v>0.03591629940660027</v>
      </c>
    </row>
    <row r="9" spans="1:14" s="14" customFormat="1" ht="21.75" customHeight="1">
      <c r="A9" s="22"/>
      <c r="B9" s="16"/>
      <c r="C9" s="3" t="s">
        <v>6</v>
      </c>
      <c r="D9" s="3">
        <v>1574964</v>
      </c>
      <c r="E9" s="3">
        <v>1633962</v>
      </c>
      <c r="F9" s="3">
        <f t="shared" si="1"/>
        <v>58998</v>
      </c>
      <c r="G9" s="17">
        <f t="shared" si="0"/>
        <v>0.03745990384542123</v>
      </c>
      <c r="H9" s="18"/>
      <c r="I9" s="23"/>
      <c r="J9" s="20" t="s">
        <v>12</v>
      </c>
      <c r="K9" s="3">
        <v>60816</v>
      </c>
      <c r="L9" s="3">
        <v>63216</v>
      </c>
      <c r="M9" s="21">
        <f aca="true" t="shared" si="3" ref="M9:M32">L9-K9</f>
        <v>2400</v>
      </c>
      <c r="N9" s="17">
        <f t="shared" si="2"/>
        <v>0.03946329913180742</v>
      </c>
    </row>
    <row r="10" spans="1:14" s="14" customFormat="1" ht="21.75" customHeight="1">
      <c r="A10" s="22"/>
      <c r="B10" s="16"/>
      <c r="C10" s="3" t="s">
        <v>29</v>
      </c>
      <c r="D10" s="3">
        <v>22080</v>
      </c>
      <c r="E10" s="3">
        <v>26880</v>
      </c>
      <c r="F10" s="3">
        <f t="shared" si="1"/>
        <v>4800</v>
      </c>
      <c r="G10" s="17">
        <f t="shared" si="0"/>
        <v>0.21739130434782608</v>
      </c>
      <c r="H10" s="18"/>
      <c r="I10" s="23"/>
      <c r="J10" s="20" t="s">
        <v>30</v>
      </c>
      <c r="K10" s="23">
        <v>12562</v>
      </c>
      <c r="L10" s="23">
        <v>12801</v>
      </c>
      <c r="M10" s="21">
        <f t="shared" si="3"/>
        <v>239</v>
      </c>
      <c r="N10" s="17">
        <f t="shared" si="2"/>
        <v>0.019025632861009393</v>
      </c>
    </row>
    <row r="11" spans="1:14" s="14" customFormat="1" ht="21.75" customHeight="1">
      <c r="A11" s="10" t="s">
        <v>31</v>
      </c>
      <c r="B11" s="11" t="s">
        <v>10</v>
      </c>
      <c r="C11" s="24"/>
      <c r="D11" s="11">
        <f>SUM(D12)</f>
        <v>50</v>
      </c>
      <c r="E11" s="11">
        <f>SUM(E12)</f>
        <v>120</v>
      </c>
      <c r="F11" s="11">
        <f t="shared" si="1"/>
        <v>70</v>
      </c>
      <c r="G11" s="12">
        <f t="shared" si="0"/>
        <v>1.4</v>
      </c>
      <c r="H11" s="18"/>
      <c r="I11" s="23"/>
      <c r="J11" s="20" t="s">
        <v>32</v>
      </c>
      <c r="K11" s="23">
        <v>6115</v>
      </c>
      <c r="L11" s="23">
        <v>6334</v>
      </c>
      <c r="M11" s="21">
        <f t="shared" si="3"/>
        <v>219</v>
      </c>
      <c r="N11" s="17">
        <f t="shared" si="2"/>
        <v>0.03581357318070319</v>
      </c>
    </row>
    <row r="12" spans="1:14" s="14" customFormat="1" ht="21.75" customHeight="1">
      <c r="A12" s="22"/>
      <c r="B12" s="16" t="s">
        <v>7</v>
      </c>
      <c r="C12" s="3"/>
      <c r="D12" s="3">
        <f>SUM(D13)</f>
        <v>50</v>
      </c>
      <c r="E12" s="3">
        <f>SUM(E13)</f>
        <v>120</v>
      </c>
      <c r="F12" s="3">
        <f t="shared" si="1"/>
        <v>70</v>
      </c>
      <c r="G12" s="17">
        <f t="shared" si="0"/>
        <v>1.4</v>
      </c>
      <c r="H12" s="18"/>
      <c r="I12" s="23"/>
      <c r="J12" s="20" t="s">
        <v>13</v>
      </c>
      <c r="K12" s="23">
        <v>6958</v>
      </c>
      <c r="L12" s="23">
        <v>7205</v>
      </c>
      <c r="M12" s="21">
        <f t="shared" si="3"/>
        <v>247</v>
      </c>
      <c r="N12" s="17">
        <f t="shared" si="2"/>
        <v>0.03549870652486346</v>
      </c>
    </row>
    <row r="13" spans="1:14" s="14" customFormat="1" ht="24.75" customHeight="1">
      <c r="A13" s="15"/>
      <c r="B13" s="16"/>
      <c r="C13" s="3" t="s">
        <v>33</v>
      </c>
      <c r="D13" s="3">
        <v>50</v>
      </c>
      <c r="E13" s="3">
        <v>120</v>
      </c>
      <c r="F13" s="3">
        <f t="shared" si="1"/>
        <v>70</v>
      </c>
      <c r="G13" s="17">
        <f t="shared" si="0"/>
        <v>1.4</v>
      </c>
      <c r="H13" s="18"/>
      <c r="I13" s="19" t="s">
        <v>14</v>
      </c>
      <c r="J13" s="20"/>
      <c r="K13" s="23">
        <f>SUM(K14:K18)</f>
        <v>10980</v>
      </c>
      <c r="L13" s="23">
        <f>SUM(L14:L18)</f>
        <v>9540</v>
      </c>
      <c r="M13" s="21">
        <f t="shared" si="3"/>
        <v>-1440</v>
      </c>
      <c r="N13" s="17">
        <f t="shared" si="2"/>
        <v>-0.13114754098360656</v>
      </c>
    </row>
    <row r="14" spans="1:14" s="14" customFormat="1" ht="24.75" customHeight="1">
      <c r="A14" s="10" t="s">
        <v>8</v>
      </c>
      <c r="B14" s="11" t="s">
        <v>10</v>
      </c>
      <c r="C14" s="11"/>
      <c r="D14" s="11">
        <f>SUM(D15)</f>
        <v>150000</v>
      </c>
      <c r="E14" s="11">
        <f>SUM(E15)</f>
        <v>130000</v>
      </c>
      <c r="F14" s="11">
        <f t="shared" si="1"/>
        <v>-20000</v>
      </c>
      <c r="G14" s="12">
        <f>F14/D14*100%</f>
        <v>-0.13333333333333333</v>
      </c>
      <c r="H14" s="18"/>
      <c r="I14" s="23"/>
      <c r="J14" s="20" t="s">
        <v>34</v>
      </c>
      <c r="K14" s="23">
        <v>600</v>
      </c>
      <c r="L14" s="23">
        <v>900</v>
      </c>
      <c r="M14" s="21">
        <f t="shared" si="3"/>
        <v>300</v>
      </c>
      <c r="N14" s="17">
        <f t="shared" si="2"/>
        <v>0.5</v>
      </c>
    </row>
    <row r="15" spans="1:14" s="14" customFormat="1" ht="24.75" customHeight="1">
      <c r="A15" s="18"/>
      <c r="B15" s="1" t="s">
        <v>8</v>
      </c>
      <c r="C15" s="23"/>
      <c r="D15" s="3">
        <f>SUM(D16)</f>
        <v>150000</v>
      </c>
      <c r="E15" s="3">
        <f>SUM(E16)</f>
        <v>130000</v>
      </c>
      <c r="F15" s="21">
        <f t="shared" si="1"/>
        <v>-20000</v>
      </c>
      <c r="G15" s="17">
        <f>F15/D15*100%</f>
        <v>-0.13333333333333333</v>
      </c>
      <c r="H15" s="18"/>
      <c r="I15" s="23"/>
      <c r="J15" s="20" t="s">
        <v>35</v>
      </c>
      <c r="K15" s="23">
        <v>3480</v>
      </c>
      <c r="L15" s="23">
        <v>3600</v>
      </c>
      <c r="M15" s="21">
        <f t="shared" si="3"/>
        <v>120</v>
      </c>
      <c r="N15" s="17">
        <f t="shared" si="2"/>
        <v>0.034482758620689655</v>
      </c>
    </row>
    <row r="16" spans="1:14" s="14" customFormat="1" ht="24.75" customHeight="1" thickBot="1">
      <c r="A16" s="25"/>
      <c r="B16" s="26"/>
      <c r="C16" s="26" t="s">
        <v>8</v>
      </c>
      <c r="D16" s="27">
        <v>150000</v>
      </c>
      <c r="E16" s="27">
        <v>130000</v>
      </c>
      <c r="F16" s="27">
        <f t="shared" si="1"/>
        <v>-20000</v>
      </c>
      <c r="G16" s="28">
        <f>F16/D16*100%</f>
        <v>-0.13333333333333333</v>
      </c>
      <c r="H16" s="18"/>
      <c r="I16" s="19"/>
      <c r="J16" s="20" t="s">
        <v>15</v>
      </c>
      <c r="K16" s="23">
        <v>2100</v>
      </c>
      <c r="L16" s="23">
        <v>1440</v>
      </c>
      <c r="M16" s="21">
        <f t="shared" si="3"/>
        <v>-660</v>
      </c>
      <c r="N16" s="17">
        <f t="shared" si="2"/>
        <v>-0.3142857142857143</v>
      </c>
    </row>
    <row r="17" spans="1:14" s="14" customFormat="1" ht="24.75" customHeight="1">
      <c r="A17" s="29"/>
      <c r="B17" s="29"/>
      <c r="C17" s="29"/>
      <c r="D17" s="29"/>
      <c r="E17" s="29"/>
      <c r="F17" s="29"/>
      <c r="G17" s="29"/>
      <c r="H17" s="18"/>
      <c r="I17" s="19"/>
      <c r="J17" s="20" t="s">
        <v>16</v>
      </c>
      <c r="K17" s="23">
        <v>1200</v>
      </c>
      <c r="L17" s="23">
        <v>1200</v>
      </c>
      <c r="M17" s="21">
        <f t="shared" si="3"/>
        <v>0</v>
      </c>
      <c r="N17" s="17">
        <f t="shared" si="2"/>
        <v>0</v>
      </c>
    </row>
    <row r="18" spans="1:14" s="14" customFormat="1" ht="24.75" customHeight="1">
      <c r="A18" s="29"/>
      <c r="B18" s="29"/>
      <c r="C18" s="29"/>
      <c r="D18" s="29"/>
      <c r="E18" s="29"/>
      <c r="F18" s="29"/>
      <c r="G18" s="29"/>
      <c r="H18" s="18"/>
      <c r="I18" s="19"/>
      <c r="J18" s="20" t="s">
        <v>17</v>
      </c>
      <c r="K18" s="23">
        <v>3600</v>
      </c>
      <c r="L18" s="23">
        <v>2400</v>
      </c>
      <c r="M18" s="21">
        <f t="shared" si="3"/>
        <v>-1200</v>
      </c>
      <c r="N18" s="17">
        <f t="shared" si="2"/>
        <v>-0.3333333333333333</v>
      </c>
    </row>
    <row r="19" spans="1:14" s="14" customFormat="1" ht="24.75" customHeight="1">
      <c r="A19" s="29"/>
      <c r="B19" s="29"/>
      <c r="C19" s="29"/>
      <c r="D19" s="29"/>
      <c r="E19" s="29"/>
      <c r="F19" s="29"/>
      <c r="G19" s="29"/>
      <c r="H19" s="10" t="s">
        <v>18</v>
      </c>
      <c r="I19" s="11" t="s">
        <v>10</v>
      </c>
      <c r="J19" s="13"/>
      <c r="K19" s="11">
        <f>SUM(K21:K22)</f>
        <v>20450</v>
      </c>
      <c r="L19" s="11">
        <f>SUM(L21:L22)</f>
        <v>7800</v>
      </c>
      <c r="M19" s="11">
        <f t="shared" si="3"/>
        <v>-12650</v>
      </c>
      <c r="N19" s="12">
        <f t="shared" si="2"/>
        <v>-0.6185819070904646</v>
      </c>
    </row>
    <row r="20" spans="1:14" s="14" customFormat="1" ht="24.75" customHeight="1">
      <c r="A20" s="29"/>
      <c r="B20" s="29"/>
      <c r="C20" s="29"/>
      <c r="D20" s="29"/>
      <c r="E20" s="29"/>
      <c r="F20" s="29"/>
      <c r="G20" s="29"/>
      <c r="H20" s="18"/>
      <c r="I20" s="1" t="s">
        <v>19</v>
      </c>
      <c r="J20" s="20"/>
      <c r="K20" s="23">
        <f>SUM(K21:K21)</f>
        <v>14650</v>
      </c>
      <c r="L20" s="23">
        <f>SUM(L21:L21)</f>
        <v>3600</v>
      </c>
      <c r="M20" s="21">
        <f t="shared" si="3"/>
        <v>-11050</v>
      </c>
      <c r="N20" s="17">
        <f t="shared" si="2"/>
        <v>-0.7542662116040956</v>
      </c>
    </row>
    <row r="21" spans="1:14" s="9" customFormat="1" ht="24.75" customHeight="1">
      <c r="A21" s="29"/>
      <c r="B21" s="29"/>
      <c r="C21" s="29"/>
      <c r="D21" s="29"/>
      <c r="E21" s="29"/>
      <c r="F21" s="29"/>
      <c r="G21" s="29"/>
      <c r="H21" s="18"/>
      <c r="I21" s="23"/>
      <c r="J21" s="20" t="s">
        <v>20</v>
      </c>
      <c r="K21" s="23">
        <v>14650</v>
      </c>
      <c r="L21" s="23">
        <v>3600</v>
      </c>
      <c r="M21" s="21">
        <f t="shared" si="3"/>
        <v>-11050</v>
      </c>
      <c r="N21" s="17">
        <f t="shared" si="2"/>
        <v>-0.7542662116040956</v>
      </c>
    </row>
    <row r="22" spans="1:14" s="9" customFormat="1" ht="24.75" customHeight="1">
      <c r="A22" s="29"/>
      <c r="B22" s="29"/>
      <c r="C22" s="29"/>
      <c r="D22" s="29"/>
      <c r="E22" s="29"/>
      <c r="F22" s="29"/>
      <c r="G22" s="29"/>
      <c r="H22" s="18"/>
      <c r="I22" s="23"/>
      <c r="J22" s="20" t="s">
        <v>36</v>
      </c>
      <c r="K22" s="23">
        <v>5800</v>
      </c>
      <c r="L22" s="23">
        <v>4200</v>
      </c>
      <c r="M22" s="21">
        <f t="shared" si="3"/>
        <v>-1600</v>
      </c>
      <c r="N22" s="17">
        <f t="shared" si="2"/>
        <v>-0.27586206896551724</v>
      </c>
    </row>
    <row r="23" spans="1:14" s="9" customFormat="1" ht="24.75" customHeight="1">
      <c r="A23" s="29"/>
      <c r="B23" s="29"/>
      <c r="C23" s="29"/>
      <c r="D23" s="29"/>
      <c r="E23" s="29"/>
      <c r="F23" s="29"/>
      <c r="G23" s="29"/>
      <c r="H23" s="10" t="s">
        <v>21</v>
      </c>
      <c r="I23" s="11" t="s">
        <v>10</v>
      </c>
      <c r="J23" s="13"/>
      <c r="K23" s="11">
        <f>K24</f>
        <v>1510843</v>
      </c>
      <c r="L23" s="11">
        <f>L24</f>
        <v>1588506</v>
      </c>
      <c r="M23" s="11">
        <f t="shared" si="3"/>
        <v>77663</v>
      </c>
      <c r="N23" s="12">
        <f t="shared" si="2"/>
        <v>0.05140375273936471</v>
      </c>
    </row>
    <row r="24" spans="1:14" s="9" customFormat="1" ht="24.75" customHeight="1">
      <c r="A24" s="29"/>
      <c r="B24" s="29"/>
      <c r="C24" s="29"/>
      <c r="D24" s="29"/>
      <c r="E24" s="29"/>
      <c r="F24" s="29"/>
      <c r="G24" s="29"/>
      <c r="H24" s="18"/>
      <c r="I24" s="1" t="s">
        <v>21</v>
      </c>
      <c r="J24" s="20"/>
      <c r="K24" s="23">
        <f>SUM(K25:K26)</f>
        <v>1510843</v>
      </c>
      <c r="L24" s="23">
        <f>SUM(L25:L26)</f>
        <v>1588506</v>
      </c>
      <c r="M24" s="21">
        <f t="shared" si="3"/>
        <v>77663</v>
      </c>
      <c r="N24" s="17">
        <f t="shared" si="2"/>
        <v>0.05140375273936471</v>
      </c>
    </row>
    <row r="25" spans="1:14" s="9" customFormat="1" ht="24.75" customHeight="1">
      <c r="A25" s="30"/>
      <c r="B25" s="30"/>
      <c r="C25" s="30"/>
      <c r="D25" s="30"/>
      <c r="E25" s="30"/>
      <c r="F25" s="30"/>
      <c r="G25" s="30"/>
      <c r="H25" s="18"/>
      <c r="I25" s="23"/>
      <c r="J25" s="20" t="s">
        <v>22</v>
      </c>
      <c r="K25" s="23">
        <v>1438277</v>
      </c>
      <c r="L25" s="23">
        <v>1492851</v>
      </c>
      <c r="M25" s="21">
        <f t="shared" si="3"/>
        <v>54574</v>
      </c>
      <c r="N25" s="17">
        <f t="shared" si="2"/>
        <v>0.03794401217567965</v>
      </c>
    </row>
    <row r="26" spans="1:14" s="9" customFormat="1" ht="24.75" customHeight="1">
      <c r="A26" s="30"/>
      <c r="B26" s="30"/>
      <c r="C26" s="30"/>
      <c r="D26" s="30"/>
      <c r="E26" s="30"/>
      <c r="F26" s="30"/>
      <c r="G26" s="30"/>
      <c r="H26" s="18"/>
      <c r="I26" s="23"/>
      <c r="J26" s="20" t="s">
        <v>23</v>
      </c>
      <c r="K26" s="23">
        <v>72566</v>
      </c>
      <c r="L26" s="23">
        <v>95655</v>
      </c>
      <c r="M26" s="21">
        <f t="shared" si="3"/>
        <v>23089</v>
      </c>
      <c r="N26" s="17">
        <f t="shared" si="2"/>
        <v>0.3181793126257476</v>
      </c>
    </row>
    <row r="27" spans="1:14" s="9" customFormat="1" ht="24.75" customHeight="1">
      <c r="A27" s="30"/>
      <c r="B27" s="30"/>
      <c r="C27" s="30"/>
      <c r="D27" s="30"/>
      <c r="E27" s="30"/>
      <c r="F27" s="30"/>
      <c r="G27" s="30"/>
      <c r="H27" s="10" t="s">
        <v>37</v>
      </c>
      <c r="I27" s="11" t="s">
        <v>10</v>
      </c>
      <c r="J27" s="13"/>
      <c r="K27" s="11">
        <f>SUM(K28)</f>
        <v>50000</v>
      </c>
      <c r="L27" s="11">
        <f>SUM(L28)</f>
        <v>0</v>
      </c>
      <c r="M27" s="11">
        <f t="shared" si="3"/>
        <v>-50000</v>
      </c>
      <c r="N27" s="12">
        <f t="shared" si="2"/>
        <v>-1</v>
      </c>
    </row>
    <row r="28" spans="1:14" s="9" customFormat="1" ht="24.75" customHeight="1">
      <c r="A28" s="30"/>
      <c r="B28" s="30"/>
      <c r="C28" s="30"/>
      <c r="D28" s="30"/>
      <c r="E28" s="30"/>
      <c r="F28" s="30"/>
      <c r="G28" s="30"/>
      <c r="H28" s="18"/>
      <c r="I28" s="1" t="s">
        <v>37</v>
      </c>
      <c r="J28" s="20"/>
      <c r="K28" s="23">
        <f>SUM(K29)</f>
        <v>50000</v>
      </c>
      <c r="L28" s="23">
        <f>SUM(L29)</f>
        <v>0</v>
      </c>
      <c r="M28" s="21">
        <f t="shared" si="3"/>
        <v>-50000</v>
      </c>
      <c r="N28" s="17">
        <f t="shared" si="2"/>
        <v>-1</v>
      </c>
    </row>
    <row r="29" spans="8:14" ht="24.75" customHeight="1">
      <c r="H29" s="31"/>
      <c r="I29" s="19"/>
      <c r="J29" s="32" t="s">
        <v>37</v>
      </c>
      <c r="K29" s="23">
        <v>50000</v>
      </c>
      <c r="L29" s="23">
        <v>0</v>
      </c>
      <c r="M29" s="21">
        <f t="shared" si="3"/>
        <v>-50000</v>
      </c>
      <c r="N29" s="17">
        <f t="shared" si="2"/>
        <v>-1</v>
      </c>
    </row>
    <row r="30" spans="1:14" s="9" customFormat="1" ht="24.75" customHeight="1">
      <c r="A30" s="30"/>
      <c r="B30" s="30"/>
      <c r="C30" s="30"/>
      <c r="D30" s="30"/>
      <c r="E30" s="30"/>
      <c r="F30" s="30"/>
      <c r="G30" s="30"/>
      <c r="H30" s="10" t="s">
        <v>24</v>
      </c>
      <c r="I30" s="11" t="s">
        <v>10</v>
      </c>
      <c r="J30" s="13"/>
      <c r="K30" s="11">
        <f>SUM(K31)</f>
        <v>68370</v>
      </c>
      <c r="L30" s="11">
        <f>SUM(L31)</f>
        <v>95560</v>
      </c>
      <c r="M30" s="11">
        <f t="shared" si="3"/>
        <v>27190</v>
      </c>
      <c r="N30" s="12">
        <f t="shared" si="2"/>
        <v>0.3976890449027351</v>
      </c>
    </row>
    <row r="31" spans="1:14" s="9" customFormat="1" ht="24.75" customHeight="1">
      <c r="A31" s="30"/>
      <c r="B31" s="30"/>
      <c r="C31" s="30"/>
      <c r="D31" s="30"/>
      <c r="E31" s="30"/>
      <c r="F31" s="30"/>
      <c r="G31" s="30"/>
      <c r="H31" s="18"/>
      <c r="I31" s="1" t="s">
        <v>24</v>
      </c>
      <c r="J31" s="20"/>
      <c r="K31" s="23">
        <f>SUM(K32)</f>
        <v>68370</v>
      </c>
      <c r="L31" s="23">
        <f>SUM(L32)</f>
        <v>95560</v>
      </c>
      <c r="M31" s="21">
        <f t="shared" si="3"/>
        <v>27190</v>
      </c>
      <c r="N31" s="17">
        <f t="shared" si="2"/>
        <v>0.3976890449027351</v>
      </c>
    </row>
    <row r="32" spans="8:14" ht="24.75" customHeight="1" thickBot="1">
      <c r="H32" s="33"/>
      <c r="I32" s="34"/>
      <c r="J32" s="35" t="s">
        <v>24</v>
      </c>
      <c r="K32" s="26">
        <v>68370</v>
      </c>
      <c r="L32" s="26">
        <v>95560</v>
      </c>
      <c r="M32" s="36">
        <f t="shared" si="3"/>
        <v>27190</v>
      </c>
      <c r="N32" s="28">
        <f t="shared" si="2"/>
        <v>0.3976890449027351</v>
      </c>
    </row>
  </sheetData>
  <sheetProtection/>
  <mergeCells count="18">
    <mergeCell ref="D4:D5"/>
    <mergeCell ref="E4:E5"/>
    <mergeCell ref="F4:G4"/>
    <mergeCell ref="A6:C6"/>
    <mergeCell ref="H6:J6"/>
    <mergeCell ref="H4:H5"/>
    <mergeCell ref="I4:I5"/>
    <mergeCell ref="J4:J5"/>
    <mergeCell ref="K4:K5"/>
    <mergeCell ref="L4:L5"/>
    <mergeCell ref="M4:N4"/>
    <mergeCell ref="A1:N1"/>
    <mergeCell ref="A2:N2"/>
    <mergeCell ref="A3:G3"/>
    <mergeCell ref="H3:N3"/>
    <mergeCell ref="A4:A5"/>
    <mergeCell ref="B4:B5"/>
    <mergeCell ref="C4:C5"/>
  </mergeCells>
  <printOptions horizontalCentered="1"/>
  <pageMargins left="0" right="0" top="0.3937007874015748" bottom="0.7480314960629921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smy</dc:creator>
  <cp:keywords/>
  <dc:description/>
  <cp:lastModifiedBy>user2</cp:lastModifiedBy>
  <cp:lastPrinted>2014-12-08T04:31:48Z</cp:lastPrinted>
  <dcterms:created xsi:type="dcterms:W3CDTF">2006-12-04T08:07:17Z</dcterms:created>
  <dcterms:modified xsi:type="dcterms:W3CDTF">2015-01-29T09:17:21Z</dcterms:modified>
  <cp:category/>
  <cp:version/>
  <cp:contentType/>
  <cp:contentStatus/>
</cp:coreProperties>
</file>