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315" windowWidth="16935" windowHeight="11535" activeTab="0"/>
  </bookViews>
  <sheets>
    <sheet name="1.결산총괄표" sheetId="1" r:id="rId1"/>
    <sheet name="세입결산서" sheetId="2" r:id="rId2"/>
    <sheet name="세출결산서" sheetId="3" r:id="rId3"/>
  </sheets>
  <definedNames>
    <definedName name="_xlnm.Print_Titles" localSheetId="1">'세입결산서'!$3:$4</definedName>
    <definedName name="_xlnm.Print_Titles" localSheetId="2">'세출결산서'!$3:$4</definedName>
  </definedNames>
  <calcPr calcId="124519"/>
</workbook>
</file>

<file path=xl/sharedStrings.xml><?xml version="1.0" encoding="utf-8"?>
<sst xmlns="http://schemas.openxmlformats.org/spreadsheetml/2006/main" count="398" uniqueCount="109">
  <si>
    <t>결 산 총 괄 표</t>
  </si>
  <si>
    <t>(단위:원)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</si>
  <si>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</si>
  <si>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</si>
  <si>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</si>
  <si>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</si>
  <si>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</si>
  <si>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</si>
  <si>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</si>
  <si>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</si>
  <si>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1</t>
  </si>
  <si>
    <t>입소자부담금수입</t>
  </si>
  <si>
    <t>입소비용수입</t>
  </si>
  <si>
    <t>사무비</t>
  </si>
  <si>
    <t>인건비</t>
  </si>
  <si>
    <t>2</t>
  </si>
  <si>
    <t>사업수입</t>
  </si>
  <si>
    <t>업무추진비</t>
  </si>
  <si>
    <t>3</t>
  </si>
  <si>
    <t>보조금수입</t>
  </si>
  <si>
    <t>운영비</t>
  </si>
  <si>
    <t>4</t>
  </si>
  <si>
    <t>후원금수입</t>
  </si>
  <si>
    <t>재산조성비</t>
  </si>
  <si>
    <t>시설비</t>
  </si>
  <si>
    <t>5</t>
  </si>
  <si>
    <t>전입금</t>
  </si>
  <si>
    <t>사업비</t>
  </si>
  <si>
    <t>6</t>
  </si>
  <si>
    <t>이월금</t>
  </si>
  <si>
    <t>교육비</t>
  </si>
  <si>
    <t>7</t>
  </si>
  <si>
    <t>잡수입</t>
  </si>
  <si>
    <t>8</t>
  </si>
  <si>
    <t>사회복지공동모금회 기능보강 사업비</t>
  </si>
  <si>
    <t>9</t>
  </si>
  <si>
    <t>부채상환금</t>
  </si>
  <si>
    <t>10</t>
  </si>
  <si>
    <t>예비비 및 기타</t>
  </si>
  <si>
    <t>세입 합계</t>
  </si>
  <si>
    <t>세출합계</t>
  </si>
  <si>
    <t>세  입  결  산  서</t>
  </si>
  <si>
    <t>과목</t>
  </si>
  <si>
    <t>구분</t>
  </si>
  <si>
    <t>정부보조금</t>
  </si>
  <si>
    <t>시설부담금</t>
  </si>
  <si>
    <t>후원금</t>
  </si>
  <si>
    <t>계</t>
  </si>
  <si>
    <t>목</t>
  </si>
  <si>
    <t>입소자
부담금
수입</t>
  </si>
  <si>
    <t>입소
비용
수입</t>
  </si>
  <si>
    <t>예산</t>
  </si>
  <si>
    <t>결산</t>
  </si>
  <si>
    <t>증감</t>
  </si>
  <si>
    <t>합   계</t>
  </si>
  <si>
    <t>합    계</t>
  </si>
  <si>
    <t>사업수입</t>
  </si>
  <si>
    <t>경상보조금수입</t>
  </si>
  <si>
    <t>자본보조금수입
(종사자수당)</t>
  </si>
  <si>
    <t>차입금</t>
  </si>
  <si>
    <t>기타차입금</t>
  </si>
  <si>
    <t>법인전입금</t>
  </si>
  <si>
    <t>전년도이월금</t>
  </si>
  <si>
    <t>전년도이월금
(후원금)</t>
  </si>
  <si>
    <t>이월금</t>
  </si>
  <si>
    <t>기타예금이자
수입</t>
  </si>
  <si>
    <t>기타잡수입</t>
  </si>
  <si>
    <t>지정후원금</t>
  </si>
  <si>
    <t>비지정후원금</t>
  </si>
  <si>
    <t>총합계</t>
  </si>
  <si>
    <t>세  출  결  산  서</t>
  </si>
  <si>
    <t>보조금</t>
  </si>
  <si>
    <t>시설부담</t>
  </si>
  <si>
    <t>사무비</t>
  </si>
  <si>
    <t>인건비</t>
  </si>
  <si>
    <t>급여</t>
  </si>
  <si>
    <t>제수당</t>
  </si>
  <si>
    <t>퇴직금 및 퇴직적립</t>
  </si>
  <si>
    <t>사회보험부담비용</t>
  </si>
  <si>
    <t>기타후생경비</t>
  </si>
  <si>
    <t>합  계</t>
  </si>
  <si>
    <t>업무추진비</t>
  </si>
  <si>
    <t>기관운영비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</si>
  <si>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</si>
  <si>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</si>
  <si>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</si>
  <si>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</si>
  <si>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</si>
  <si>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</si>
  <si>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</si>
  <si>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</si>
  <si>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</si>
  <si>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</si>
  <si>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</si>
  <si>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</si>
  <si>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</si>
  <si>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</si>
  <si>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</si>
  <si>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의료비</t>
  </si>
  <si>
    <t>직업재활비</t>
  </si>
  <si>
    <t>특별급식비</t>
  </si>
  <si>
    <t>연료비</t>
  </si>
  <si>
    <t>직원교육프로그램</t>
  </si>
  <si>
    <t>기획및지원프로그램</t>
  </si>
  <si>
    <t>여가활동프로그램</t>
  </si>
  <si>
    <t>사회복지
공동모금회 
기능보강사업</t>
  </si>
  <si>
    <t>부채상환금</t>
  </si>
  <si>
    <t>원금상환금</t>
  </si>
  <si>
    <t>보조금반환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</si>
</sst>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;\▲#,##0"/>
    <numFmt numFmtId="178" formatCode="#,##0;\△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b/>
      <sz val="26"/>
      <color indexed="8"/>
      <name val="굴림체"/>
      <family val="3"/>
    </font>
    <font>
      <sz val="8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6"/>
      <color theme="1"/>
      <name val="Calibri"/>
      <family val="3"/>
      <scheme val="minor"/>
    </font>
    <font>
      <sz val="9"/>
      <name val="굴림체"/>
      <family val="3"/>
    </font>
    <font>
      <sz val="9"/>
      <color rgb="FF000000"/>
      <name val="굴림체"/>
      <family val="3"/>
    </font>
    <font>
      <b/>
      <sz val="9"/>
      <color theme="1"/>
      <name val="굴림"/>
      <family val="3"/>
    </font>
    <font>
      <sz val="9"/>
      <color rgb="FF000000"/>
      <name val="굴림"/>
      <family val="3"/>
    </font>
    <font>
      <b/>
      <sz val="9"/>
      <name val="굴림"/>
      <family val="3"/>
    </font>
    <font>
      <sz val="9"/>
      <color theme="1"/>
      <name val="Calibri"/>
      <family val="2"/>
      <scheme val="minor"/>
    </font>
    <font>
      <sz val="10"/>
      <color indexed="8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16" fillId="0" borderId="0">
      <alignment/>
      <protection/>
    </xf>
  </cellStyleXfs>
  <cellXfs count="103"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49" fontId="4" fillId="0" borderId="0" xfId="21" applyNumberFormat="1" applyFont="1" applyBorder="1" applyAlignment="1">
      <alignment horizontal="center" vertical="center" wrapText="1"/>
      <protection/>
    </xf>
    <xf numFmtId="0" fontId="2" fillId="0" borderId="0" xfId="21" applyAlignment="1">
      <alignment vertical="center"/>
      <protection/>
    </xf>
    <xf numFmtId="49" fontId="6" fillId="0" borderId="1" xfId="21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21" applyAlignment="1">
      <alignment horizontal="right" vertical="center"/>
      <protection/>
    </xf>
    <xf numFmtId="49" fontId="6" fillId="2" borderId="2" xfId="21" applyNumberFormat="1" applyFont="1" applyFill="1" applyBorder="1" applyAlignment="1">
      <alignment horizontal="center" vertical="center" wrapText="1"/>
      <protection/>
    </xf>
    <xf numFmtId="49" fontId="6" fillId="2" borderId="3" xfId="21" applyNumberFormat="1" applyFont="1" applyFill="1" applyBorder="1" applyAlignment="1">
      <alignment horizontal="center" vertical="center" wrapText="1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5" xfId="21" applyFont="1" applyFill="1" applyBorder="1" applyAlignment="1">
      <alignment vertical="center"/>
      <protection/>
    </xf>
    <xf numFmtId="49" fontId="6" fillId="2" borderId="4" xfId="21" applyNumberFormat="1" applyFont="1" applyFill="1" applyBorder="1" applyAlignment="1">
      <alignment horizontal="center" vertical="center" wrapText="1"/>
      <protection/>
    </xf>
    <xf numFmtId="0" fontId="2" fillId="2" borderId="6" xfId="21" applyFont="1" applyFill="1" applyBorder="1" applyAlignment="1">
      <alignment vertical="center"/>
      <protection/>
    </xf>
    <xf numFmtId="49" fontId="6" fillId="2" borderId="5" xfId="21" applyNumberFormat="1" applyFont="1" applyFill="1" applyBorder="1" applyAlignment="1">
      <alignment horizontal="center" vertical="center" wrapText="1"/>
      <protection/>
    </xf>
    <xf numFmtId="49" fontId="8" fillId="0" borderId="7" xfId="21" applyNumberFormat="1" applyFont="1" applyBorder="1" applyAlignment="1">
      <alignment horizontal="center" vertical="center" wrapText="1"/>
      <protection/>
    </xf>
    <xf numFmtId="49" fontId="8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7" fontId="8" fillId="0" borderId="3" xfId="21" applyNumberFormat="1" applyFont="1" applyBorder="1" applyAlignment="1">
      <alignment horizontal="right" vertical="center" wrapText="1"/>
      <protection/>
    </xf>
    <xf numFmtId="177" fontId="8" fillId="0" borderId="5" xfId="21" applyNumberFormat="1" applyFont="1" applyBorder="1" applyAlignment="1">
      <alignment horizontal="right" vertical="center" wrapText="1"/>
      <protection/>
    </xf>
    <xf numFmtId="49" fontId="8" fillId="0" borderId="5" xfId="0" applyNumberFormat="1" applyFont="1" applyBorder="1" applyAlignment="1">
      <alignment horizontal="left" vertical="center" wrapText="1"/>
    </xf>
    <xf numFmtId="0" fontId="2" fillId="0" borderId="3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176" fontId="8" fillId="0" borderId="5" xfId="21" applyNumberFormat="1" applyFont="1" applyBorder="1" applyAlignment="1">
      <alignment horizontal="right" vertical="center" wrapText="1"/>
      <protection/>
    </xf>
    <xf numFmtId="176" fontId="8" fillId="0" borderId="3" xfId="21" applyNumberFormat="1" applyFont="1" applyBorder="1" applyAlignment="1">
      <alignment horizontal="right" vertical="center" wrapText="1"/>
      <protection/>
    </xf>
    <xf numFmtId="176" fontId="8" fillId="0" borderId="5" xfId="21" applyNumberFormat="1" applyFont="1" applyBorder="1" applyAlignment="1">
      <alignment horizontal="right" vertical="center" wrapText="1"/>
      <protection/>
    </xf>
    <xf numFmtId="49" fontId="6" fillId="0" borderId="3" xfId="21" applyNumberFormat="1" applyFont="1" applyBorder="1" applyAlignment="1">
      <alignment horizontal="center" vertical="center" wrapText="1"/>
      <protection/>
    </xf>
    <xf numFmtId="49" fontId="6" fillId="0" borderId="4" xfId="21" applyNumberFormat="1" applyFont="1" applyBorder="1" applyAlignment="1">
      <alignment horizontal="center" vertical="center" wrapText="1"/>
      <protection/>
    </xf>
    <xf numFmtId="49" fontId="6" fillId="0" borderId="5" xfId="21" applyNumberFormat="1" applyFont="1" applyBorder="1" applyAlignment="1">
      <alignment horizontal="center" vertical="center" wrapText="1"/>
      <protection/>
    </xf>
    <xf numFmtId="178" fontId="8" fillId="0" borderId="3" xfId="21" applyNumberFormat="1" applyFont="1" applyBorder="1" applyAlignment="1">
      <alignment horizontal="right" vertical="center" wrapText="1"/>
      <protection/>
    </xf>
    <xf numFmtId="178" fontId="8" fillId="0" borderId="5" xfId="21" applyNumberFormat="1" applyFont="1" applyBorder="1" applyAlignment="1">
      <alignment horizontal="right" vertical="center" wrapText="1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center" vertical="top" wrapText="1"/>
      <protection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176" fontId="12" fillId="3" borderId="13" xfId="0" applyNumberFormat="1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6" fontId="14" fillId="2" borderId="13" xfId="0" applyNumberFormat="1" applyFont="1" applyFill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41" fontId="15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  <cellStyle name="표준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G1">
      <selection activeCell="K11" sqref="K11:L11"/>
    </sheetView>
  </sheetViews>
  <sheetFormatPr defaultColWidth="9.140625" defaultRowHeight="45" customHeight="1"/>
  <cols>
    <col min="1" max="1" width="5.8515625" style="1" customWidth="1"/>
    <col min="2" max="2" width="5.28125" style="1" customWidth="1"/>
    <col min="3" max="3" width="7.8515625" style="1" customWidth="1"/>
    <col min="4" max="4" width="2.140625" style="1" customWidth="1"/>
    <col min="5" max="5" width="11.57421875" style="1" customWidth="1"/>
    <col min="6" max="6" width="12.7109375" style="1" customWidth="1"/>
    <col min="7" max="7" width="2.57421875" style="1" customWidth="1"/>
    <col min="8" max="8" width="10.28125" style="1" customWidth="1"/>
    <col min="9" max="9" width="0.9921875" style="1" customWidth="1"/>
    <col min="10" max="10" width="11.7109375" style="1" customWidth="1"/>
    <col min="11" max="11" width="3.7109375" style="1" customWidth="1"/>
    <col min="12" max="12" width="9.421875" style="1" customWidth="1"/>
    <col min="13" max="13" width="14.140625" style="1" customWidth="1"/>
    <col min="14" max="14" width="12.8515625" style="1" customWidth="1"/>
    <col min="15" max="15" width="4.7109375" style="1" customWidth="1"/>
    <col min="16" max="16" width="8.28125" style="1" customWidth="1"/>
    <col min="17" max="17" width="2.57421875" style="1" customWidth="1"/>
    <col min="18" max="18" width="10.140625" style="1" customWidth="1"/>
    <col min="19" max="19" width="7.57421875" style="1" customWidth="1"/>
    <col min="20" max="20" width="7.8515625" style="1" customWidth="1"/>
    <col min="21" max="21" width="6.8515625" style="1" customWidth="1"/>
    <col min="22" max="256" width="9.00390625" style="1" customWidth="1"/>
    <col min="257" max="257" width="5.8515625" style="1" customWidth="1"/>
    <col min="258" max="258" width="5.28125" style="1" customWidth="1"/>
    <col min="259" max="259" width="7.8515625" style="1" customWidth="1"/>
    <col min="260" max="260" width="2.140625" style="1" customWidth="1"/>
    <col min="261" max="261" width="11.140625" style="1" customWidth="1"/>
    <col min="262" max="262" width="13.140625" style="1" customWidth="1"/>
    <col min="263" max="263" width="2.57421875" style="1" customWidth="1"/>
    <col min="264" max="264" width="10.421875" style="1" customWidth="1"/>
    <col min="265" max="265" width="0.9921875" style="1" customWidth="1"/>
    <col min="266" max="266" width="12.140625" style="1" customWidth="1"/>
    <col min="267" max="267" width="3.7109375" style="1" customWidth="1"/>
    <col min="268" max="268" width="9.421875" style="1" customWidth="1"/>
    <col min="269" max="270" width="13.140625" style="1" customWidth="1"/>
    <col min="271" max="271" width="4.7109375" style="1" customWidth="1"/>
    <col min="272" max="272" width="8.421875" style="1" customWidth="1"/>
    <col min="273" max="273" width="2.57421875" style="1" customWidth="1"/>
    <col min="274" max="274" width="10.421875" style="1" customWidth="1"/>
    <col min="275" max="275" width="7.57421875" style="1" customWidth="1"/>
    <col min="276" max="276" width="7.8515625" style="1" customWidth="1"/>
    <col min="277" max="277" width="6.8515625" style="1" customWidth="1"/>
    <col min="278" max="512" width="9.00390625" style="1" customWidth="1"/>
    <col min="513" max="513" width="5.8515625" style="1" customWidth="1"/>
    <col min="514" max="514" width="5.28125" style="1" customWidth="1"/>
    <col min="515" max="515" width="7.8515625" style="1" customWidth="1"/>
    <col min="516" max="516" width="2.140625" style="1" customWidth="1"/>
    <col min="517" max="517" width="11.140625" style="1" customWidth="1"/>
    <col min="518" max="518" width="13.140625" style="1" customWidth="1"/>
    <col min="519" max="519" width="2.57421875" style="1" customWidth="1"/>
    <col min="520" max="520" width="10.421875" style="1" customWidth="1"/>
    <col min="521" max="521" width="0.9921875" style="1" customWidth="1"/>
    <col min="522" max="522" width="12.140625" style="1" customWidth="1"/>
    <col min="523" max="523" width="3.7109375" style="1" customWidth="1"/>
    <col min="524" max="524" width="9.421875" style="1" customWidth="1"/>
    <col min="525" max="526" width="13.140625" style="1" customWidth="1"/>
    <col min="527" max="527" width="4.7109375" style="1" customWidth="1"/>
    <col min="528" max="528" width="8.421875" style="1" customWidth="1"/>
    <col min="529" max="529" width="2.57421875" style="1" customWidth="1"/>
    <col min="530" max="530" width="10.421875" style="1" customWidth="1"/>
    <col min="531" max="531" width="7.57421875" style="1" customWidth="1"/>
    <col min="532" max="532" width="7.8515625" style="1" customWidth="1"/>
    <col min="533" max="533" width="6.8515625" style="1" customWidth="1"/>
    <col min="534" max="768" width="9.00390625" style="1" customWidth="1"/>
    <col min="769" max="769" width="5.8515625" style="1" customWidth="1"/>
    <col min="770" max="770" width="5.28125" style="1" customWidth="1"/>
    <col min="771" max="771" width="7.8515625" style="1" customWidth="1"/>
    <col min="772" max="772" width="2.140625" style="1" customWidth="1"/>
    <col min="773" max="773" width="11.140625" style="1" customWidth="1"/>
    <col min="774" max="774" width="13.140625" style="1" customWidth="1"/>
    <col min="775" max="775" width="2.57421875" style="1" customWidth="1"/>
    <col min="776" max="776" width="10.421875" style="1" customWidth="1"/>
    <col min="777" max="777" width="0.9921875" style="1" customWidth="1"/>
    <col min="778" max="778" width="12.140625" style="1" customWidth="1"/>
    <col min="779" max="779" width="3.7109375" style="1" customWidth="1"/>
    <col min="780" max="780" width="9.421875" style="1" customWidth="1"/>
    <col min="781" max="782" width="13.140625" style="1" customWidth="1"/>
    <col min="783" max="783" width="4.7109375" style="1" customWidth="1"/>
    <col min="784" max="784" width="8.421875" style="1" customWidth="1"/>
    <col min="785" max="785" width="2.57421875" style="1" customWidth="1"/>
    <col min="786" max="786" width="10.421875" style="1" customWidth="1"/>
    <col min="787" max="787" width="7.57421875" style="1" customWidth="1"/>
    <col min="788" max="788" width="7.8515625" style="1" customWidth="1"/>
    <col min="789" max="789" width="6.8515625" style="1" customWidth="1"/>
    <col min="790" max="1024" width="9.00390625" style="1" customWidth="1"/>
    <col min="1025" max="1025" width="5.8515625" style="1" customWidth="1"/>
    <col min="1026" max="1026" width="5.28125" style="1" customWidth="1"/>
    <col min="1027" max="1027" width="7.8515625" style="1" customWidth="1"/>
    <col min="1028" max="1028" width="2.140625" style="1" customWidth="1"/>
    <col min="1029" max="1029" width="11.140625" style="1" customWidth="1"/>
    <col min="1030" max="1030" width="13.140625" style="1" customWidth="1"/>
    <col min="1031" max="1031" width="2.57421875" style="1" customWidth="1"/>
    <col min="1032" max="1032" width="10.421875" style="1" customWidth="1"/>
    <col min="1033" max="1033" width="0.9921875" style="1" customWidth="1"/>
    <col min="1034" max="1034" width="12.140625" style="1" customWidth="1"/>
    <col min="1035" max="1035" width="3.7109375" style="1" customWidth="1"/>
    <col min="1036" max="1036" width="9.421875" style="1" customWidth="1"/>
    <col min="1037" max="1038" width="13.140625" style="1" customWidth="1"/>
    <col min="1039" max="1039" width="4.7109375" style="1" customWidth="1"/>
    <col min="1040" max="1040" width="8.421875" style="1" customWidth="1"/>
    <col min="1041" max="1041" width="2.57421875" style="1" customWidth="1"/>
    <col min="1042" max="1042" width="10.421875" style="1" customWidth="1"/>
    <col min="1043" max="1043" width="7.57421875" style="1" customWidth="1"/>
    <col min="1044" max="1044" width="7.8515625" style="1" customWidth="1"/>
    <col min="1045" max="1045" width="6.8515625" style="1" customWidth="1"/>
    <col min="1046" max="1280" width="9.00390625" style="1" customWidth="1"/>
    <col min="1281" max="1281" width="5.8515625" style="1" customWidth="1"/>
    <col min="1282" max="1282" width="5.28125" style="1" customWidth="1"/>
    <col min="1283" max="1283" width="7.8515625" style="1" customWidth="1"/>
    <col min="1284" max="1284" width="2.140625" style="1" customWidth="1"/>
    <col min="1285" max="1285" width="11.140625" style="1" customWidth="1"/>
    <col min="1286" max="1286" width="13.140625" style="1" customWidth="1"/>
    <col min="1287" max="1287" width="2.57421875" style="1" customWidth="1"/>
    <col min="1288" max="1288" width="10.421875" style="1" customWidth="1"/>
    <col min="1289" max="1289" width="0.9921875" style="1" customWidth="1"/>
    <col min="1290" max="1290" width="12.140625" style="1" customWidth="1"/>
    <col min="1291" max="1291" width="3.7109375" style="1" customWidth="1"/>
    <col min="1292" max="1292" width="9.421875" style="1" customWidth="1"/>
    <col min="1293" max="1294" width="13.140625" style="1" customWidth="1"/>
    <col min="1295" max="1295" width="4.7109375" style="1" customWidth="1"/>
    <col min="1296" max="1296" width="8.421875" style="1" customWidth="1"/>
    <col min="1297" max="1297" width="2.57421875" style="1" customWidth="1"/>
    <col min="1298" max="1298" width="10.421875" style="1" customWidth="1"/>
    <col min="1299" max="1299" width="7.57421875" style="1" customWidth="1"/>
    <col min="1300" max="1300" width="7.8515625" style="1" customWidth="1"/>
    <col min="1301" max="1301" width="6.8515625" style="1" customWidth="1"/>
    <col min="1302" max="1536" width="9.00390625" style="1" customWidth="1"/>
    <col min="1537" max="1537" width="5.8515625" style="1" customWidth="1"/>
    <col min="1538" max="1538" width="5.28125" style="1" customWidth="1"/>
    <col min="1539" max="1539" width="7.8515625" style="1" customWidth="1"/>
    <col min="1540" max="1540" width="2.140625" style="1" customWidth="1"/>
    <col min="1541" max="1541" width="11.140625" style="1" customWidth="1"/>
    <col min="1542" max="1542" width="13.140625" style="1" customWidth="1"/>
    <col min="1543" max="1543" width="2.57421875" style="1" customWidth="1"/>
    <col min="1544" max="1544" width="10.421875" style="1" customWidth="1"/>
    <col min="1545" max="1545" width="0.9921875" style="1" customWidth="1"/>
    <col min="1546" max="1546" width="12.140625" style="1" customWidth="1"/>
    <col min="1547" max="1547" width="3.7109375" style="1" customWidth="1"/>
    <col min="1548" max="1548" width="9.421875" style="1" customWidth="1"/>
    <col min="1549" max="1550" width="13.140625" style="1" customWidth="1"/>
    <col min="1551" max="1551" width="4.7109375" style="1" customWidth="1"/>
    <col min="1552" max="1552" width="8.421875" style="1" customWidth="1"/>
    <col min="1553" max="1553" width="2.57421875" style="1" customWidth="1"/>
    <col min="1554" max="1554" width="10.421875" style="1" customWidth="1"/>
    <col min="1555" max="1555" width="7.57421875" style="1" customWidth="1"/>
    <col min="1556" max="1556" width="7.8515625" style="1" customWidth="1"/>
    <col min="1557" max="1557" width="6.8515625" style="1" customWidth="1"/>
    <col min="1558" max="1792" width="9.00390625" style="1" customWidth="1"/>
    <col min="1793" max="1793" width="5.8515625" style="1" customWidth="1"/>
    <col min="1794" max="1794" width="5.28125" style="1" customWidth="1"/>
    <col min="1795" max="1795" width="7.8515625" style="1" customWidth="1"/>
    <col min="1796" max="1796" width="2.140625" style="1" customWidth="1"/>
    <col min="1797" max="1797" width="11.140625" style="1" customWidth="1"/>
    <col min="1798" max="1798" width="13.140625" style="1" customWidth="1"/>
    <col min="1799" max="1799" width="2.57421875" style="1" customWidth="1"/>
    <col min="1800" max="1800" width="10.421875" style="1" customWidth="1"/>
    <col min="1801" max="1801" width="0.9921875" style="1" customWidth="1"/>
    <col min="1802" max="1802" width="12.140625" style="1" customWidth="1"/>
    <col min="1803" max="1803" width="3.7109375" style="1" customWidth="1"/>
    <col min="1804" max="1804" width="9.421875" style="1" customWidth="1"/>
    <col min="1805" max="1806" width="13.140625" style="1" customWidth="1"/>
    <col min="1807" max="1807" width="4.7109375" style="1" customWidth="1"/>
    <col min="1808" max="1808" width="8.421875" style="1" customWidth="1"/>
    <col min="1809" max="1809" width="2.57421875" style="1" customWidth="1"/>
    <col min="1810" max="1810" width="10.421875" style="1" customWidth="1"/>
    <col min="1811" max="1811" width="7.57421875" style="1" customWidth="1"/>
    <col min="1812" max="1812" width="7.8515625" style="1" customWidth="1"/>
    <col min="1813" max="1813" width="6.8515625" style="1" customWidth="1"/>
    <col min="1814" max="2048" width="9.00390625" style="1" customWidth="1"/>
    <col min="2049" max="2049" width="5.8515625" style="1" customWidth="1"/>
    <col min="2050" max="2050" width="5.28125" style="1" customWidth="1"/>
    <col min="2051" max="2051" width="7.8515625" style="1" customWidth="1"/>
    <col min="2052" max="2052" width="2.140625" style="1" customWidth="1"/>
    <col min="2053" max="2053" width="11.140625" style="1" customWidth="1"/>
    <col min="2054" max="2054" width="13.140625" style="1" customWidth="1"/>
    <col min="2055" max="2055" width="2.57421875" style="1" customWidth="1"/>
    <col min="2056" max="2056" width="10.421875" style="1" customWidth="1"/>
    <col min="2057" max="2057" width="0.9921875" style="1" customWidth="1"/>
    <col min="2058" max="2058" width="12.140625" style="1" customWidth="1"/>
    <col min="2059" max="2059" width="3.7109375" style="1" customWidth="1"/>
    <col min="2060" max="2060" width="9.421875" style="1" customWidth="1"/>
    <col min="2061" max="2062" width="13.140625" style="1" customWidth="1"/>
    <col min="2063" max="2063" width="4.7109375" style="1" customWidth="1"/>
    <col min="2064" max="2064" width="8.421875" style="1" customWidth="1"/>
    <col min="2065" max="2065" width="2.57421875" style="1" customWidth="1"/>
    <col min="2066" max="2066" width="10.421875" style="1" customWidth="1"/>
    <col min="2067" max="2067" width="7.57421875" style="1" customWidth="1"/>
    <col min="2068" max="2068" width="7.8515625" style="1" customWidth="1"/>
    <col min="2069" max="2069" width="6.8515625" style="1" customWidth="1"/>
    <col min="2070" max="2304" width="9.00390625" style="1" customWidth="1"/>
    <col min="2305" max="2305" width="5.8515625" style="1" customWidth="1"/>
    <col min="2306" max="2306" width="5.28125" style="1" customWidth="1"/>
    <col min="2307" max="2307" width="7.8515625" style="1" customWidth="1"/>
    <col min="2308" max="2308" width="2.140625" style="1" customWidth="1"/>
    <col min="2309" max="2309" width="11.140625" style="1" customWidth="1"/>
    <col min="2310" max="2310" width="13.140625" style="1" customWidth="1"/>
    <col min="2311" max="2311" width="2.57421875" style="1" customWidth="1"/>
    <col min="2312" max="2312" width="10.421875" style="1" customWidth="1"/>
    <col min="2313" max="2313" width="0.9921875" style="1" customWidth="1"/>
    <col min="2314" max="2314" width="12.140625" style="1" customWidth="1"/>
    <col min="2315" max="2315" width="3.7109375" style="1" customWidth="1"/>
    <col min="2316" max="2316" width="9.421875" style="1" customWidth="1"/>
    <col min="2317" max="2318" width="13.140625" style="1" customWidth="1"/>
    <col min="2319" max="2319" width="4.7109375" style="1" customWidth="1"/>
    <col min="2320" max="2320" width="8.421875" style="1" customWidth="1"/>
    <col min="2321" max="2321" width="2.57421875" style="1" customWidth="1"/>
    <col min="2322" max="2322" width="10.421875" style="1" customWidth="1"/>
    <col min="2323" max="2323" width="7.57421875" style="1" customWidth="1"/>
    <col min="2324" max="2324" width="7.8515625" style="1" customWidth="1"/>
    <col min="2325" max="2325" width="6.8515625" style="1" customWidth="1"/>
    <col min="2326" max="2560" width="9.00390625" style="1" customWidth="1"/>
    <col min="2561" max="2561" width="5.8515625" style="1" customWidth="1"/>
    <col min="2562" max="2562" width="5.28125" style="1" customWidth="1"/>
    <col min="2563" max="2563" width="7.8515625" style="1" customWidth="1"/>
    <col min="2564" max="2564" width="2.140625" style="1" customWidth="1"/>
    <col min="2565" max="2565" width="11.140625" style="1" customWidth="1"/>
    <col min="2566" max="2566" width="13.140625" style="1" customWidth="1"/>
    <col min="2567" max="2567" width="2.57421875" style="1" customWidth="1"/>
    <col min="2568" max="2568" width="10.421875" style="1" customWidth="1"/>
    <col min="2569" max="2569" width="0.9921875" style="1" customWidth="1"/>
    <col min="2570" max="2570" width="12.140625" style="1" customWidth="1"/>
    <col min="2571" max="2571" width="3.7109375" style="1" customWidth="1"/>
    <col min="2572" max="2572" width="9.421875" style="1" customWidth="1"/>
    <col min="2573" max="2574" width="13.140625" style="1" customWidth="1"/>
    <col min="2575" max="2575" width="4.7109375" style="1" customWidth="1"/>
    <col min="2576" max="2576" width="8.421875" style="1" customWidth="1"/>
    <col min="2577" max="2577" width="2.57421875" style="1" customWidth="1"/>
    <col min="2578" max="2578" width="10.421875" style="1" customWidth="1"/>
    <col min="2579" max="2579" width="7.57421875" style="1" customWidth="1"/>
    <col min="2580" max="2580" width="7.8515625" style="1" customWidth="1"/>
    <col min="2581" max="2581" width="6.8515625" style="1" customWidth="1"/>
    <col min="2582" max="2816" width="9.00390625" style="1" customWidth="1"/>
    <col min="2817" max="2817" width="5.8515625" style="1" customWidth="1"/>
    <col min="2818" max="2818" width="5.28125" style="1" customWidth="1"/>
    <col min="2819" max="2819" width="7.8515625" style="1" customWidth="1"/>
    <col min="2820" max="2820" width="2.140625" style="1" customWidth="1"/>
    <col min="2821" max="2821" width="11.140625" style="1" customWidth="1"/>
    <col min="2822" max="2822" width="13.140625" style="1" customWidth="1"/>
    <col min="2823" max="2823" width="2.57421875" style="1" customWidth="1"/>
    <col min="2824" max="2824" width="10.421875" style="1" customWidth="1"/>
    <col min="2825" max="2825" width="0.9921875" style="1" customWidth="1"/>
    <col min="2826" max="2826" width="12.140625" style="1" customWidth="1"/>
    <col min="2827" max="2827" width="3.7109375" style="1" customWidth="1"/>
    <col min="2828" max="2828" width="9.421875" style="1" customWidth="1"/>
    <col min="2829" max="2830" width="13.140625" style="1" customWidth="1"/>
    <col min="2831" max="2831" width="4.7109375" style="1" customWidth="1"/>
    <col min="2832" max="2832" width="8.421875" style="1" customWidth="1"/>
    <col min="2833" max="2833" width="2.57421875" style="1" customWidth="1"/>
    <col min="2834" max="2834" width="10.421875" style="1" customWidth="1"/>
    <col min="2835" max="2835" width="7.57421875" style="1" customWidth="1"/>
    <col min="2836" max="2836" width="7.8515625" style="1" customWidth="1"/>
    <col min="2837" max="2837" width="6.8515625" style="1" customWidth="1"/>
    <col min="2838" max="3072" width="9.00390625" style="1" customWidth="1"/>
    <col min="3073" max="3073" width="5.8515625" style="1" customWidth="1"/>
    <col min="3074" max="3074" width="5.28125" style="1" customWidth="1"/>
    <col min="3075" max="3075" width="7.8515625" style="1" customWidth="1"/>
    <col min="3076" max="3076" width="2.140625" style="1" customWidth="1"/>
    <col min="3077" max="3077" width="11.140625" style="1" customWidth="1"/>
    <col min="3078" max="3078" width="13.140625" style="1" customWidth="1"/>
    <col min="3079" max="3079" width="2.57421875" style="1" customWidth="1"/>
    <col min="3080" max="3080" width="10.421875" style="1" customWidth="1"/>
    <col min="3081" max="3081" width="0.9921875" style="1" customWidth="1"/>
    <col min="3082" max="3082" width="12.140625" style="1" customWidth="1"/>
    <col min="3083" max="3083" width="3.7109375" style="1" customWidth="1"/>
    <col min="3084" max="3084" width="9.421875" style="1" customWidth="1"/>
    <col min="3085" max="3086" width="13.140625" style="1" customWidth="1"/>
    <col min="3087" max="3087" width="4.7109375" style="1" customWidth="1"/>
    <col min="3088" max="3088" width="8.421875" style="1" customWidth="1"/>
    <col min="3089" max="3089" width="2.57421875" style="1" customWidth="1"/>
    <col min="3090" max="3090" width="10.421875" style="1" customWidth="1"/>
    <col min="3091" max="3091" width="7.57421875" style="1" customWidth="1"/>
    <col min="3092" max="3092" width="7.8515625" style="1" customWidth="1"/>
    <col min="3093" max="3093" width="6.8515625" style="1" customWidth="1"/>
    <col min="3094" max="3328" width="9.00390625" style="1" customWidth="1"/>
    <col min="3329" max="3329" width="5.8515625" style="1" customWidth="1"/>
    <col min="3330" max="3330" width="5.28125" style="1" customWidth="1"/>
    <col min="3331" max="3331" width="7.8515625" style="1" customWidth="1"/>
    <col min="3332" max="3332" width="2.140625" style="1" customWidth="1"/>
    <col min="3333" max="3333" width="11.140625" style="1" customWidth="1"/>
    <col min="3334" max="3334" width="13.140625" style="1" customWidth="1"/>
    <col min="3335" max="3335" width="2.57421875" style="1" customWidth="1"/>
    <col min="3336" max="3336" width="10.421875" style="1" customWidth="1"/>
    <col min="3337" max="3337" width="0.9921875" style="1" customWidth="1"/>
    <col min="3338" max="3338" width="12.140625" style="1" customWidth="1"/>
    <col min="3339" max="3339" width="3.7109375" style="1" customWidth="1"/>
    <col min="3340" max="3340" width="9.421875" style="1" customWidth="1"/>
    <col min="3341" max="3342" width="13.140625" style="1" customWidth="1"/>
    <col min="3343" max="3343" width="4.7109375" style="1" customWidth="1"/>
    <col min="3344" max="3344" width="8.421875" style="1" customWidth="1"/>
    <col min="3345" max="3345" width="2.57421875" style="1" customWidth="1"/>
    <col min="3346" max="3346" width="10.421875" style="1" customWidth="1"/>
    <col min="3347" max="3347" width="7.57421875" style="1" customWidth="1"/>
    <col min="3348" max="3348" width="7.8515625" style="1" customWidth="1"/>
    <col min="3349" max="3349" width="6.8515625" style="1" customWidth="1"/>
    <col min="3350" max="3584" width="9.00390625" style="1" customWidth="1"/>
    <col min="3585" max="3585" width="5.8515625" style="1" customWidth="1"/>
    <col min="3586" max="3586" width="5.28125" style="1" customWidth="1"/>
    <col min="3587" max="3587" width="7.8515625" style="1" customWidth="1"/>
    <col min="3588" max="3588" width="2.140625" style="1" customWidth="1"/>
    <col min="3589" max="3589" width="11.140625" style="1" customWidth="1"/>
    <col min="3590" max="3590" width="13.140625" style="1" customWidth="1"/>
    <col min="3591" max="3591" width="2.57421875" style="1" customWidth="1"/>
    <col min="3592" max="3592" width="10.421875" style="1" customWidth="1"/>
    <col min="3593" max="3593" width="0.9921875" style="1" customWidth="1"/>
    <col min="3594" max="3594" width="12.140625" style="1" customWidth="1"/>
    <col min="3595" max="3595" width="3.7109375" style="1" customWidth="1"/>
    <col min="3596" max="3596" width="9.421875" style="1" customWidth="1"/>
    <col min="3597" max="3598" width="13.140625" style="1" customWidth="1"/>
    <col min="3599" max="3599" width="4.7109375" style="1" customWidth="1"/>
    <col min="3600" max="3600" width="8.421875" style="1" customWidth="1"/>
    <col min="3601" max="3601" width="2.57421875" style="1" customWidth="1"/>
    <col min="3602" max="3602" width="10.421875" style="1" customWidth="1"/>
    <col min="3603" max="3603" width="7.57421875" style="1" customWidth="1"/>
    <col min="3604" max="3604" width="7.8515625" style="1" customWidth="1"/>
    <col min="3605" max="3605" width="6.8515625" style="1" customWidth="1"/>
    <col min="3606" max="3840" width="9.00390625" style="1" customWidth="1"/>
    <col min="3841" max="3841" width="5.8515625" style="1" customWidth="1"/>
    <col min="3842" max="3842" width="5.28125" style="1" customWidth="1"/>
    <col min="3843" max="3843" width="7.8515625" style="1" customWidth="1"/>
    <col min="3844" max="3844" width="2.140625" style="1" customWidth="1"/>
    <col min="3845" max="3845" width="11.140625" style="1" customWidth="1"/>
    <col min="3846" max="3846" width="13.140625" style="1" customWidth="1"/>
    <col min="3847" max="3847" width="2.57421875" style="1" customWidth="1"/>
    <col min="3848" max="3848" width="10.421875" style="1" customWidth="1"/>
    <col min="3849" max="3849" width="0.9921875" style="1" customWidth="1"/>
    <col min="3850" max="3850" width="12.140625" style="1" customWidth="1"/>
    <col min="3851" max="3851" width="3.7109375" style="1" customWidth="1"/>
    <col min="3852" max="3852" width="9.421875" style="1" customWidth="1"/>
    <col min="3853" max="3854" width="13.140625" style="1" customWidth="1"/>
    <col min="3855" max="3855" width="4.7109375" style="1" customWidth="1"/>
    <col min="3856" max="3856" width="8.421875" style="1" customWidth="1"/>
    <col min="3857" max="3857" width="2.57421875" style="1" customWidth="1"/>
    <col min="3858" max="3858" width="10.421875" style="1" customWidth="1"/>
    <col min="3859" max="3859" width="7.57421875" style="1" customWidth="1"/>
    <col min="3860" max="3860" width="7.8515625" style="1" customWidth="1"/>
    <col min="3861" max="3861" width="6.8515625" style="1" customWidth="1"/>
    <col min="3862" max="4096" width="9.00390625" style="1" customWidth="1"/>
    <col min="4097" max="4097" width="5.8515625" style="1" customWidth="1"/>
    <col min="4098" max="4098" width="5.28125" style="1" customWidth="1"/>
    <col min="4099" max="4099" width="7.8515625" style="1" customWidth="1"/>
    <col min="4100" max="4100" width="2.140625" style="1" customWidth="1"/>
    <col min="4101" max="4101" width="11.140625" style="1" customWidth="1"/>
    <col min="4102" max="4102" width="13.140625" style="1" customWidth="1"/>
    <col min="4103" max="4103" width="2.57421875" style="1" customWidth="1"/>
    <col min="4104" max="4104" width="10.421875" style="1" customWidth="1"/>
    <col min="4105" max="4105" width="0.9921875" style="1" customWidth="1"/>
    <col min="4106" max="4106" width="12.140625" style="1" customWidth="1"/>
    <col min="4107" max="4107" width="3.7109375" style="1" customWidth="1"/>
    <col min="4108" max="4108" width="9.421875" style="1" customWidth="1"/>
    <col min="4109" max="4110" width="13.140625" style="1" customWidth="1"/>
    <col min="4111" max="4111" width="4.7109375" style="1" customWidth="1"/>
    <col min="4112" max="4112" width="8.421875" style="1" customWidth="1"/>
    <col min="4113" max="4113" width="2.57421875" style="1" customWidth="1"/>
    <col min="4114" max="4114" width="10.421875" style="1" customWidth="1"/>
    <col min="4115" max="4115" width="7.57421875" style="1" customWidth="1"/>
    <col min="4116" max="4116" width="7.8515625" style="1" customWidth="1"/>
    <col min="4117" max="4117" width="6.8515625" style="1" customWidth="1"/>
    <col min="4118" max="4352" width="9.00390625" style="1" customWidth="1"/>
    <col min="4353" max="4353" width="5.8515625" style="1" customWidth="1"/>
    <col min="4354" max="4354" width="5.28125" style="1" customWidth="1"/>
    <col min="4355" max="4355" width="7.8515625" style="1" customWidth="1"/>
    <col min="4356" max="4356" width="2.140625" style="1" customWidth="1"/>
    <col min="4357" max="4357" width="11.140625" style="1" customWidth="1"/>
    <col min="4358" max="4358" width="13.140625" style="1" customWidth="1"/>
    <col min="4359" max="4359" width="2.57421875" style="1" customWidth="1"/>
    <col min="4360" max="4360" width="10.421875" style="1" customWidth="1"/>
    <col min="4361" max="4361" width="0.9921875" style="1" customWidth="1"/>
    <col min="4362" max="4362" width="12.140625" style="1" customWidth="1"/>
    <col min="4363" max="4363" width="3.7109375" style="1" customWidth="1"/>
    <col min="4364" max="4364" width="9.421875" style="1" customWidth="1"/>
    <col min="4365" max="4366" width="13.140625" style="1" customWidth="1"/>
    <col min="4367" max="4367" width="4.7109375" style="1" customWidth="1"/>
    <col min="4368" max="4368" width="8.421875" style="1" customWidth="1"/>
    <col min="4369" max="4369" width="2.57421875" style="1" customWidth="1"/>
    <col min="4370" max="4370" width="10.421875" style="1" customWidth="1"/>
    <col min="4371" max="4371" width="7.57421875" style="1" customWidth="1"/>
    <col min="4372" max="4372" width="7.8515625" style="1" customWidth="1"/>
    <col min="4373" max="4373" width="6.8515625" style="1" customWidth="1"/>
    <col min="4374" max="4608" width="9.00390625" style="1" customWidth="1"/>
    <col min="4609" max="4609" width="5.8515625" style="1" customWidth="1"/>
    <col min="4610" max="4610" width="5.28125" style="1" customWidth="1"/>
    <col min="4611" max="4611" width="7.8515625" style="1" customWidth="1"/>
    <col min="4612" max="4612" width="2.140625" style="1" customWidth="1"/>
    <col min="4613" max="4613" width="11.140625" style="1" customWidth="1"/>
    <col min="4614" max="4614" width="13.140625" style="1" customWidth="1"/>
    <col min="4615" max="4615" width="2.57421875" style="1" customWidth="1"/>
    <col min="4616" max="4616" width="10.421875" style="1" customWidth="1"/>
    <col min="4617" max="4617" width="0.9921875" style="1" customWidth="1"/>
    <col min="4618" max="4618" width="12.140625" style="1" customWidth="1"/>
    <col min="4619" max="4619" width="3.7109375" style="1" customWidth="1"/>
    <col min="4620" max="4620" width="9.421875" style="1" customWidth="1"/>
    <col min="4621" max="4622" width="13.140625" style="1" customWidth="1"/>
    <col min="4623" max="4623" width="4.7109375" style="1" customWidth="1"/>
    <col min="4624" max="4624" width="8.421875" style="1" customWidth="1"/>
    <col min="4625" max="4625" width="2.57421875" style="1" customWidth="1"/>
    <col min="4626" max="4626" width="10.421875" style="1" customWidth="1"/>
    <col min="4627" max="4627" width="7.57421875" style="1" customWidth="1"/>
    <col min="4628" max="4628" width="7.8515625" style="1" customWidth="1"/>
    <col min="4629" max="4629" width="6.8515625" style="1" customWidth="1"/>
    <col min="4630" max="4864" width="9.00390625" style="1" customWidth="1"/>
    <col min="4865" max="4865" width="5.8515625" style="1" customWidth="1"/>
    <col min="4866" max="4866" width="5.28125" style="1" customWidth="1"/>
    <col min="4867" max="4867" width="7.8515625" style="1" customWidth="1"/>
    <col min="4868" max="4868" width="2.140625" style="1" customWidth="1"/>
    <col min="4869" max="4869" width="11.140625" style="1" customWidth="1"/>
    <col min="4870" max="4870" width="13.140625" style="1" customWidth="1"/>
    <col min="4871" max="4871" width="2.57421875" style="1" customWidth="1"/>
    <col min="4872" max="4872" width="10.421875" style="1" customWidth="1"/>
    <col min="4873" max="4873" width="0.9921875" style="1" customWidth="1"/>
    <col min="4874" max="4874" width="12.140625" style="1" customWidth="1"/>
    <col min="4875" max="4875" width="3.7109375" style="1" customWidth="1"/>
    <col min="4876" max="4876" width="9.421875" style="1" customWidth="1"/>
    <col min="4877" max="4878" width="13.140625" style="1" customWidth="1"/>
    <col min="4879" max="4879" width="4.7109375" style="1" customWidth="1"/>
    <col min="4880" max="4880" width="8.421875" style="1" customWidth="1"/>
    <col min="4881" max="4881" width="2.57421875" style="1" customWidth="1"/>
    <col min="4882" max="4882" width="10.421875" style="1" customWidth="1"/>
    <col min="4883" max="4883" width="7.57421875" style="1" customWidth="1"/>
    <col min="4884" max="4884" width="7.8515625" style="1" customWidth="1"/>
    <col min="4885" max="4885" width="6.8515625" style="1" customWidth="1"/>
    <col min="4886" max="5120" width="9.00390625" style="1" customWidth="1"/>
    <col min="5121" max="5121" width="5.8515625" style="1" customWidth="1"/>
    <col min="5122" max="5122" width="5.28125" style="1" customWidth="1"/>
    <col min="5123" max="5123" width="7.8515625" style="1" customWidth="1"/>
    <col min="5124" max="5124" width="2.140625" style="1" customWidth="1"/>
    <col min="5125" max="5125" width="11.140625" style="1" customWidth="1"/>
    <col min="5126" max="5126" width="13.140625" style="1" customWidth="1"/>
    <col min="5127" max="5127" width="2.57421875" style="1" customWidth="1"/>
    <col min="5128" max="5128" width="10.421875" style="1" customWidth="1"/>
    <col min="5129" max="5129" width="0.9921875" style="1" customWidth="1"/>
    <col min="5130" max="5130" width="12.140625" style="1" customWidth="1"/>
    <col min="5131" max="5131" width="3.7109375" style="1" customWidth="1"/>
    <col min="5132" max="5132" width="9.421875" style="1" customWidth="1"/>
    <col min="5133" max="5134" width="13.140625" style="1" customWidth="1"/>
    <col min="5135" max="5135" width="4.7109375" style="1" customWidth="1"/>
    <col min="5136" max="5136" width="8.421875" style="1" customWidth="1"/>
    <col min="5137" max="5137" width="2.57421875" style="1" customWidth="1"/>
    <col min="5138" max="5138" width="10.421875" style="1" customWidth="1"/>
    <col min="5139" max="5139" width="7.57421875" style="1" customWidth="1"/>
    <col min="5140" max="5140" width="7.8515625" style="1" customWidth="1"/>
    <col min="5141" max="5141" width="6.8515625" style="1" customWidth="1"/>
    <col min="5142" max="5376" width="9.00390625" style="1" customWidth="1"/>
    <col min="5377" max="5377" width="5.8515625" style="1" customWidth="1"/>
    <col min="5378" max="5378" width="5.28125" style="1" customWidth="1"/>
    <col min="5379" max="5379" width="7.8515625" style="1" customWidth="1"/>
    <col min="5380" max="5380" width="2.140625" style="1" customWidth="1"/>
    <col min="5381" max="5381" width="11.140625" style="1" customWidth="1"/>
    <col min="5382" max="5382" width="13.140625" style="1" customWidth="1"/>
    <col min="5383" max="5383" width="2.57421875" style="1" customWidth="1"/>
    <col min="5384" max="5384" width="10.421875" style="1" customWidth="1"/>
    <col min="5385" max="5385" width="0.9921875" style="1" customWidth="1"/>
    <col min="5386" max="5386" width="12.140625" style="1" customWidth="1"/>
    <col min="5387" max="5387" width="3.7109375" style="1" customWidth="1"/>
    <col min="5388" max="5388" width="9.421875" style="1" customWidth="1"/>
    <col min="5389" max="5390" width="13.140625" style="1" customWidth="1"/>
    <col min="5391" max="5391" width="4.7109375" style="1" customWidth="1"/>
    <col min="5392" max="5392" width="8.421875" style="1" customWidth="1"/>
    <col min="5393" max="5393" width="2.57421875" style="1" customWidth="1"/>
    <col min="5394" max="5394" width="10.421875" style="1" customWidth="1"/>
    <col min="5395" max="5395" width="7.57421875" style="1" customWidth="1"/>
    <col min="5396" max="5396" width="7.8515625" style="1" customWidth="1"/>
    <col min="5397" max="5397" width="6.8515625" style="1" customWidth="1"/>
    <col min="5398" max="5632" width="9.00390625" style="1" customWidth="1"/>
    <col min="5633" max="5633" width="5.8515625" style="1" customWidth="1"/>
    <col min="5634" max="5634" width="5.28125" style="1" customWidth="1"/>
    <col min="5635" max="5635" width="7.8515625" style="1" customWidth="1"/>
    <col min="5636" max="5636" width="2.140625" style="1" customWidth="1"/>
    <col min="5637" max="5637" width="11.140625" style="1" customWidth="1"/>
    <col min="5638" max="5638" width="13.140625" style="1" customWidth="1"/>
    <col min="5639" max="5639" width="2.57421875" style="1" customWidth="1"/>
    <col min="5640" max="5640" width="10.421875" style="1" customWidth="1"/>
    <col min="5641" max="5641" width="0.9921875" style="1" customWidth="1"/>
    <col min="5642" max="5642" width="12.140625" style="1" customWidth="1"/>
    <col min="5643" max="5643" width="3.7109375" style="1" customWidth="1"/>
    <col min="5644" max="5644" width="9.421875" style="1" customWidth="1"/>
    <col min="5645" max="5646" width="13.140625" style="1" customWidth="1"/>
    <col min="5647" max="5647" width="4.7109375" style="1" customWidth="1"/>
    <col min="5648" max="5648" width="8.421875" style="1" customWidth="1"/>
    <col min="5649" max="5649" width="2.57421875" style="1" customWidth="1"/>
    <col min="5650" max="5650" width="10.421875" style="1" customWidth="1"/>
    <col min="5651" max="5651" width="7.57421875" style="1" customWidth="1"/>
    <col min="5652" max="5652" width="7.8515625" style="1" customWidth="1"/>
    <col min="5653" max="5653" width="6.8515625" style="1" customWidth="1"/>
    <col min="5654" max="5888" width="9.00390625" style="1" customWidth="1"/>
    <col min="5889" max="5889" width="5.8515625" style="1" customWidth="1"/>
    <col min="5890" max="5890" width="5.28125" style="1" customWidth="1"/>
    <col min="5891" max="5891" width="7.8515625" style="1" customWidth="1"/>
    <col min="5892" max="5892" width="2.140625" style="1" customWidth="1"/>
    <col min="5893" max="5893" width="11.140625" style="1" customWidth="1"/>
    <col min="5894" max="5894" width="13.140625" style="1" customWidth="1"/>
    <col min="5895" max="5895" width="2.57421875" style="1" customWidth="1"/>
    <col min="5896" max="5896" width="10.421875" style="1" customWidth="1"/>
    <col min="5897" max="5897" width="0.9921875" style="1" customWidth="1"/>
    <col min="5898" max="5898" width="12.140625" style="1" customWidth="1"/>
    <col min="5899" max="5899" width="3.7109375" style="1" customWidth="1"/>
    <col min="5900" max="5900" width="9.421875" style="1" customWidth="1"/>
    <col min="5901" max="5902" width="13.140625" style="1" customWidth="1"/>
    <col min="5903" max="5903" width="4.7109375" style="1" customWidth="1"/>
    <col min="5904" max="5904" width="8.421875" style="1" customWidth="1"/>
    <col min="5905" max="5905" width="2.57421875" style="1" customWidth="1"/>
    <col min="5906" max="5906" width="10.421875" style="1" customWidth="1"/>
    <col min="5907" max="5907" width="7.57421875" style="1" customWidth="1"/>
    <col min="5908" max="5908" width="7.8515625" style="1" customWidth="1"/>
    <col min="5909" max="5909" width="6.8515625" style="1" customWidth="1"/>
    <col min="5910" max="6144" width="9.00390625" style="1" customWidth="1"/>
    <col min="6145" max="6145" width="5.8515625" style="1" customWidth="1"/>
    <col min="6146" max="6146" width="5.28125" style="1" customWidth="1"/>
    <col min="6147" max="6147" width="7.8515625" style="1" customWidth="1"/>
    <col min="6148" max="6148" width="2.140625" style="1" customWidth="1"/>
    <col min="6149" max="6149" width="11.140625" style="1" customWidth="1"/>
    <col min="6150" max="6150" width="13.140625" style="1" customWidth="1"/>
    <col min="6151" max="6151" width="2.57421875" style="1" customWidth="1"/>
    <col min="6152" max="6152" width="10.421875" style="1" customWidth="1"/>
    <col min="6153" max="6153" width="0.9921875" style="1" customWidth="1"/>
    <col min="6154" max="6154" width="12.140625" style="1" customWidth="1"/>
    <col min="6155" max="6155" width="3.7109375" style="1" customWidth="1"/>
    <col min="6156" max="6156" width="9.421875" style="1" customWidth="1"/>
    <col min="6157" max="6158" width="13.140625" style="1" customWidth="1"/>
    <col min="6159" max="6159" width="4.7109375" style="1" customWidth="1"/>
    <col min="6160" max="6160" width="8.421875" style="1" customWidth="1"/>
    <col min="6161" max="6161" width="2.57421875" style="1" customWidth="1"/>
    <col min="6162" max="6162" width="10.421875" style="1" customWidth="1"/>
    <col min="6163" max="6163" width="7.57421875" style="1" customWidth="1"/>
    <col min="6164" max="6164" width="7.8515625" style="1" customWidth="1"/>
    <col min="6165" max="6165" width="6.8515625" style="1" customWidth="1"/>
    <col min="6166" max="6400" width="9.00390625" style="1" customWidth="1"/>
    <col min="6401" max="6401" width="5.8515625" style="1" customWidth="1"/>
    <col min="6402" max="6402" width="5.28125" style="1" customWidth="1"/>
    <col min="6403" max="6403" width="7.8515625" style="1" customWidth="1"/>
    <col min="6404" max="6404" width="2.140625" style="1" customWidth="1"/>
    <col min="6405" max="6405" width="11.140625" style="1" customWidth="1"/>
    <col min="6406" max="6406" width="13.140625" style="1" customWidth="1"/>
    <col min="6407" max="6407" width="2.57421875" style="1" customWidth="1"/>
    <col min="6408" max="6408" width="10.421875" style="1" customWidth="1"/>
    <col min="6409" max="6409" width="0.9921875" style="1" customWidth="1"/>
    <col min="6410" max="6410" width="12.140625" style="1" customWidth="1"/>
    <col min="6411" max="6411" width="3.7109375" style="1" customWidth="1"/>
    <col min="6412" max="6412" width="9.421875" style="1" customWidth="1"/>
    <col min="6413" max="6414" width="13.140625" style="1" customWidth="1"/>
    <col min="6415" max="6415" width="4.7109375" style="1" customWidth="1"/>
    <col min="6416" max="6416" width="8.421875" style="1" customWidth="1"/>
    <col min="6417" max="6417" width="2.57421875" style="1" customWidth="1"/>
    <col min="6418" max="6418" width="10.421875" style="1" customWidth="1"/>
    <col min="6419" max="6419" width="7.57421875" style="1" customWidth="1"/>
    <col min="6420" max="6420" width="7.8515625" style="1" customWidth="1"/>
    <col min="6421" max="6421" width="6.8515625" style="1" customWidth="1"/>
    <col min="6422" max="6656" width="9.00390625" style="1" customWidth="1"/>
    <col min="6657" max="6657" width="5.8515625" style="1" customWidth="1"/>
    <col min="6658" max="6658" width="5.28125" style="1" customWidth="1"/>
    <col min="6659" max="6659" width="7.8515625" style="1" customWidth="1"/>
    <col min="6660" max="6660" width="2.140625" style="1" customWidth="1"/>
    <col min="6661" max="6661" width="11.140625" style="1" customWidth="1"/>
    <col min="6662" max="6662" width="13.140625" style="1" customWidth="1"/>
    <col min="6663" max="6663" width="2.57421875" style="1" customWidth="1"/>
    <col min="6664" max="6664" width="10.421875" style="1" customWidth="1"/>
    <col min="6665" max="6665" width="0.9921875" style="1" customWidth="1"/>
    <col min="6666" max="6666" width="12.140625" style="1" customWidth="1"/>
    <col min="6667" max="6667" width="3.7109375" style="1" customWidth="1"/>
    <col min="6668" max="6668" width="9.421875" style="1" customWidth="1"/>
    <col min="6669" max="6670" width="13.140625" style="1" customWidth="1"/>
    <col min="6671" max="6671" width="4.7109375" style="1" customWidth="1"/>
    <col min="6672" max="6672" width="8.421875" style="1" customWidth="1"/>
    <col min="6673" max="6673" width="2.57421875" style="1" customWidth="1"/>
    <col min="6674" max="6674" width="10.421875" style="1" customWidth="1"/>
    <col min="6675" max="6675" width="7.57421875" style="1" customWidth="1"/>
    <col min="6676" max="6676" width="7.8515625" style="1" customWidth="1"/>
    <col min="6677" max="6677" width="6.8515625" style="1" customWidth="1"/>
    <col min="6678" max="6912" width="9.00390625" style="1" customWidth="1"/>
    <col min="6913" max="6913" width="5.8515625" style="1" customWidth="1"/>
    <col min="6914" max="6914" width="5.28125" style="1" customWidth="1"/>
    <col min="6915" max="6915" width="7.8515625" style="1" customWidth="1"/>
    <col min="6916" max="6916" width="2.140625" style="1" customWidth="1"/>
    <col min="6917" max="6917" width="11.140625" style="1" customWidth="1"/>
    <col min="6918" max="6918" width="13.140625" style="1" customWidth="1"/>
    <col min="6919" max="6919" width="2.57421875" style="1" customWidth="1"/>
    <col min="6920" max="6920" width="10.421875" style="1" customWidth="1"/>
    <col min="6921" max="6921" width="0.9921875" style="1" customWidth="1"/>
    <col min="6922" max="6922" width="12.140625" style="1" customWidth="1"/>
    <col min="6923" max="6923" width="3.7109375" style="1" customWidth="1"/>
    <col min="6924" max="6924" width="9.421875" style="1" customWidth="1"/>
    <col min="6925" max="6926" width="13.140625" style="1" customWidth="1"/>
    <col min="6927" max="6927" width="4.7109375" style="1" customWidth="1"/>
    <col min="6928" max="6928" width="8.421875" style="1" customWidth="1"/>
    <col min="6929" max="6929" width="2.57421875" style="1" customWidth="1"/>
    <col min="6930" max="6930" width="10.421875" style="1" customWidth="1"/>
    <col min="6931" max="6931" width="7.57421875" style="1" customWidth="1"/>
    <col min="6932" max="6932" width="7.8515625" style="1" customWidth="1"/>
    <col min="6933" max="6933" width="6.8515625" style="1" customWidth="1"/>
    <col min="6934" max="7168" width="9.00390625" style="1" customWidth="1"/>
    <col min="7169" max="7169" width="5.8515625" style="1" customWidth="1"/>
    <col min="7170" max="7170" width="5.28125" style="1" customWidth="1"/>
    <col min="7171" max="7171" width="7.8515625" style="1" customWidth="1"/>
    <col min="7172" max="7172" width="2.140625" style="1" customWidth="1"/>
    <col min="7173" max="7173" width="11.140625" style="1" customWidth="1"/>
    <col min="7174" max="7174" width="13.140625" style="1" customWidth="1"/>
    <col min="7175" max="7175" width="2.57421875" style="1" customWidth="1"/>
    <col min="7176" max="7176" width="10.421875" style="1" customWidth="1"/>
    <col min="7177" max="7177" width="0.9921875" style="1" customWidth="1"/>
    <col min="7178" max="7178" width="12.140625" style="1" customWidth="1"/>
    <col min="7179" max="7179" width="3.7109375" style="1" customWidth="1"/>
    <col min="7180" max="7180" width="9.421875" style="1" customWidth="1"/>
    <col min="7181" max="7182" width="13.140625" style="1" customWidth="1"/>
    <col min="7183" max="7183" width="4.7109375" style="1" customWidth="1"/>
    <col min="7184" max="7184" width="8.421875" style="1" customWidth="1"/>
    <col min="7185" max="7185" width="2.57421875" style="1" customWidth="1"/>
    <col min="7186" max="7186" width="10.421875" style="1" customWidth="1"/>
    <col min="7187" max="7187" width="7.57421875" style="1" customWidth="1"/>
    <col min="7188" max="7188" width="7.8515625" style="1" customWidth="1"/>
    <col min="7189" max="7189" width="6.8515625" style="1" customWidth="1"/>
    <col min="7190" max="7424" width="9.00390625" style="1" customWidth="1"/>
    <col min="7425" max="7425" width="5.8515625" style="1" customWidth="1"/>
    <col min="7426" max="7426" width="5.28125" style="1" customWidth="1"/>
    <col min="7427" max="7427" width="7.8515625" style="1" customWidth="1"/>
    <col min="7428" max="7428" width="2.140625" style="1" customWidth="1"/>
    <col min="7429" max="7429" width="11.140625" style="1" customWidth="1"/>
    <col min="7430" max="7430" width="13.140625" style="1" customWidth="1"/>
    <col min="7431" max="7431" width="2.57421875" style="1" customWidth="1"/>
    <col min="7432" max="7432" width="10.421875" style="1" customWidth="1"/>
    <col min="7433" max="7433" width="0.9921875" style="1" customWidth="1"/>
    <col min="7434" max="7434" width="12.140625" style="1" customWidth="1"/>
    <col min="7435" max="7435" width="3.7109375" style="1" customWidth="1"/>
    <col min="7436" max="7436" width="9.421875" style="1" customWidth="1"/>
    <col min="7437" max="7438" width="13.140625" style="1" customWidth="1"/>
    <col min="7439" max="7439" width="4.7109375" style="1" customWidth="1"/>
    <col min="7440" max="7440" width="8.421875" style="1" customWidth="1"/>
    <col min="7441" max="7441" width="2.57421875" style="1" customWidth="1"/>
    <col min="7442" max="7442" width="10.421875" style="1" customWidth="1"/>
    <col min="7443" max="7443" width="7.57421875" style="1" customWidth="1"/>
    <col min="7444" max="7444" width="7.8515625" style="1" customWidth="1"/>
    <col min="7445" max="7445" width="6.8515625" style="1" customWidth="1"/>
    <col min="7446" max="7680" width="9.00390625" style="1" customWidth="1"/>
    <col min="7681" max="7681" width="5.8515625" style="1" customWidth="1"/>
    <col min="7682" max="7682" width="5.28125" style="1" customWidth="1"/>
    <col min="7683" max="7683" width="7.8515625" style="1" customWidth="1"/>
    <col min="7684" max="7684" width="2.140625" style="1" customWidth="1"/>
    <col min="7685" max="7685" width="11.140625" style="1" customWidth="1"/>
    <col min="7686" max="7686" width="13.140625" style="1" customWidth="1"/>
    <col min="7687" max="7687" width="2.57421875" style="1" customWidth="1"/>
    <col min="7688" max="7688" width="10.421875" style="1" customWidth="1"/>
    <col min="7689" max="7689" width="0.9921875" style="1" customWidth="1"/>
    <col min="7690" max="7690" width="12.140625" style="1" customWidth="1"/>
    <col min="7691" max="7691" width="3.7109375" style="1" customWidth="1"/>
    <col min="7692" max="7692" width="9.421875" style="1" customWidth="1"/>
    <col min="7693" max="7694" width="13.140625" style="1" customWidth="1"/>
    <col min="7695" max="7695" width="4.7109375" style="1" customWidth="1"/>
    <col min="7696" max="7696" width="8.421875" style="1" customWidth="1"/>
    <col min="7697" max="7697" width="2.57421875" style="1" customWidth="1"/>
    <col min="7698" max="7698" width="10.421875" style="1" customWidth="1"/>
    <col min="7699" max="7699" width="7.57421875" style="1" customWidth="1"/>
    <col min="7700" max="7700" width="7.8515625" style="1" customWidth="1"/>
    <col min="7701" max="7701" width="6.8515625" style="1" customWidth="1"/>
    <col min="7702" max="7936" width="9.00390625" style="1" customWidth="1"/>
    <col min="7937" max="7937" width="5.8515625" style="1" customWidth="1"/>
    <col min="7938" max="7938" width="5.28125" style="1" customWidth="1"/>
    <col min="7939" max="7939" width="7.8515625" style="1" customWidth="1"/>
    <col min="7940" max="7940" width="2.140625" style="1" customWidth="1"/>
    <col min="7941" max="7941" width="11.140625" style="1" customWidth="1"/>
    <col min="7942" max="7942" width="13.140625" style="1" customWidth="1"/>
    <col min="7943" max="7943" width="2.57421875" style="1" customWidth="1"/>
    <col min="7944" max="7944" width="10.421875" style="1" customWidth="1"/>
    <col min="7945" max="7945" width="0.9921875" style="1" customWidth="1"/>
    <col min="7946" max="7946" width="12.140625" style="1" customWidth="1"/>
    <col min="7947" max="7947" width="3.7109375" style="1" customWidth="1"/>
    <col min="7948" max="7948" width="9.421875" style="1" customWidth="1"/>
    <col min="7949" max="7950" width="13.140625" style="1" customWidth="1"/>
    <col min="7951" max="7951" width="4.7109375" style="1" customWidth="1"/>
    <col min="7952" max="7952" width="8.421875" style="1" customWidth="1"/>
    <col min="7953" max="7953" width="2.57421875" style="1" customWidth="1"/>
    <col min="7954" max="7954" width="10.421875" style="1" customWidth="1"/>
    <col min="7955" max="7955" width="7.57421875" style="1" customWidth="1"/>
    <col min="7956" max="7956" width="7.8515625" style="1" customWidth="1"/>
    <col min="7957" max="7957" width="6.8515625" style="1" customWidth="1"/>
    <col min="7958" max="8192" width="9.00390625" style="1" customWidth="1"/>
    <col min="8193" max="8193" width="5.8515625" style="1" customWidth="1"/>
    <col min="8194" max="8194" width="5.28125" style="1" customWidth="1"/>
    <col min="8195" max="8195" width="7.8515625" style="1" customWidth="1"/>
    <col min="8196" max="8196" width="2.140625" style="1" customWidth="1"/>
    <col min="8197" max="8197" width="11.140625" style="1" customWidth="1"/>
    <col min="8198" max="8198" width="13.140625" style="1" customWidth="1"/>
    <col min="8199" max="8199" width="2.57421875" style="1" customWidth="1"/>
    <col min="8200" max="8200" width="10.421875" style="1" customWidth="1"/>
    <col min="8201" max="8201" width="0.9921875" style="1" customWidth="1"/>
    <col min="8202" max="8202" width="12.140625" style="1" customWidth="1"/>
    <col min="8203" max="8203" width="3.7109375" style="1" customWidth="1"/>
    <col min="8204" max="8204" width="9.421875" style="1" customWidth="1"/>
    <col min="8205" max="8206" width="13.140625" style="1" customWidth="1"/>
    <col min="8207" max="8207" width="4.7109375" style="1" customWidth="1"/>
    <col min="8208" max="8208" width="8.421875" style="1" customWidth="1"/>
    <col min="8209" max="8209" width="2.57421875" style="1" customWidth="1"/>
    <col min="8210" max="8210" width="10.421875" style="1" customWidth="1"/>
    <col min="8211" max="8211" width="7.57421875" style="1" customWidth="1"/>
    <col min="8212" max="8212" width="7.8515625" style="1" customWidth="1"/>
    <col min="8213" max="8213" width="6.8515625" style="1" customWidth="1"/>
    <col min="8214" max="8448" width="9.00390625" style="1" customWidth="1"/>
    <col min="8449" max="8449" width="5.8515625" style="1" customWidth="1"/>
    <col min="8450" max="8450" width="5.28125" style="1" customWidth="1"/>
    <col min="8451" max="8451" width="7.8515625" style="1" customWidth="1"/>
    <col min="8452" max="8452" width="2.140625" style="1" customWidth="1"/>
    <col min="8453" max="8453" width="11.140625" style="1" customWidth="1"/>
    <col min="8454" max="8454" width="13.140625" style="1" customWidth="1"/>
    <col min="8455" max="8455" width="2.57421875" style="1" customWidth="1"/>
    <col min="8456" max="8456" width="10.421875" style="1" customWidth="1"/>
    <col min="8457" max="8457" width="0.9921875" style="1" customWidth="1"/>
    <col min="8458" max="8458" width="12.140625" style="1" customWidth="1"/>
    <col min="8459" max="8459" width="3.7109375" style="1" customWidth="1"/>
    <col min="8460" max="8460" width="9.421875" style="1" customWidth="1"/>
    <col min="8461" max="8462" width="13.140625" style="1" customWidth="1"/>
    <col min="8463" max="8463" width="4.7109375" style="1" customWidth="1"/>
    <col min="8464" max="8464" width="8.421875" style="1" customWidth="1"/>
    <col min="8465" max="8465" width="2.57421875" style="1" customWidth="1"/>
    <col min="8466" max="8466" width="10.421875" style="1" customWidth="1"/>
    <col min="8467" max="8467" width="7.57421875" style="1" customWidth="1"/>
    <col min="8468" max="8468" width="7.8515625" style="1" customWidth="1"/>
    <col min="8469" max="8469" width="6.8515625" style="1" customWidth="1"/>
    <col min="8470" max="8704" width="9.00390625" style="1" customWidth="1"/>
    <col min="8705" max="8705" width="5.8515625" style="1" customWidth="1"/>
    <col min="8706" max="8706" width="5.28125" style="1" customWidth="1"/>
    <col min="8707" max="8707" width="7.8515625" style="1" customWidth="1"/>
    <col min="8708" max="8708" width="2.140625" style="1" customWidth="1"/>
    <col min="8709" max="8709" width="11.140625" style="1" customWidth="1"/>
    <col min="8710" max="8710" width="13.140625" style="1" customWidth="1"/>
    <col min="8711" max="8711" width="2.57421875" style="1" customWidth="1"/>
    <col min="8712" max="8712" width="10.421875" style="1" customWidth="1"/>
    <col min="8713" max="8713" width="0.9921875" style="1" customWidth="1"/>
    <col min="8714" max="8714" width="12.140625" style="1" customWidth="1"/>
    <col min="8715" max="8715" width="3.7109375" style="1" customWidth="1"/>
    <col min="8716" max="8716" width="9.421875" style="1" customWidth="1"/>
    <col min="8717" max="8718" width="13.140625" style="1" customWidth="1"/>
    <col min="8719" max="8719" width="4.7109375" style="1" customWidth="1"/>
    <col min="8720" max="8720" width="8.421875" style="1" customWidth="1"/>
    <col min="8721" max="8721" width="2.57421875" style="1" customWidth="1"/>
    <col min="8722" max="8722" width="10.421875" style="1" customWidth="1"/>
    <col min="8723" max="8723" width="7.57421875" style="1" customWidth="1"/>
    <col min="8724" max="8724" width="7.8515625" style="1" customWidth="1"/>
    <col min="8725" max="8725" width="6.8515625" style="1" customWidth="1"/>
    <col min="8726" max="8960" width="9.00390625" style="1" customWidth="1"/>
    <col min="8961" max="8961" width="5.8515625" style="1" customWidth="1"/>
    <col min="8962" max="8962" width="5.28125" style="1" customWidth="1"/>
    <col min="8963" max="8963" width="7.8515625" style="1" customWidth="1"/>
    <col min="8964" max="8964" width="2.140625" style="1" customWidth="1"/>
    <col min="8965" max="8965" width="11.140625" style="1" customWidth="1"/>
    <col min="8966" max="8966" width="13.140625" style="1" customWidth="1"/>
    <col min="8967" max="8967" width="2.57421875" style="1" customWidth="1"/>
    <col min="8968" max="8968" width="10.421875" style="1" customWidth="1"/>
    <col min="8969" max="8969" width="0.9921875" style="1" customWidth="1"/>
    <col min="8970" max="8970" width="12.140625" style="1" customWidth="1"/>
    <col min="8971" max="8971" width="3.7109375" style="1" customWidth="1"/>
    <col min="8972" max="8972" width="9.421875" style="1" customWidth="1"/>
    <col min="8973" max="8974" width="13.140625" style="1" customWidth="1"/>
    <col min="8975" max="8975" width="4.7109375" style="1" customWidth="1"/>
    <col min="8976" max="8976" width="8.421875" style="1" customWidth="1"/>
    <col min="8977" max="8977" width="2.57421875" style="1" customWidth="1"/>
    <col min="8978" max="8978" width="10.421875" style="1" customWidth="1"/>
    <col min="8979" max="8979" width="7.57421875" style="1" customWidth="1"/>
    <col min="8980" max="8980" width="7.8515625" style="1" customWidth="1"/>
    <col min="8981" max="8981" width="6.8515625" style="1" customWidth="1"/>
    <col min="8982" max="9216" width="9.00390625" style="1" customWidth="1"/>
    <col min="9217" max="9217" width="5.8515625" style="1" customWidth="1"/>
    <col min="9218" max="9218" width="5.28125" style="1" customWidth="1"/>
    <col min="9219" max="9219" width="7.8515625" style="1" customWidth="1"/>
    <col min="9220" max="9220" width="2.140625" style="1" customWidth="1"/>
    <col min="9221" max="9221" width="11.140625" style="1" customWidth="1"/>
    <col min="9222" max="9222" width="13.140625" style="1" customWidth="1"/>
    <col min="9223" max="9223" width="2.57421875" style="1" customWidth="1"/>
    <col min="9224" max="9224" width="10.421875" style="1" customWidth="1"/>
    <col min="9225" max="9225" width="0.9921875" style="1" customWidth="1"/>
    <col min="9226" max="9226" width="12.140625" style="1" customWidth="1"/>
    <col min="9227" max="9227" width="3.7109375" style="1" customWidth="1"/>
    <col min="9228" max="9228" width="9.421875" style="1" customWidth="1"/>
    <col min="9229" max="9230" width="13.140625" style="1" customWidth="1"/>
    <col min="9231" max="9231" width="4.7109375" style="1" customWidth="1"/>
    <col min="9232" max="9232" width="8.421875" style="1" customWidth="1"/>
    <col min="9233" max="9233" width="2.57421875" style="1" customWidth="1"/>
    <col min="9234" max="9234" width="10.421875" style="1" customWidth="1"/>
    <col min="9235" max="9235" width="7.57421875" style="1" customWidth="1"/>
    <col min="9236" max="9236" width="7.8515625" style="1" customWidth="1"/>
    <col min="9237" max="9237" width="6.8515625" style="1" customWidth="1"/>
    <col min="9238" max="9472" width="9.00390625" style="1" customWidth="1"/>
    <col min="9473" max="9473" width="5.8515625" style="1" customWidth="1"/>
    <col min="9474" max="9474" width="5.28125" style="1" customWidth="1"/>
    <col min="9475" max="9475" width="7.8515625" style="1" customWidth="1"/>
    <col min="9476" max="9476" width="2.140625" style="1" customWidth="1"/>
    <col min="9477" max="9477" width="11.140625" style="1" customWidth="1"/>
    <col min="9478" max="9478" width="13.140625" style="1" customWidth="1"/>
    <col min="9479" max="9479" width="2.57421875" style="1" customWidth="1"/>
    <col min="9480" max="9480" width="10.421875" style="1" customWidth="1"/>
    <col min="9481" max="9481" width="0.9921875" style="1" customWidth="1"/>
    <col min="9482" max="9482" width="12.140625" style="1" customWidth="1"/>
    <col min="9483" max="9483" width="3.7109375" style="1" customWidth="1"/>
    <col min="9484" max="9484" width="9.421875" style="1" customWidth="1"/>
    <col min="9485" max="9486" width="13.140625" style="1" customWidth="1"/>
    <col min="9487" max="9487" width="4.7109375" style="1" customWidth="1"/>
    <col min="9488" max="9488" width="8.421875" style="1" customWidth="1"/>
    <col min="9489" max="9489" width="2.57421875" style="1" customWidth="1"/>
    <col min="9490" max="9490" width="10.421875" style="1" customWidth="1"/>
    <col min="9491" max="9491" width="7.57421875" style="1" customWidth="1"/>
    <col min="9492" max="9492" width="7.8515625" style="1" customWidth="1"/>
    <col min="9493" max="9493" width="6.8515625" style="1" customWidth="1"/>
    <col min="9494" max="9728" width="9.00390625" style="1" customWidth="1"/>
    <col min="9729" max="9729" width="5.8515625" style="1" customWidth="1"/>
    <col min="9730" max="9730" width="5.28125" style="1" customWidth="1"/>
    <col min="9731" max="9731" width="7.8515625" style="1" customWidth="1"/>
    <col min="9732" max="9732" width="2.140625" style="1" customWidth="1"/>
    <col min="9733" max="9733" width="11.140625" style="1" customWidth="1"/>
    <col min="9734" max="9734" width="13.140625" style="1" customWidth="1"/>
    <col min="9735" max="9735" width="2.57421875" style="1" customWidth="1"/>
    <col min="9736" max="9736" width="10.421875" style="1" customWidth="1"/>
    <col min="9737" max="9737" width="0.9921875" style="1" customWidth="1"/>
    <col min="9738" max="9738" width="12.140625" style="1" customWidth="1"/>
    <col min="9739" max="9739" width="3.7109375" style="1" customWidth="1"/>
    <col min="9740" max="9740" width="9.421875" style="1" customWidth="1"/>
    <col min="9741" max="9742" width="13.140625" style="1" customWidth="1"/>
    <col min="9743" max="9743" width="4.7109375" style="1" customWidth="1"/>
    <col min="9744" max="9744" width="8.421875" style="1" customWidth="1"/>
    <col min="9745" max="9745" width="2.57421875" style="1" customWidth="1"/>
    <col min="9746" max="9746" width="10.421875" style="1" customWidth="1"/>
    <col min="9747" max="9747" width="7.57421875" style="1" customWidth="1"/>
    <col min="9748" max="9748" width="7.8515625" style="1" customWidth="1"/>
    <col min="9749" max="9749" width="6.8515625" style="1" customWidth="1"/>
    <col min="9750" max="9984" width="9.00390625" style="1" customWidth="1"/>
    <col min="9985" max="9985" width="5.8515625" style="1" customWidth="1"/>
    <col min="9986" max="9986" width="5.28125" style="1" customWidth="1"/>
    <col min="9987" max="9987" width="7.8515625" style="1" customWidth="1"/>
    <col min="9988" max="9988" width="2.140625" style="1" customWidth="1"/>
    <col min="9989" max="9989" width="11.140625" style="1" customWidth="1"/>
    <col min="9990" max="9990" width="13.140625" style="1" customWidth="1"/>
    <col min="9991" max="9991" width="2.57421875" style="1" customWidth="1"/>
    <col min="9992" max="9992" width="10.421875" style="1" customWidth="1"/>
    <col min="9993" max="9993" width="0.9921875" style="1" customWidth="1"/>
    <col min="9994" max="9994" width="12.140625" style="1" customWidth="1"/>
    <col min="9995" max="9995" width="3.7109375" style="1" customWidth="1"/>
    <col min="9996" max="9996" width="9.421875" style="1" customWidth="1"/>
    <col min="9997" max="9998" width="13.140625" style="1" customWidth="1"/>
    <col min="9999" max="9999" width="4.7109375" style="1" customWidth="1"/>
    <col min="10000" max="10000" width="8.421875" style="1" customWidth="1"/>
    <col min="10001" max="10001" width="2.57421875" style="1" customWidth="1"/>
    <col min="10002" max="10002" width="10.421875" style="1" customWidth="1"/>
    <col min="10003" max="10003" width="7.57421875" style="1" customWidth="1"/>
    <col min="10004" max="10004" width="7.8515625" style="1" customWidth="1"/>
    <col min="10005" max="10005" width="6.8515625" style="1" customWidth="1"/>
    <col min="10006" max="10240" width="9.00390625" style="1" customWidth="1"/>
    <col min="10241" max="10241" width="5.8515625" style="1" customWidth="1"/>
    <col min="10242" max="10242" width="5.28125" style="1" customWidth="1"/>
    <col min="10243" max="10243" width="7.8515625" style="1" customWidth="1"/>
    <col min="10244" max="10244" width="2.140625" style="1" customWidth="1"/>
    <col min="10245" max="10245" width="11.140625" style="1" customWidth="1"/>
    <col min="10246" max="10246" width="13.140625" style="1" customWidth="1"/>
    <col min="10247" max="10247" width="2.57421875" style="1" customWidth="1"/>
    <col min="10248" max="10248" width="10.421875" style="1" customWidth="1"/>
    <col min="10249" max="10249" width="0.9921875" style="1" customWidth="1"/>
    <col min="10250" max="10250" width="12.140625" style="1" customWidth="1"/>
    <col min="10251" max="10251" width="3.7109375" style="1" customWidth="1"/>
    <col min="10252" max="10252" width="9.421875" style="1" customWidth="1"/>
    <col min="10253" max="10254" width="13.140625" style="1" customWidth="1"/>
    <col min="10255" max="10255" width="4.7109375" style="1" customWidth="1"/>
    <col min="10256" max="10256" width="8.421875" style="1" customWidth="1"/>
    <col min="10257" max="10257" width="2.57421875" style="1" customWidth="1"/>
    <col min="10258" max="10258" width="10.421875" style="1" customWidth="1"/>
    <col min="10259" max="10259" width="7.57421875" style="1" customWidth="1"/>
    <col min="10260" max="10260" width="7.8515625" style="1" customWidth="1"/>
    <col min="10261" max="10261" width="6.8515625" style="1" customWidth="1"/>
    <col min="10262" max="10496" width="9.00390625" style="1" customWidth="1"/>
    <col min="10497" max="10497" width="5.8515625" style="1" customWidth="1"/>
    <col min="10498" max="10498" width="5.28125" style="1" customWidth="1"/>
    <col min="10499" max="10499" width="7.8515625" style="1" customWidth="1"/>
    <col min="10500" max="10500" width="2.140625" style="1" customWidth="1"/>
    <col min="10501" max="10501" width="11.140625" style="1" customWidth="1"/>
    <col min="10502" max="10502" width="13.140625" style="1" customWidth="1"/>
    <col min="10503" max="10503" width="2.57421875" style="1" customWidth="1"/>
    <col min="10504" max="10504" width="10.421875" style="1" customWidth="1"/>
    <col min="10505" max="10505" width="0.9921875" style="1" customWidth="1"/>
    <col min="10506" max="10506" width="12.140625" style="1" customWidth="1"/>
    <col min="10507" max="10507" width="3.7109375" style="1" customWidth="1"/>
    <col min="10508" max="10508" width="9.421875" style="1" customWidth="1"/>
    <col min="10509" max="10510" width="13.140625" style="1" customWidth="1"/>
    <col min="10511" max="10511" width="4.7109375" style="1" customWidth="1"/>
    <col min="10512" max="10512" width="8.421875" style="1" customWidth="1"/>
    <col min="10513" max="10513" width="2.57421875" style="1" customWidth="1"/>
    <col min="10514" max="10514" width="10.421875" style="1" customWidth="1"/>
    <col min="10515" max="10515" width="7.57421875" style="1" customWidth="1"/>
    <col min="10516" max="10516" width="7.8515625" style="1" customWidth="1"/>
    <col min="10517" max="10517" width="6.8515625" style="1" customWidth="1"/>
    <col min="10518" max="10752" width="9.00390625" style="1" customWidth="1"/>
    <col min="10753" max="10753" width="5.8515625" style="1" customWidth="1"/>
    <col min="10754" max="10754" width="5.28125" style="1" customWidth="1"/>
    <col min="10755" max="10755" width="7.8515625" style="1" customWidth="1"/>
    <col min="10756" max="10756" width="2.140625" style="1" customWidth="1"/>
    <col min="10757" max="10757" width="11.140625" style="1" customWidth="1"/>
    <col min="10758" max="10758" width="13.140625" style="1" customWidth="1"/>
    <col min="10759" max="10759" width="2.57421875" style="1" customWidth="1"/>
    <col min="10760" max="10760" width="10.421875" style="1" customWidth="1"/>
    <col min="10761" max="10761" width="0.9921875" style="1" customWidth="1"/>
    <col min="10762" max="10762" width="12.140625" style="1" customWidth="1"/>
    <col min="10763" max="10763" width="3.7109375" style="1" customWidth="1"/>
    <col min="10764" max="10764" width="9.421875" style="1" customWidth="1"/>
    <col min="10765" max="10766" width="13.140625" style="1" customWidth="1"/>
    <col min="10767" max="10767" width="4.7109375" style="1" customWidth="1"/>
    <col min="10768" max="10768" width="8.421875" style="1" customWidth="1"/>
    <col min="10769" max="10769" width="2.57421875" style="1" customWidth="1"/>
    <col min="10770" max="10770" width="10.421875" style="1" customWidth="1"/>
    <col min="10771" max="10771" width="7.57421875" style="1" customWidth="1"/>
    <col min="10772" max="10772" width="7.8515625" style="1" customWidth="1"/>
    <col min="10773" max="10773" width="6.8515625" style="1" customWidth="1"/>
    <col min="10774" max="11008" width="9.00390625" style="1" customWidth="1"/>
    <col min="11009" max="11009" width="5.8515625" style="1" customWidth="1"/>
    <col min="11010" max="11010" width="5.28125" style="1" customWidth="1"/>
    <col min="11011" max="11011" width="7.8515625" style="1" customWidth="1"/>
    <col min="11012" max="11012" width="2.140625" style="1" customWidth="1"/>
    <col min="11013" max="11013" width="11.140625" style="1" customWidth="1"/>
    <col min="11014" max="11014" width="13.140625" style="1" customWidth="1"/>
    <col min="11015" max="11015" width="2.57421875" style="1" customWidth="1"/>
    <col min="11016" max="11016" width="10.421875" style="1" customWidth="1"/>
    <col min="11017" max="11017" width="0.9921875" style="1" customWidth="1"/>
    <col min="11018" max="11018" width="12.140625" style="1" customWidth="1"/>
    <col min="11019" max="11019" width="3.7109375" style="1" customWidth="1"/>
    <col min="11020" max="11020" width="9.421875" style="1" customWidth="1"/>
    <col min="11021" max="11022" width="13.140625" style="1" customWidth="1"/>
    <col min="11023" max="11023" width="4.7109375" style="1" customWidth="1"/>
    <col min="11024" max="11024" width="8.421875" style="1" customWidth="1"/>
    <col min="11025" max="11025" width="2.57421875" style="1" customWidth="1"/>
    <col min="11026" max="11026" width="10.421875" style="1" customWidth="1"/>
    <col min="11027" max="11027" width="7.57421875" style="1" customWidth="1"/>
    <col min="11028" max="11028" width="7.8515625" style="1" customWidth="1"/>
    <col min="11029" max="11029" width="6.8515625" style="1" customWidth="1"/>
    <col min="11030" max="11264" width="9.00390625" style="1" customWidth="1"/>
    <col min="11265" max="11265" width="5.8515625" style="1" customWidth="1"/>
    <col min="11266" max="11266" width="5.28125" style="1" customWidth="1"/>
    <col min="11267" max="11267" width="7.8515625" style="1" customWidth="1"/>
    <col min="11268" max="11268" width="2.140625" style="1" customWidth="1"/>
    <col min="11269" max="11269" width="11.140625" style="1" customWidth="1"/>
    <col min="11270" max="11270" width="13.140625" style="1" customWidth="1"/>
    <col min="11271" max="11271" width="2.57421875" style="1" customWidth="1"/>
    <col min="11272" max="11272" width="10.421875" style="1" customWidth="1"/>
    <col min="11273" max="11273" width="0.9921875" style="1" customWidth="1"/>
    <col min="11274" max="11274" width="12.140625" style="1" customWidth="1"/>
    <col min="11275" max="11275" width="3.7109375" style="1" customWidth="1"/>
    <col min="11276" max="11276" width="9.421875" style="1" customWidth="1"/>
    <col min="11277" max="11278" width="13.140625" style="1" customWidth="1"/>
    <col min="11279" max="11279" width="4.7109375" style="1" customWidth="1"/>
    <col min="11280" max="11280" width="8.421875" style="1" customWidth="1"/>
    <col min="11281" max="11281" width="2.57421875" style="1" customWidth="1"/>
    <col min="11282" max="11282" width="10.421875" style="1" customWidth="1"/>
    <col min="11283" max="11283" width="7.57421875" style="1" customWidth="1"/>
    <col min="11284" max="11284" width="7.8515625" style="1" customWidth="1"/>
    <col min="11285" max="11285" width="6.8515625" style="1" customWidth="1"/>
    <col min="11286" max="11520" width="9.00390625" style="1" customWidth="1"/>
    <col min="11521" max="11521" width="5.8515625" style="1" customWidth="1"/>
    <col min="11522" max="11522" width="5.28125" style="1" customWidth="1"/>
    <col min="11523" max="11523" width="7.8515625" style="1" customWidth="1"/>
    <col min="11524" max="11524" width="2.140625" style="1" customWidth="1"/>
    <col min="11525" max="11525" width="11.140625" style="1" customWidth="1"/>
    <col min="11526" max="11526" width="13.140625" style="1" customWidth="1"/>
    <col min="11527" max="11527" width="2.57421875" style="1" customWidth="1"/>
    <col min="11528" max="11528" width="10.421875" style="1" customWidth="1"/>
    <col min="11529" max="11529" width="0.9921875" style="1" customWidth="1"/>
    <col min="11530" max="11530" width="12.140625" style="1" customWidth="1"/>
    <col min="11531" max="11531" width="3.7109375" style="1" customWidth="1"/>
    <col min="11532" max="11532" width="9.421875" style="1" customWidth="1"/>
    <col min="11533" max="11534" width="13.140625" style="1" customWidth="1"/>
    <col min="11535" max="11535" width="4.7109375" style="1" customWidth="1"/>
    <col min="11536" max="11536" width="8.421875" style="1" customWidth="1"/>
    <col min="11537" max="11537" width="2.57421875" style="1" customWidth="1"/>
    <col min="11538" max="11538" width="10.421875" style="1" customWidth="1"/>
    <col min="11539" max="11539" width="7.57421875" style="1" customWidth="1"/>
    <col min="11540" max="11540" width="7.8515625" style="1" customWidth="1"/>
    <col min="11541" max="11541" width="6.8515625" style="1" customWidth="1"/>
    <col min="11542" max="11776" width="9.00390625" style="1" customWidth="1"/>
    <col min="11777" max="11777" width="5.8515625" style="1" customWidth="1"/>
    <col min="11778" max="11778" width="5.28125" style="1" customWidth="1"/>
    <col min="11779" max="11779" width="7.8515625" style="1" customWidth="1"/>
    <col min="11780" max="11780" width="2.140625" style="1" customWidth="1"/>
    <col min="11781" max="11781" width="11.140625" style="1" customWidth="1"/>
    <col min="11782" max="11782" width="13.140625" style="1" customWidth="1"/>
    <col min="11783" max="11783" width="2.57421875" style="1" customWidth="1"/>
    <col min="11784" max="11784" width="10.421875" style="1" customWidth="1"/>
    <col min="11785" max="11785" width="0.9921875" style="1" customWidth="1"/>
    <col min="11786" max="11786" width="12.140625" style="1" customWidth="1"/>
    <col min="11787" max="11787" width="3.7109375" style="1" customWidth="1"/>
    <col min="11788" max="11788" width="9.421875" style="1" customWidth="1"/>
    <col min="11789" max="11790" width="13.140625" style="1" customWidth="1"/>
    <col min="11791" max="11791" width="4.7109375" style="1" customWidth="1"/>
    <col min="11792" max="11792" width="8.421875" style="1" customWidth="1"/>
    <col min="11793" max="11793" width="2.57421875" style="1" customWidth="1"/>
    <col min="11794" max="11794" width="10.421875" style="1" customWidth="1"/>
    <col min="11795" max="11795" width="7.57421875" style="1" customWidth="1"/>
    <col min="11796" max="11796" width="7.8515625" style="1" customWidth="1"/>
    <col min="11797" max="11797" width="6.8515625" style="1" customWidth="1"/>
    <col min="11798" max="12032" width="9.00390625" style="1" customWidth="1"/>
    <col min="12033" max="12033" width="5.8515625" style="1" customWidth="1"/>
    <col min="12034" max="12034" width="5.28125" style="1" customWidth="1"/>
    <col min="12035" max="12035" width="7.8515625" style="1" customWidth="1"/>
    <col min="12036" max="12036" width="2.140625" style="1" customWidth="1"/>
    <col min="12037" max="12037" width="11.140625" style="1" customWidth="1"/>
    <col min="12038" max="12038" width="13.140625" style="1" customWidth="1"/>
    <col min="12039" max="12039" width="2.57421875" style="1" customWidth="1"/>
    <col min="12040" max="12040" width="10.421875" style="1" customWidth="1"/>
    <col min="12041" max="12041" width="0.9921875" style="1" customWidth="1"/>
    <col min="12042" max="12042" width="12.140625" style="1" customWidth="1"/>
    <col min="12043" max="12043" width="3.7109375" style="1" customWidth="1"/>
    <col min="12044" max="12044" width="9.421875" style="1" customWidth="1"/>
    <col min="12045" max="12046" width="13.140625" style="1" customWidth="1"/>
    <col min="12047" max="12047" width="4.7109375" style="1" customWidth="1"/>
    <col min="12048" max="12048" width="8.421875" style="1" customWidth="1"/>
    <col min="12049" max="12049" width="2.57421875" style="1" customWidth="1"/>
    <col min="12050" max="12050" width="10.421875" style="1" customWidth="1"/>
    <col min="12051" max="12051" width="7.57421875" style="1" customWidth="1"/>
    <col min="12052" max="12052" width="7.8515625" style="1" customWidth="1"/>
    <col min="12053" max="12053" width="6.8515625" style="1" customWidth="1"/>
    <col min="12054" max="12288" width="9.00390625" style="1" customWidth="1"/>
    <col min="12289" max="12289" width="5.8515625" style="1" customWidth="1"/>
    <col min="12290" max="12290" width="5.28125" style="1" customWidth="1"/>
    <col min="12291" max="12291" width="7.8515625" style="1" customWidth="1"/>
    <col min="12292" max="12292" width="2.140625" style="1" customWidth="1"/>
    <col min="12293" max="12293" width="11.140625" style="1" customWidth="1"/>
    <col min="12294" max="12294" width="13.140625" style="1" customWidth="1"/>
    <col min="12295" max="12295" width="2.57421875" style="1" customWidth="1"/>
    <col min="12296" max="12296" width="10.421875" style="1" customWidth="1"/>
    <col min="12297" max="12297" width="0.9921875" style="1" customWidth="1"/>
    <col min="12298" max="12298" width="12.140625" style="1" customWidth="1"/>
    <col min="12299" max="12299" width="3.7109375" style="1" customWidth="1"/>
    <col min="12300" max="12300" width="9.421875" style="1" customWidth="1"/>
    <col min="12301" max="12302" width="13.140625" style="1" customWidth="1"/>
    <col min="12303" max="12303" width="4.7109375" style="1" customWidth="1"/>
    <col min="12304" max="12304" width="8.421875" style="1" customWidth="1"/>
    <col min="12305" max="12305" width="2.57421875" style="1" customWidth="1"/>
    <col min="12306" max="12306" width="10.421875" style="1" customWidth="1"/>
    <col min="12307" max="12307" width="7.57421875" style="1" customWidth="1"/>
    <col min="12308" max="12308" width="7.8515625" style="1" customWidth="1"/>
    <col min="12309" max="12309" width="6.8515625" style="1" customWidth="1"/>
    <col min="12310" max="12544" width="9.00390625" style="1" customWidth="1"/>
    <col min="12545" max="12545" width="5.8515625" style="1" customWidth="1"/>
    <col min="12546" max="12546" width="5.28125" style="1" customWidth="1"/>
    <col min="12547" max="12547" width="7.8515625" style="1" customWidth="1"/>
    <col min="12548" max="12548" width="2.140625" style="1" customWidth="1"/>
    <col min="12549" max="12549" width="11.140625" style="1" customWidth="1"/>
    <col min="12550" max="12550" width="13.140625" style="1" customWidth="1"/>
    <col min="12551" max="12551" width="2.57421875" style="1" customWidth="1"/>
    <col min="12552" max="12552" width="10.421875" style="1" customWidth="1"/>
    <col min="12553" max="12553" width="0.9921875" style="1" customWidth="1"/>
    <col min="12554" max="12554" width="12.140625" style="1" customWidth="1"/>
    <col min="12555" max="12555" width="3.7109375" style="1" customWidth="1"/>
    <col min="12556" max="12556" width="9.421875" style="1" customWidth="1"/>
    <col min="12557" max="12558" width="13.140625" style="1" customWidth="1"/>
    <col min="12559" max="12559" width="4.7109375" style="1" customWidth="1"/>
    <col min="12560" max="12560" width="8.421875" style="1" customWidth="1"/>
    <col min="12561" max="12561" width="2.57421875" style="1" customWidth="1"/>
    <col min="12562" max="12562" width="10.421875" style="1" customWidth="1"/>
    <col min="12563" max="12563" width="7.57421875" style="1" customWidth="1"/>
    <col min="12564" max="12564" width="7.8515625" style="1" customWidth="1"/>
    <col min="12565" max="12565" width="6.8515625" style="1" customWidth="1"/>
    <col min="12566" max="12800" width="9.00390625" style="1" customWidth="1"/>
    <col min="12801" max="12801" width="5.8515625" style="1" customWidth="1"/>
    <col min="12802" max="12802" width="5.28125" style="1" customWidth="1"/>
    <col min="12803" max="12803" width="7.8515625" style="1" customWidth="1"/>
    <col min="12804" max="12804" width="2.140625" style="1" customWidth="1"/>
    <col min="12805" max="12805" width="11.140625" style="1" customWidth="1"/>
    <col min="12806" max="12806" width="13.140625" style="1" customWidth="1"/>
    <col min="12807" max="12807" width="2.57421875" style="1" customWidth="1"/>
    <col min="12808" max="12808" width="10.421875" style="1" customWidth="1"/>
    <col min="12809" max="12809" width="0.9921875" style="1" customWidth="1"/>
    <col min="12810" max="12810" width="12.140625" style="1" customWidth="1"/>
    <col min="12811" max="12811" width="3.7109375" style="1" customWidth="1"/>
    <col min="12812" max="12812" width="9.421875" style="1" customWidth="1"/>
    <col min="12813" max="12814" width="13.140625" style="1" customWidth="1"/>
    <col min="12815" max="12815" width="4.7109375" style="1" customWidth="1"/>
    <col min="12816" max="12816" width="8.421875" style="1" customWidth="1"/>
    <col min="12817" max="12817" width="2.57421875" style="1" customWidth="1"/>
    <col min="12818" max="12818" width="10.421875" style="1" customWidth="1"/>
    <col min="12819" max="12819" width="7.57421875" style="1" customWidth="1"/>
    <col min="12820" max="12820" width="7.8515625" style="1" customWidth="1"/>
    <col min="12821" max="12821" width="6.8515625" style="1" customWidth="1"/>
    <col min="12822" max="13056" width="9.00390625" style="1" customWidth="1"/>
    <col min="13057" max="13057" width="5.8515625" style="1" customWidth="1"/>
    <col min="13058" max="13058" width="5.28125" style="1" customWidth="1"/>
    <col min="13059" max="13059" width="7.8515625" style="1" customWidth="1"/>
    <col min="13060" max="13060" width="2.140625" style="1" customWidth="1"/>
    <col min="13061" max="13061" width="11.140625" style="1" customWidth="1"/>
    <col min="13062" max="13062" width="13.140625" style="1" customWidth="1"/>
    <col min="13063" max="13063" width="2.57421875" style="1" customWidth="1"/>
    <col min="13064" max="13064" width="10.421875" style="1" customWidth="1"/>
    <col min="13065" max="13065" width="0.9921875" style="1" customWidth="1"/>
    <col min="13066" max="13066" width="12.140625" style="1" customWidth="1"/>
    <col min="13067" max="13067" width="3.7109375" style="1" customWidth="1"/>
    <col min="13068" max="13068" width="9.421875" style="1" customWidth="1"/>
    <col min="13069" max="13070" width="13.140625" style="1" customWidth="1"/>
    <col min="13071" max="13071" width="4.7109375" style="1" customWidth="1"/>
    <col min="13072" max="13072" width="8.421875" style="1" customWidth="1"/>
    <col min="13073" max="13073" width="2.57421875" style="1" customWidth="1"/>
    <col min="13074" max="13074" width="10.421875" style="1" customWidth="1"/>
    <col min="13075" max="13075" width="7.57421875" style="1" customWidth="1"/>
    <col min="13076" max="13076" width="7.8515625" style="1" customWidth="1"/>
    <col min="13077" max="13077" width="6.8515625" style="1" customWidth="1"/>
    <col min="13078" max="13312" width="9.00390625" style="1" customWidth="1"/>
    <col min="13313" max="13313" width="5.8515625" style="1" customWidth="1"/>
    <col min="13314" max="13314" width="5.28125" style="1" customWidth="1"/>
    <col min="13315" max="13315" width="7.8515625" style="1" customWidth="1"/>
    <col min="13316" max="13316" width="2.140625" style="1" customWidth="1"/>
    <col min="13317" max="13317" width="11.140625" style="1" customWidth="1"/>
    <col min="13318" max="13318" width="13.140625" style="1" customWidth="1"/>
    <col min="13319" max="13319" width="2.57421875" style="1" customWidth="1"/>
    <col min="13320" max="13320" width="10.421875" style="1" customWidth="1"/>
    <col min="13321" max="13321" width="0.9921875" style="1" customWidth="1"/>
    <col min="13322" max="13322" width="12.140625" style="1" customWidth="1"/>
    <col min="13323" max="13323" width="3.7109375" style="1" customWidth="1"/>
    <col min="13324" max="13324" width="9.421875" style="1" customWidth="1"/>
    <col min="13325" max="13326" width="13.140625" style="1" customWidth="1"/>
    <col min="13327" max="13327" width="4.7109375" style="1" customWidth="1"/>
    <col min="13328" max="13328" width="8.421875" style="1" customWidth="1"/>
    <col min="13329" max="13329" width="2.57421875" style="1" customWidth="1"/>
    <col min="13330" max="13330" width="10.421875" style="1" customWidth="1"/>
    <col min="13331" max="13331" width="7.57421875" style="1" customWidth="1"/>
    <col min="13332" max="13332" width="7.8515625" style="1" customWidth="1"/>
    <col min="13333" max="13333" width="6.8515625" style="1" customWidth="1"/>
    <col min="13334" max="13568" width="9.00390625" style="1" customWidth="1"/>
    <col min="13569" max="13569" width="5.8515625" style="1" customWidth="1"/>
    <col min="13570" max="13570" width="5.28125" style="1" customWidth="1"/>
    <col min="13571" max="13571" width="7.8515625" style="1" customWidth="1"/>
    <col min="13572" max="13572" width="2.140625" style="1" customWidth="1"/>
    <col min="13573" max="13573" width="11.140625" style="1" customWidth="1"/>
    <col min="13574" max="13574" width="13.140625" style="1" customWidth="1"/>
    <col min="13575" max="13575" width="2.57421875" style="1" customWidth="1"/>
    <col min="13576" max="13576" width="10.421875" style="1" customWidth="1"/>
    <col min="13577" max="13577" width="0.9921875" style="1" customWidth="1"/>
    <col min="13578" max="13578" width="12.140625" style="1" customWidth="1"/>
    <col min="13579" max="13579" width="3.7109375" style="1" customWidth="1"/>
    <col min="13580" max="13580" width="9.421875" style="1" customWidth="1"/>
    <col min="13581" max="13582" width="13.140625" style="1" customWidth="1"/>
    <col min="13583" max="13583" width="4.7109375" style="1" customWidth="1"/>
    <col min="13584" max="13584" width="8.421875" style="1" customWidth="1"/>
    <col min="13585" max="13585" width="2.57421875" style="1" customWidth="1"/>
    <col min="13586" max="13586" width="10.421875" style="1" customWidth="1"/>
    <col min="13587" max="13587" width="7.57421875" style="1" customWidth="1"/>
    <col min="13588" max="13588" width="7.8515625" style="1" customWidth="1"/>
    <col min="13589" max="13589" width="6.8515625" style="1" customWidth="1"/>
    <col min="13590" max="13824" width="9.00390625" style="1" customWidth="1"/>
    <col min="13825" max="13825" width="5.8515625" style="1" customWidth="1"/>
    <col min="13826" max="13826" width="5.28125" style="1" customWidth="1"/>
    <col min="13827" max="13827" width="7.8515625" style="1" customWidth="1"/>
    <col min="13828" max="13828" width="2.140625" style="1" customWidth="1"/>
    <col min="13829" max="13829" width="11.140625" style="1" customWidth="1"/>
    <col min="13830" max="13830" width="13.140625" style="1" customWidth="1"/>
    <col min="13831" max="13831" width="2.57421875" style="1" customWidth="1"/>
    <col min="13832" max="13832" width="10.421875" style="1" customWidth="1"/>
    <col min="13833" max="13833" width="0.9921875" style="1" customWidth="1"/>
    <col min="13834" max="13834" width="12.140625" style="1" customWidth="1"/>
    <col min="13835" max="13835" width="3.7109375" style="1" customWidth="1"/>
    <col min="13836" max="13836" width="9.421875" style="1" customWidth="1"/>
    <col min="13837" max="13838" width="13.140625" style="1" customWidth="1"/>
    <col min="13839" max="13839" width="4.7109375" style="1" customWidth="1"/>
    <col min="13840" max="13840" width="8.421875" style="1" customWidth="1"/>
    <col min="13841" max="13841" width="2.57421875" style="1" customWidth="1"/>
    <col min="13842" max="13842" width="10.421875" style="1" customWidth="1"/>
    <col min="13843" max="13843" width="7.57421875" style="1" customWidth="1"/>
    <col min="13844" max="13844" width="7.8515625" style="1" customWidth="1"/>
    <col min="13845" max="13845" width="6.8515625" style="1" customWidth="1"/>
    <col min="13846" max="14080" width="9.00390625" style="1" customWidth="1"/>
    <col min="14081" max="14081" width="5.8515625" style="1" customWidth="1"/>
    <col min="14082" max="14082" width="5.28125" style="1" customWidth="1"/>
    <col min="14083" max="14083" width="7.8515625" style="1" customWidth="1"/>
    <col min="14084" max="14084" width="2.140625" style="1" customWidth="1"/>
    <col min="14085" max="14085" width="11.140625" style="1" customWidth="1"/>
    <col min="14086" max="14086" width="13.140625" style="1" customWidth="1"/>
    <col min="14087" max="14087" width="2.57421875" style="1" customWidth="1"/>
    <col min="14088" max="14088" width="10.421875" style="1" customWidth="1"/>
    <col min="14089" max="14089" width="0.9921875" style="1" customWidth="1"/>
    <col min="14090" max="14090" width="12.140625" style="1" customWidth="1"/>
    <col min="14091" max="14091" width="3.7109375" style="1" customWidth="1"/>
    <col min="14092" max="14092" width="9.421875" style="1" customWidth="1"/>
    <col min="14093" max="14094" width="13.140625" style="1" customWidth="1"/>
    <col min="14095" max="14095" width="4.7109375" style="1" customWidth="1"/>
    <col min="14096" max="14096" width="8.421875" style="1" customWidth="1"/>
    <col min="14097" max="14097" width="2.57421875" style="1" customWidth="1"/>
    <col min="14098" max="14098" width="10.421875" style="1" customWidth="1"/>
    <col min="14099" max="14099" width="7.57421875" style="1" customWidth="1"/>
    <col min="14100" max="14100" width="7.8515625" style="1" customWidth="1"/>
    <col min="14101" max="14101" width="6.8515625" style="1" customWidth="1"/>
    <col min="14102" max="14336" width="9.00390625" style="1" customWidth="1"/>
    <col min="14337" max="14337" width="5.8515625" style="1" customWidth="1"/>
    <col min="14338" max="14338" width="5.28125" style="1" customWidth="1"/>
    <col min="14339" max="14339" width="7.8515625" style="1" customWidth="1"/>
    <col min="14340" max="14340" width="2.140625" style="1" customWidth="1"/>
    <col min="14341" max="14341" width="11.140625" style="1" customWidth="1"/>
    <col min="14342" max="14342" width="13.140625" style="1" customWidth="1"/>
    <col min="14343" max="14343" width="2.57421875" style="1" customWidth="1"/>
    <col min="14344" max="14344" width="10.421875" style="1" customWidth="1"/>
    <col min="14345" max="14345" width="0.9921875" style="1" customWidth="1"/>
    <col min="14346" max="14346" width="12.140625" style="1" customWidth="1"/>
    <col min="14347" max="14347" width="3.7109375" style="1" customWidth="1"/>
    <col min="14348" max="14348" width="9.421875" style="1" customWidth="1"/>
    <col min="14349" max="14350" width="13.140625" style="1" customWidth="1"/>
    <col min="14351" max="14351" width="4.7109375" style="1" customWidth="1"/>
    <col min="14352" max="14352" width="8.421875" style="1" customWidth="1"/>
    <col min="14353" max="14353" width="2.57421875" style="1" customWidth="1"/>
    <col min="14354" max="14354" width="10.421875" style="1" customWidth="1"/>
    <col min="14355" max="14355" width="7.57421875" style="1" customWidth="1"/>
    <col min="14356" max="14356" width="7.8515625" style="1" customWidth="1"/>
    <col min="14357" max="14357" width="6.8515625" style="1" customWidth="1"/>
    <col min="14358" max="14592" width="9.00390625" style="1" customWidth="1"/>
    <col min="14593" max="14593" width="5.8515625" style="1" customWidth="1"/>
    <col min="14594" max="14594" width="5.28125" style="1" customWidth="1"/>
    <col min="14595" max="14595" width="7.8515625" style="1" customWidth="1"/>
    <col min="14596" max="14596" width="2.140625" style="1" customWidth="1"/>
    <col min="14597" max="14597" width="11.140625" style="1" customWidth="1"/>
    <col min="14598" max="14598" width="13.140625" style="1" customWidth="1"/>
    <col min="14599" max="14599" width="2.57421875" style="1" customWidth="1"/>
    <col min="14600" max="14600" width="10.421875" style="1" customWidth="1"/>
    <col min="14601" max="14601" width="0.9921875" style="1" customWidth="1"/>
    <col min="14602" max="14602" width="12.140625" style="1" customWidth="1"/>
    <col min="14603" max="14603" width="3.7109375" style="1" customWidth="1"/>
    <col min="14604" max="14604" width="9.421875" style="1" customWidth="1"/>
    <col min="14605" max="14606" width="13.140625" style="1" customWidth="1"/>
    <col min="14607" max="14607" width="4.7109375" style="1" customWidth="1"/>
    <col min="14608" max="14608" width="8.421875" style="1" customWidth="1"/>
    <col min="14609" max="14609" width="2.57421875" style="1" customWidth="1"/>
    <col min="14610" max="14610" width="10.421875" style="1" customWidth="1"/>
    <col min="14611" max="14611" width="7.57421875" style="1" customWidth="1"/>
    <col min="14612" max="14612" width="7.8515625" style="1" customWidth="1"/>
    <col min="14613" max="14613" width="6.8515625" style="1" customWidth="1"/>
    <col min="14614" max="14848" width="9.00390625" style="1" customWidth="1"/>
    <col min="14849" max="14849" width="5.8515625" style="1" customWidth="1"/>
    <col min="14850" max="14850" width="5.28125" style="1" customWidth="1"/>
    <col min="14851" max="14851" width="7.8515625" style="1" customWidth="1"/>
    <col min="14852" max="14852" width="2.140625" style="1" customWidth="1"/>
    <col min="14853" max="14853" width="11.140625" style="1" customWidth="1"/>
    <col min="14854" max="14854" width="13.140625" style="1" customWidth="1"/>
    <col min="14855" max="14855" width="2.57421875" style="1" customWidth="1"/>
    <col min="14856" max="14856" width="10.421875" style="1" customWidth="1"/>
    <col min="14857" max="14857" width="0.9921875" style="1" customWidth="1"/>
    <col min="14858" max="14858" width="12.140625" style="1" customWidth="1"/>
    <col min="14859" max="14859" width="3.7109375" style="1" customWidth="1"/>
    <col min="14860" max="14860" width="9.421875" style="1" customWidth="1"/>
    <col min="14861" max="14862" width="13.140625" style="1" customWidth="1"/>
    <col min="14863" max="14863" width="4.7109375" style="1" customWidth="1"/>
    <col min="14864" max="14864" width="8.421875" style="1" customWidth="1"/>
    <col min="14865" max="14865" width="2.57421875" style="1" customWidth="1"/>
    <col min="14866" max="14866" width="10.421875" style="1" customWidth="1"/>
    <col min="14867" max="14867" width="7.57421875" style="1" customWidth="1"/>
    <col min="14868" max="14868" width="7.8515625" style="1" customWidth="1"/>
    <col min="14869" max="14869" width="6.8515625" style="1" customWidth="1"/>
    <col min="14870" max="15104" width="9.00390625" style="1" customWidth="1"/>
    <col min="15105" max="15105" width="5.8515625" style="1" customWidth="1"/>
    <col min="15106" max="15106" width="5.28125" style="1" customWidth="1"/>
    <col min="15107" max="15107" width="7.8515625" style="1" customWidth="1"/>
    <col min="15108" max="15108" width="2.140625" style="1" customWidth="1"/>
    <col min="15109" max="15109" width="11.140625" style="1" customWidth="1"/>
    <col min="15110" max="15110" width="13.140625" style="1" customWidth="1"/>
    <col min="15111" max="15111" width="2.57421875" style="1" customWidth="1"/>
    <col min="15112" max="15112" width="10.421875" style="1" customWidth="1"/>
    <col min="15113" max="15113" width="0.9921875" style="1" customWidth="1"/>
    <col min="15114" max="15114" width="12.140625" style="1" customWidth="1"/>
    <col min="15115" max="15115" width="3.7109375" style="1" customWidth="1"/>
    <col min="15116" max="15116" width="9.421875" style="1" customWidth="1"/>
    <col min="15117" max="15118" width="13.140625" style="1" customWidth="1"/>
    <col min="15119" max="15119" width="4.7109375" style="1" customWidth="1"/>
    <col min="15120" max="15120" width="8.421875" style="1" customWidth="1"/>
    <col min="15121" max="15121" width="2.57421875" style="1" customWidth="1"/>
    <col min="15122" max="15122" width="10.421875" style="1" customWidth="1"/>
    <col min="15123" max="15123" width="7.57421875" style="1" customWidth="1"/>
    <col min="15124" max="15124" width="7.8515625" style="1" customWidth="1"/>
    <col min="15125" max="15125" width="6.8515625" style="1" customWidth="1"/>
    <col min="15126" max="15360" width="9.00390625" style="1" customWidth="1"/>
    <col min="15361" max="15361" width="5.8515625" style="1" customWidth="1"/>
    <col min="15362" max="15362" width="5.28125" style="1" customWidth="1"/>
    <col min="15363" max="15363" width="7.8515625" style="1" customWidth="1"/>
    <col min="15364" max="15364" width="2.140625" style="1" customWidth="1"/>
    <col min="15365" max="15365" width="11.140625" style="1" customWidth="1"/>
    <col min="15366" max="15366" width="13.140625" style="1" customWidth="1"/>
    <col min="15367" max="15367" width="2.57421875" style="1" customWidth="1"/>
    <col min="15368" max="15368" width="10.421875" style="1" customWidth="1"/>
    <col min="15369" max="15369" width="0.9921875" style="1" customWidth="1"/>
    <col min="15370" max="15370" width="12.140625" style="1" customWidth="1"/>
    <col min="15371" max="15371" width="3.7109375" style="1" customWidth="1"/>
    <col min="15372" max="15372" width="9.421875" style="1" customWidth="1"/>
    <col min="15373" max="15374" width="13.140625" style="1" customWidth="1"/>
    <col min="15375" max="15375" width="4.7109375" style="1" customWidth="1"/>
    <col min="15376" max="15376" width="8.421875" style="1" customWidth="1"/>
    <col min="15377" max="15377" width="2.57421875" style="1" customWidth="1"/>
    <col min="15378" max="15378" width="10.421875" style="1" customWidth="1"/>
    <col min="15379" max="15379" width="7.57421875" style="1" customWidth="1"/>
    <col min="15380" max="15380" width="7.8515625" style="1" customWidth="1"/>
    <col min="15381" max="15381" width="6.8515625" style="1" customWidth="1"/>
    <col min="15382" max="15616" width="9.00390625" style="1" customWidth="1"/>
    <col min="15617" max="15617" width="5.8515625" style="1" customWidth="1"/>
    <col min="15618" max="15618" width="5.28125" style="1" customWidth="1"/>
    <col min="15619" max="15619" width="7.8515625" style="1" customWidth="1"/>
    <col min="15620" max="15620" width="2.140625" style="1" customWidth="1"/>
    <col min="15621" max="15621" width="11.140625" style="1" customWidth="1"/>
    <col min="15622" max="15622" width="13.140625" style="1" customWidth="1"/>
    <col min="15623" max="15623" width="2.57421875" style="1" customWidth="1"/>
    <col min="15624" max="15624" width="10.421875" style="1" customWidth="1"/>
    <col min="15625" max="15625" width="0.9921875" style="1" customWidth="1"/>
    <col min="15626" max="15626" width="12.140625" style="1" customWidth="1"/>
    <col min="15627" max="15627" width="3.7109375" style="1" customWidth="1"/>
    <col min="15628" max="15628" width="9.421875" style="1" customWidth="1"/>
    <col min="15629" max="15630" width="13.140625" style="1" customWidth="1"/>
    <col min="15631" max="15631" width="4.7109375" style="1" customWidth="1"/>
    <col min="15632" max="15632" width="8.421875" style="1" customWidth="1"/>
    <col min="15633" max="15633" width="2.57421875" style="1" customWidth="1"/>
    <col min="15634" max="15634" width="10.421875" style="1" customWidth="1"/>
    <col min="15635" max="15635" width="7.57421875" style="1" customWidth="1"/>
    <col min="15636" max="15636" width="7.8515625" style="1" customWidth="1"/>
    <col min="15637" max="15637" width="6.8515625" style="1" customWidth="1"/>
    <col min="15638" max="15872" width="9.00390625" style="1" customWidth="1"/>
    <col min="15873" max="15873" width="5.8515625" style="1" customWidth="1"/>
    <col min="15874" max="15874" width="5.28125" style="1" customWidth="1"/>
    <col min="15875" max="15875" width="7.8515625" style="1" customWidth="1"/>
    <col min="15876" max="15876" width="2.140625" style="1" customWidth="1"/>
    <col min="15877" max="15877" width="11.140625" style="1" customWidth="1"/>
    <col min="15878" max="15878" width="13.140625" style="1" customWidth="1"/>
    <col min="15879" max="15879" width="2.57421875" style="1" customWidth="1"/>
    <col min="15880" max="15880" width="10.421875" style="1" customWidth="1"/>
    <col min="15881" max="15881" width="0.9921875" style="1" customWidth="1"/>
    <col min="15882" max="15882" width="12.140625" style="1" customWidth="1"/>
    <col min="15883" max="15883" width="3.7109375" style="1" customWidth="1"/>
    <col min="15884" max="15884" width="9.421875" style="1" customWidth="1"/>
    <col min="15885" max="15886" width="13.140625" style="1" customWidth="1"/>
    <col min="15887" max="15887" width="4.7109375" style="1" customWidth="1"/>
    <col min="15888" max="15888" width="8.421875" style="1" customWidth="1"/>
    <col min="15889" max="15889" width="2.57421875" style="1" customWidth="1"/>
    <col min="15890" max="15890" width="10.421875" style="1" customWidth="1"/>
    <col min="15891" max="15891" width="7.57421875" style="1" customWidth="1"/>
    <col min="15892" max="15892" width="7.8515625" style="1" customWidth="1"/>
    <col min="15893" max="15893" width="6.8515625" style="1" customWidth="1"/>
    <col min="15894" max="16128" width="9.00390625" style="1" customWidth="1"/>
    <col min="16129" max="16129" width="5.8515625" style="1" customWidth="1"/>
    <col min="16130" max="16130" width="5.28125" style="1" customWidth="1"/>
    <col min="16131" max="16131" width="7.8515625" style="1" customWidth="1"/>
    <col min="16132" max="16132" width="2.140625" style="1" customWidth="1"/>
    <col min="16133" max="16133" width="11.140625" style="1" customWidth="1"/>
    <col min="16134" max="16134" width="13.140625" style="1" customWidth="1"/>
    <col min="16135" max="16135" width="2.57421875" style="1" customWidth="1"/>
    <col min="16136" max="16136" width="10.421875" style="1" customWidth="1"/>
    <col min="16137" max="16137" width="0.9921875" style="1" customWidth="1"/>
    <col min="16138" max="16138" width="12.140625" style="1" customWidth="1"/>
    <col min="16139" max="16139" width="3.7109375" style="1" customWidth="1"/>
    <col min="16140" max="16140" width="9.421875" style="1" customWidth="1"/>
    <col min="16141" max="16142" width="13.140625" style="1" customWidth="1"/>
    <col min="16143" max="16143" width="4.7109375" style="1" customWidth="1"/>
    <col min="16144" max="16144" width="8.421875" style="1" customWidth="1"/>
    <col min="16145" max="16145" width="2.57421875" style="1" customWidth="1"/>
    <col min="16146" max="16146" width="10.421875" style="1" customWidth="1"/>
    <col min="16147" max="16147" width="7.57421875" style="1" customWidth="1"/>
    <col min="16148" max="16148" width="7.8515625" style="1" customWidth="1"/>
    <col min="16149" max="16149" width="6.8515625" style="1" customWidth="1"/>
    <col min="16150" max="16384" width="9.00390625" style="1" customWidth="1"/>
  </cols>
  <sheetData>
    <row r="1" spans="5:15" ht="4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18" customHeight="1">
      <c r="A2" s="4"/>
      <c r="B2" s="4"/>
      <c r="C2" s="5"/>
      <c r="D2" s="6"/>
      <c r="E2" s="6"/>
      <c r="F2" s="6"/>
      <c r="G2" s="6"/>
      <c r="R2" s="7" t="s">
        <v>1</v>
      </c>
    </row>
    <row r="3" spans="1:18" ht="35.1" customHeight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1"/>
      <c r="K3" s="12" t="s">
        <v>4</v>
      </c>
      <c r="L3" s="10"/>
      <c r="M3" s="10"/>
      <c r="N3" s="10"/>
      <c r="O3" s="10"/>
      <c r="P3" s="10"/>
      <c r="Q3" s="10"/>
      <c r="R3" s="11"/>
    </row>
    <row r="4" spans="1:18" ht="35.1" customHeight="1">
      <c r="A4" s="13"/>
      <c r="B4" s="9" t="s">
        <v>5</v>
      </c>
      <c r="C4" s="11"/>
      <c r="D4" s="12" t="s">
        <v>6</v>
      </c>
      <c r="E4" s="11"/>
      <c r="F4" s="14" t="s">
        <v>7</v>
      </c>
      <c r="G4" s="12" t="s">
        <v>8</v>
      </c>
      <c r="H4" s="11"/>
      <c r="I4" s="12" t="s">
        <v>9</v>
      </c>
      <c r="J4" s="11"/>
      <c r="K4" s="12" t="s">
        <v>5</v>
      </c>
      <c r="L4" s="11"/>
      <c r="M4" s="14" t="s">
        <v>6</v>
      </c>
      <c r="N4" s="14" t="s">
        <v>7</v>
      </c>
      <c r="O4" s="12" t="s">
        <v>8</v>
      </c>
      <c r="P4" s="11"/>
      <c r="Q4" s="12" t="s">
        <v>9</v>
      </c>
      <c r="R4" s="11"/>
    </row>
    <row r="5" spans="1:18" ht="31.5" customHeight="1">
      <c r="A5" s="15" t="s">
        <v>10</v>
      </c>
      <c r="B5" s="16" t="s">
        <v>11</v>
      </c>
      <c r="C5" s="17"/>
      <c r="D5" s="16" t="s">
        <v>12</v>
      </c>
      <c r="E5" s="17"/>
      <c r="F5" s="18">
        <v>16752000</v>
      </c>
      <c r="G5" s="19">
        <v>16390040</v>
      </c>
      <c r="H5" s="17"/>
      <c r="I5" s="20">
        <f aca="true" t="shared" si="0" ref="I5:I11">+F5-G5</f>
        <v>361960</v>
      </c>
      <c r="J5" s="21"/>
      <c r="K5" s="16" t="s">
        <v>13</v>
      </c>
      <c r="L5" s="17"/>
      <c r="M5" s="22" t="s">
        <v>14</v>
      </c>
      <c r="N5" s="18">
        <v>38937110</v>
      </c>
      <c r="O5" s="19">
        <v>38937110</v>
      </c>
      <c r="P5" s="17"/>
      <c r="Q5" s="20">
        <f>+N5-O5</f>
        <v>0</v>
      </c>
      <c r="R5" s="21"/>
    </row>
    <row r="6" spans="1:18" ht="31.5" customHeight="1">
      <c r="A6" s="15" t="s">
        <v>15</v>
      </c>
      <c r="B6" s="16" t="s">
        <v>16</v>
      </c>
      <c r="C6" s="17"/>
      <c r="D6" s="16" t="s">
        <v>16</v>
      </c>
      <c r="E6" s="17"/>
      <c r="F6" s="18">
        <v>3200000</v>
      </c>
      <c r="G6" s="19">
        <v>3200000</v>
      </c>
      <c r="H6" s="17"/>
      <c r="I6" s="20">
        <f t="shared" si="0"/>
        <v>0</v>
      </c>
      <c r="J6" s="21"/>
      <c r="K6" s="16" t="s">
        <v>13</v>
      </c>
      <c r="L6" s="17"/>
      <c r="M6" s="22" t="s">
        <v>17</v>
      </c>
      <c r="N6" s="18">
        <v>600000</v>
      </c>
      <c r="O6" s="19">
        <v>0</v>
      </c>
      <c r="P6" s="17"/>
      <c r="Q6" s="20">
        <f aca="true" t="shared" si="1" ref="Q6:Q14">+N6-O6</f>
        <v>600000</v>
      </c>
      <c r="R6" s="21"/>
    </row>
    <row r="7" spans="1:18" ht="31.5" customHeight="1">
      <c r="A7" s="15" t="s">
        <v>18</v>
      </c>
      <c r="B7" s="16" t="s">
        <v>19</v>
      </c>
      <c r="C7" s="17"/>
      <c r="D7" s="16" t="s">
        <v>19</v>
      </c>
      <c r="E7" s="17"/>
      <c r="F7" s="18">
        <v>47030000</v>
      </c>
      <c r="G7" s="19">
        <v>82098000</v>
      </c>
      <c r="H7" s="17"/>
      <c r="I7" s="20">
        <f t="shared" si="0"/>
        <v>-35068000</v>
      </c>
      <c r="J7" s="21"/>
      <c r="K7" s="16" t="s">
        <v>13</v>
      </c>
      <c r="L7" s="17"/>
      <c r="M7" s="22" t="s">
        <v>20</v>
      </c>
      <c r="N7" s="18">
        <v>9648510</v>
      </c>
      <c r="O7" s="19">
        <v>6714326</v>
      </c>
      <c r="P7" s="17"/>
      <c r="Q7" s="20">
        <f t="shared" si="1"/>
        <v>2934184</v>
      </c>
      <c r="R7" s="21"/>
    </row>
    <row r="8" spans="1:18" ht="31.5" customHeight="1">
      <c r="A8" s="15" t="s">
        <v>21</v>
      </c>
      <c r="B8" s="16" t="s">
        <v>22</v>
      </c>
      <c r="C8" s="17"/>
      <c r="D8" s="16" t="s">
        <v>22</v>
      </c>
      <c r="E8" s="17"/>
      <c r="F8" s="18">
        <v>5334500</v>
      </c>
      <c r="G8" s="19">
        <v>6209740</v>
      </c>
      <c r="H8" s="17"/>
      <c r="I8" s="20">
        <f t="shared" si="0"/>
        <v>-875240</v>
      </c>
      <c r="J8" s="21"/>
      <c r="K8" s="16" t="s">
        <v>23</v>
      </c>
      <c r="L8" s="17"/>
      <c r="M8" s="22" t="s">
        <v>24</v>
      </c>
      <c r="N8" s="18">
        <v>6975935</v>
      </c>
      <c r="O8" s="19">
        <v>36610000</v>
      </c>
      <c r="P8" s="17"/>
      <c r="Q8" s="20">
        <f t="shared" si="1"/>
        <v>-29634065</v>
      </c>
      <c r="R8" s="21"/>
    </row>
    <row r="9" spans="1:18" ht="31.5" customHeight="1">
      <c r="A9" s="15" t="s">
        <v>25</v>
      </c>
      <c r="B9" s="16" t="s">
        <v>26</v>
      </c>
      <c r="C9" s="17"/>
      <c r="D9" s="16" t="s">
        <v>26</v>
      </c>
      <c r="E9" s="17"/>
      <c r="F9" s="18">
        <v>0</v>
      </c>
      <c r="G9" s="19">
        <v>0</v>
      </c>
      <c r="H9" s="17"/>
      <c r="I9" s="20">
        <f t="shared" si="0"/>
        <v>0</v>
      </c>
      <c r="J9" s="21"/>
      <c r="K9" s="16" t="s">
        <v>27</v>
      </c>
      <c r="L9" s="17"/>
      <c r="M9" s="22" t="s">
        <v>20</v>
      </c>
      <c r="N9" s="18">
        <v>13350000</v>
      </c>
      <c r="O9" s="19">
        <v>10467670</v>
      </c>
      <c r="P9" s="17"/>
      <c r="Q9" s="20">
        <f t="shared" si="1"/>
        <v>2882330</v>
      </c>
      <c r="R9" s="21"/>
    </row>
    <row r="10" spans="1:18" ht="31.5" customHeight="1">
      <c r="A10" s="15" t="s">
        <v>28</v>
      </c>
      <c r="B10" s="16" t="s">
        <v>29</v>
      </c>
      <c r="C10" s="17"/>
      <c r="D10" s="16" t="s">
        <v>29</v>
      </c>
      <c r="E10" s="17"/>
      <c r="F10" s="18">
        <v>7066075</v>
      </c>
      <c r="G10" s="19">
        <v>7066075</v>
      </c>
      <c r="H10" s="17"/>
      <c r="I10" s="20">
        <f t="shared" si="0"/>
        <v>0</v>
      </c>
      <c r="J10" s="21"/>
      <c r="K10" s="16" t="s">
        <v>27</v>
      </c>
      <c r="L10" s="17"/>
      <c r="M10" s="22" t="s">
        <v>30</v>
      </c>
      <c r="N10" s="18">
        <v>0</v>
      </c>
      <c r="O10" s="19">
        <v>0</v>
      </c>
      <c r="P10" s="17"/>
      <c r="Q10" s="20">
        <f t="shared" si="1"/>
        <v>0</v>
      </c>
      <c r="R10" s="21"/>
    </row>
    <row r="11" spans="1:18" ht="31.5" customHeight="1">
      <c r="A11" s="15" t="s">
        <v>31</v>
      </c>
      <c r="B11" s="16" t="s">
        <v>32</v>
      </c>
      <c r="C11" s="17"/>
      <c r="D11" s="16" t="s">
        <v>32</v>
      </c>
      <c r="E11" s="17"/>
      <c r="F11" s="18">
        <v>3502000</v>
      </c>
      <c r="G11" s="19">
        <v>3243366</v>
      </c>
      <c r="H11" s="17"/>
      <c r="I11" s="20">
        <f t="shared" si="0"/>
        <v>258634</v>
      </c>
      <c r="J11" s="21"/>
      <c r="K11" s="16" t="s">
        <v>27</v>
      </c>
      <c r="L11" s="17"/>
      <c r="M11" s="22" t="s">
        <v>27</v>
      </c>
      <c r="N11" s="18">
        <v>6272140</v>
      </c>
      <c r="O11" s="19">
        <v>6019100</v>
      </c>
      <c r="P11" s="17"/>
      <c r="Q11" s="20">
        <f>+N11-O11</f>
        <v>253040</v>
      </c>
      <c r="R11" s="21"/>
    </row>
    <row r="12" spans="1:18" ht="31.5" customHeight="1">
      <c r="A12" s="15" t="s">
        <v>33</v>
      </c>
      <c r="B12" s="23"/>
      <c r="C12" s="24"/>
      <c r="D12" s="23"/>
      <c r="E12" s="24"/>
      <c r="F12" s="25"/>
      <c r="G12" s="26"/>
      <c r="H12" s="27"/>
      <c r="I12" s="20"/>
      <c r="J12" s="21"/>
      <c r="K12" s="16" t="s">
        <v>27</v>
      </c>
      <c r="L12" s="17"/>
      <c r="M12" s="22" t="s">
        <v>34</v>
      </c>
      <c r="N12" s="18">
        <v>3779500</v>
      </c>
      <c r="O12" s="19">
        <v>3779500</v>
      </c>
      <c r="P12" s="17"/>
      <c r="Q12" s="20">
        <f>+N12-O12</f>
        <v>0</v>
      </c>
      <c r="R12" s="21"/>
    </row>
    <row r="13" spans="1:18" ht="31.5" customHeight="1">
      <c r="A13" s="15" t="s">
        <v>35</v>
      </c>
      <c r="B13" s="23"/>
      <c r="C13" s="24"/>
      <c r="D13" s="23"/>
      <c r="E13" s="24"/>
      <c r="F13" s="25"/>
      <c r="G13" s="26"/>
      <c r="H13" s="27"/>
      <c r="I13" s="20"/>
      <c r="J13" s="21"/>
      <c r="K13" s="16" t="s">
        <v>36</v>
      </c>
      <c r="L13" s="17"/>
      <c r="M13" s="22" t="s">
        <v>36</v>
      </c>
      <c r="N13" s="18">
        <v>3300000</v>
      </c>
      <c r="O13" s="19">
        <v>3300000</v>
      </c>
      <c r="P13" s="17"/>
      <c r="Q13" s="20">
        <f>+N13-O13</f>
        <v>0</v>
      </c>
      <c r="R13" s="21"/>
    </row>
    <row r="14" spans="1:18" ht="31.5" customHeight="1">
      <c r="A14" s="15" t="s">
        <v>37</v>
      </c>
      <c r="B14" s="23"/>
      <c r="C14" s="24"/>
      <c r="D14" s="23"/>
      <c r="E14" s="24"/>
      <c r="F14" s="25"/>
      <c r="G14" s="26"/>
      <c r="H14" s="27"/>
      <c r="I14" s="20"/>
      <c r="J14" s="21"/>
      <c r="K14" s="16" t="s">
        <v>38</v>
      </c>
      <c r="L14" s="17"/>
      <c r="M14" s="22" t="s">
        <v>38</v>
      </c>
      <c r="N14" s="18">
        <v>21380</v>
      </c>
      <c r="O14" s="19">
        <v>11558</v>
      </c>
      <c r="P14" s="17"/>
      <c r="Q14" s="20">
        <f t="shared" si="1"/>
        <v>9822</v>
      </c>
      <c r="R14" s="21"/>
    </row>
    <row r="15" spans="1:18" ht="31.5" customHeight="1">
      <c r="A15" s="28" t="s">
        <v>39</v>
      </c>
      <c r="B15" s="29"/>
      <c r="C15" s="29"/>
      <c r="D15" s="29"/>
      <c r="E15" s="30"/>
      <c r="F15" s="25">
        <f>SUM(F5:F14)</f>
        <v>82884575</v>
      </c>
      <c r="G15" s="26">
        <f>SUM(G5:G14)</f>
        <v>118207221</v>
      </c>
      <c r="H15" s="27"/>
      <c r="I15" s="20">
        <f>SUM(I5:I14)</f>
        <v>-35322646</v>
      </c>
      <c r="J15" s="21"/>
      <c r="K15" s="28" t="s">
        <v>40</v>
      </c>
      <c r="L15" s="29"/>
      <c r="M15" s="30"/>
      <c r="N15" s="25">
        <f>SUM(N5:N14)</f>
        <v>82884575</v>
      </c>
      <c r="O15" s="26">
        <f>SUM(O5:O14)</f>
        <v>105839264</v>
      </c>
      <c r="P15" s="27"/>
      <c r="Q15" s="31">
        <f>SUM(Q5:Q14)</f>
        <v>-22954689</v>
      </c>
      <c r="R15" s="32"/>
    </row>
    <row r="16" ht="45" customHeight="1">
      <c r="R16" s="33"/>
    </row>
    <row r="18" spans="10:11" ht="45" customHeight="1">
      <c r="J18" s="34"/>
      <c r="K18" s="3"/>
    </row>
  </sheetData>
  <mergeCells count="90">
    <mergeCell ref="J18:K18"/>
    <mergeCell ref="Q14:R14"/>
    <mergeCell ref="A15:E15"/>
    <mergeCell ref="G15:H15"/>
    <mergeCell ref="I15:J15"/>
    <mergeCell ref="K15:M15"/>
    <mergeCell ref="O15:P15"/>
    <mergeCell ref="Q15:R15"/>
    <mergeCell ref="B14:C14"/>
    <mergeCell ref="D14:E14"/>
    <mergeCell ref="G14:H14"/>
    <mergeCell ref="I14:J14"/>
    <mergeCell ref="K14:L14"/>
    <mergeCell ref="O14:P14"/>
    <mergeCell ref="Q12:R12"/>
    <mergeCell ref="B13:C13"/>
    <mergeCell ref="D13:E13"/>
    <mergeCell ref="G13:H13"/>
    <mergeCell ref="I13:J13"/>
    <mergeCell ref="K13:L13"/>
    <mergeCell ref="O13:P13"/>
    <mergeCell ref="Q13:R13"/>
    <mergeCell ref="B12:C12"/>
    <mergeCell ref="D12:E12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</mergeCells>
  <printOptions/>
  <pageMargins left="0.7086614173228347" right="0.6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K6" sqref="K6:L6"/>
    </sheetView>
  </sheetViews>
  <sheetFormatPr defaultColWidth="9.140625" defaultRowHeight="15"/>
  <cols>
    <col min="1" max="3" width="11.57421875" style="70" customWidth="1"/>
    <col min="4" max="4" width="9.140625" style="37" hidden="1" customWidth="1"/>
    <col min="5" max="5" width="7.57421875" style="37" customWidth="1"/>
    <col min="6" max="9" width="11.57421875" style="37" customWidth="1"/>
    <col min="10" max="16384" width="9.00390625" style="37" customWidth="1"/>
  </cols>
  <sheetData>
    <row r="1" spans="1:9" ht="26.25">
      <c r="A1" s="35" t="s">
        <v>41</v>
      </c>
      <c r="B1" s="36"/>
      <c r="C1" s="36"/>
      <c r="D1" s="36"/>
      <c r="E1" s="36"/>
      <c r="F1" s="36"/>
      <c r="G1" s="36"/>
      <c r="H1" s="36"/>
      <c r="I1" s="36"/>
    </row>
    <row r="3" spans="1:9" ht="15">
      <c r="A3" s="38" t="s">
        <v>42</v>
      </c>
      <c r="B3" s="39"/>
      <c r="C3" s="39"/>
      <c r="D3" s="40"/>
      <c r="E3" s="41" t="s">
        <v>43</v>
      </c>
      <c r="F3" s="41" t="s">
        <v>44</v>
      </c>
      <c r="G3" s="41" t="s">
        <v>45</v>
      </c>
      <c r="H3" s="41" t="s">
        <v>46</v>
      </c>
      <c r="I3" s="41" t="s">
        <v>47</v>
      </c>
    </row>
    <row r="4" spans="1:9" ht="15">
      <c r="A4" s="42" t="s">
        <v>5</v>
      </c>
      <c r="B4" s="42" t="s">
        <v>6</v>
      </c>
      <c r="C4" s="42" t="s">
        <v>48</v>
      </c>
      <c r="D4" s="42"/>
      <c r="E4" s="43"/>
      <c r="F4" s="43"/>
      <c r="G4" s="43"/>
      <c r="H4" s="43"/>
      <c r="I4" s="43"/>
    </row>
    <row r="5" spans="1:9" ht="15">
      <c r="A5" s="44" t="s">
        <v>49</v>
      </c>
      <c r="B5" s="44" t="s">
        <v>50</v>
      </c>
      <c r="C5" s="44" t="s">
        <v>12</v>
      </c>
      <c r="D5" s="45"/>
      <c r="E5" s="45" t="s">
        <v>51</v>
      </c>
      <c r="F5" s="46">
        <v>0</v>
      </c>
      <c r="G5" s="46">
        <v>16752000</v>
      </c>
      <c r="H5" s="46">
        <v>0</v>
      </c>
      <c r="I5" s="46">
        <f>SUM(F5:H5)</f>
        <v>16752000</v>
      </c>
    </row>
    <row r="6" spans="1:9" ht="15">
      <c r="A6" s="44"/>
      <c r="B6" s="44"/>
      <c r="C6" s="44"/>
      <c r="D6" s="45"/>
      <c r="E6" s="45" t="s">
        <v>52</v>
      </c>
      <c r="F6" s="46">
        <v>0</v>
      </c>
      <c r="G6" s="46">
        <v>16390040</v>
      </c>
      <c r="H6" s="46">
        <v>0</v>
      </c>
      <c r="I6" s="46">
        <f aca="true" t="shared" si="0" ref="I6:I78">SUM(F6:H6)</f>
        <v>16390040</v>
      </c>
    </row>
    <row r="7" spans="1:9" ht="15">
      <c r="A7" s="44"/>
      <c r="B7" s="44"/>
      <c r="C7" s="44"/>
      <c r="D7" s="45"/>
      <c r="E7" s="45" t="s">
        <v>53</v>
      </c>
      <c r="F7" s="46">
        <v>0</v>
      </c>
      <c r="G7" s="46">
        <f>+G5-G6</f>
        <v>361960</v>
      </c>
      <c r="H7" s="46">
        <v>0</v>
      </c>
      <c r="I7" s="46">
        <f t="shared" si="0"/>
        <v>361960</v>
      </c>
    </row>
    <row r="8" spans="1:9" ht="15">
      <c r="A8" s="44"/>
      <c r="B8" s="44"/>
      <c r="C8" s="44" t="s">
        <v>54</v>
      </c>
      <c r="D8" s="45"/>
      <c r="E8" s="45" t="s">
        <v>51</v>
      </c>
      <c r="F8" s="46">
        <v>0</v>
      </c>
      <c r="G8" s="46">
        <f>+G5</f>
        <v>16752000</v>
      </c>
      <c r="H8" s="46">
        <v>0</v>
      </c>
      <c r="I8" s="46">
        <f t="shared" si="0"/>
        <v>16752000</v>
      </c>
    </row>
    <row r="9" spans="1:9" ht="15">
      <c r="A9" s="44"/>
      <c r="B9" s="44"/>
      <c r="C9" s="44"/>
      <c r="D9" s="45"/>
      <c r="E9" s="45" t="s">
        <v>52</v>
      </c>
      <c r="F9" s="46">
        <v>0</v>
      </c>
      <c r="G9" s="46">
        <f aca="true" t="shared" si="1" ref="G9:G10">+G6</f>
        <v>16390040</v>
      </c>
      <c r="H9" s="46">
        <v>0</v>
      </c>
      <c r="I9" s="46">
        <f t="shared" si="0"/>
        <v>16390040</v>
      </c>
    </row>
    <row r="10" spans="1:9" ht="15">
      <c r="A10" s="44"/>
      <c r="B10" s="44"/>
      <c r="C10" s="44"/>
      <c r="D10" s="45"/>
      <c r="E10" s="45" t="s">
        <v>53</v>
      </c>
      <c r="F10" s="46">
        <v>0</v>
      </c>
      <c r="G10" s="46">
        <f t="shared" si="1"/>
        <v>361960</v>
      </c>
      <c r="H10" s="46">
        <v>0</v>
      </c>
      <c r="I10" s="46">
        <f t="shared" si="0"/>
        <v>361960</v>
      </c>
    </row>
    <row r="11" spans="1:9" ht="16.5" customHeight="1">
      <c r="A11" s="44"/>
      <c r="B11" s="44" t="s">
        <v>55</v>
      </c>
      <c r="C11" s="44"/>
      <c r="D11" s="45"/>
      <c r="E11" s="45" t="s">
        <v>51</v>
      </c>
      <c r="F11" s="46">
        <v>0</v>
      </c>
      <c r="G11" s="46">
        <f>+G8</f>
        <v>16752000</v>
      </c>
      <c r="H11" s="46">
        <v>0</v>
      </c>
      <c r="I11" s="46">
        <f t="shared" si="0"/>
        <v>16752000</v>
      </c>
    </row>
    <row r="12" spans="1:9" ht="15">
      <c r="A12" s="44"/>
      <c r="B12" s="44"/>
      <c r="C12" s="44"/>
      <c r="D12" s="45"/>
      <c r="E12" s="45" t="s">
        <v>52</v>
      </c>
      <c r="F12" s="46">
        <v>0</v>
      </c>
      <c r="G12" s="46">
        <f aca="true" t="shared" si="2" ref="G12:G13">+G9</f>
        <v>16390040</v>
      </c>
      <c r="H12" s="46">
        <v>0</v>
      </c>
      <c r="I12" s="46">
        <f t="shared" si="0"/>
        <v>16390040</v>
      </c>
    </row>
    <row r="13" spans="1:9" ht="15">
      <c r="A13" s="44"/>
      <c r="B13" s="44"/>
      <c r="C13" s="44"/>
      <c r="D13" s="45"/>
      <c r="E13" s="45" t="s">
        <v>53</v>
      </c>
      <c r="F13" s="46">
        <v>0</v>
      </c>
      <c r="G13" s="46">
        <f t="shared" si="2"/>
        <v>361960</v>
      </c>
      <c r="H13" s="46">
        <v>0</v>
      </c>
      <c r="I13" s="46">
        <f t="shared" si="0"/>
        <v>361960</v>
      </c>
    </row>
    <row r="14" spans="1:9" ht="15">
      <c r="A14" s="44" t="s">
        <v>56</v>
      </c>
      <c r="B14" s="44" t="s">
        <v>56</v>
      </c>
      <c r="C14" s="44" t="s">
        <v>56</v>
      </c>
      <c r="D14" s="45"/>
      <c r="E14" s="45" t="s">
        <v>51</v>
      </c>
      <c r="F14" s="46">
        <v>0</v>
      </c>
      <c r="G14" s="46">
        <v>3200000</v>
      </c>
      <c r="H14" s="46">
        <v>0</v>
      </c>
      <c r="I14" s="46">
        <f>SUM(F14:H14)</f>
        <v>3200000</v>
      </c>
    </row>
    <row r="15" spans="1:9" ht="15">
      <c r="A15" s="44"/>
      <c r="B15" s="44"/>
      <c r="C15" s="44"/>
      <c r="D15" s="45"/>
      <c r="E15" s="45" t="s">
        <v>52</v>
      </c>
      <c r="F15" s="46">
        <v>0</v>
      </c>
      <c r="G15" s="46">
        <v>3200000</v>
      </c>
      <c r="H15" s="46">
        <v>0</v>
      </c>
      <c r="I15" s="46">
        <f aca="true" t="shared" si="3" ref="I15:I22">SUM(F15:H15)</f>
        <v>3200000</v>
      </c>
    </row>
    <row r="16" spans="1:9" ht="15">
      <c r="A16" s="44"/>
      <c r="B16" s="44"/>
      <c r="C16" s="44"/>
      <c r="D16" s="45"/>
      <c r="E16" s="45" t="s">
        <v>53</v>
      </c>
      <c r="F16" s="46">
        <v>0</v>
      </c>
      <c r="G16" s="46">
        <f>+G14-G15</f>
        <v>0</v>
      </c>
      <c r="H16" s="46">
        <v>0</v>
      </c>
      <c r="I16" s="46">
        <f t="shared" si="3"/>
        <v>0</v>
      </c>
    </row>
    <row r="17" spans="1:9" ht="15">
      <c r="A17" s="44"/>
      <c r="B17" s="44"/>
      <c r="C17" s="44" t="s">
        <v>54</v>
      </c>
      <c r="D17" s="45"/>
      <c r="E17" s="45" t="s">
        <v>51</v>
      </c>
      <c r="F17" s="46">
        <v>0</v>
      </c>
      <c r="G17" s="46">
        <f>+G14</f>
        <v>3200000</v>
      </c>
      <c r="H17" s="46">
        <v>0</v>
      </c>
      <c r="I17" s="46">
        <f t="shared" si="3"/>
        <v>3200000</v>
      </c>
    </row>
    <row r="18" spans="1:9" ht="15">
      <c r="A18" s="44"/>
      <c r="B18" s="44"/>
      <c r="C18" s="44"/>
      <c r="D18" s="45"/>
      <c r="E18" s="45" t="s">
        <v>52</v>
      </c>
      <c r="F18" s="46">
        <v>0</v>
      </c>
      <c r="G18" s="46">
        <f aca="true" t="shared" si="4" ref="G18:G19">+G15</f>
        <v>3200000</v>
      </c>
      <c r="H18" s="46">
        <v>0</v>
      </c>
      <c r="I18" s="46">
        <f t="shared" si="3"/>
        <v>3200000</v>
      </c>
    </row>
    <row r="19" spans="1:9" ht="15">
      <c r="A19" s="44"/>
      <c r="B19" s="44"/>
      <c r="C19" s="44"/>
      <c r="D19" s="45"/>
      <c r="E19" s="45" t="s">
        <v>53</v>
      </c>
      <c r="F19" s="46">
        <v>0</v>
      </c>
      <c r="G19" s="46">
        <f t="shared" si="4"/>
        <v>0</v>
      </c>
      <c r="H19" s="46">
        <v>0</v>
      </c>
      <c r="I19" s="46">
        <f t="shared" si="3"/>
        <v>0</v>
      </c>
    </row>
    <row r="20" spans="1:9" ht="16.5" customHeight="1">
      <c r="A20" s="44"/>
      <c r="B20" s="44" t="s">
        <v>55</v>
      </c>
      <c r="C20" s="44"/>
      <c r="D20" s="45"/>
      <c r="E20" s="45" t="s">
        <v>51</v>
      </c>
      <c r="F20" s="46">
        <v>0</v>
      </c>
      <c r="G20" s="46">
        <f>+G17</f>
        <v>3200000</v>
      </c>
      <c r="H20" s="46">
        <v>0</v>
      </c>
      <c r="I20" s="46">
        <f t="shared" si="3"/>
        <v>3200000</v>
      </c>
    </row>
    <row r="21" spans="1:9" ht="15">
      <c r="A21" s="44"/>
      <c r="B21" s="44"/>
      <c r="C21" s="44"/>
      <c r="D21" s="45"/>
      <c r="E21" s="45" t="s">
        <v>52</v>
      </c>
      <c r="F21" s="46">
        <v>0</v>
      </c>
      <c r="G21" s="46">
        <f aca="true" t="shared" si="5" ref="G21:G22">+G18</f>
        <v>3200000</v>
      </c>
      <c r="H21" s="46">
        <v>0</v>
      </c>
      <c r="I21" s="46">
        <f t="shared" si="3"/>
        <v>3200000</v>
      </c>
    </row>
    <row r="22" spans="1:9" ht="15">
      <c r="A22" s="44"/>
      <c r="B22" s="44"/>
      <c r="C22" s="44"/>
      <c r="D22" s="45"/>
      <c r="E22" s="45" t="s">
        <v>53</v>
      </c>
      <c r="F22" s="46">
        <v>0</v>
      </c>
      <c r="G22" s="46">
        <f t="shared" si="5"/>
        <v>0</v>
      </c>
      <c r="H22" s="46">
        <v>0</v>
      </c>
      <c r="I22" s="46">
        <f t="shared" si="3"/>
        <v>0</v>
      </c>
    </row>
    <row r="23" spans="1:9" ht="15">
      <c r="A23" s="47" t="s">
        <v>19</v>
      </c>
      <c r="B23" s="47" t="s">
        <v>19</v>
      </c>
      <c r="C23" s="47" t="s">
        <v>57</v>
      </c>
      <c r="D23" s="48"/>
      <c r="E23" s="48" t="s">
        <v>51</v>
      </c>
      <c r="F23" s="49">
        <v>45350000</v>
      </c>
      <c r="G23" s="49">
        <v>0</v>
      </c>
      <c r="H23" s="49">
        <v>0</v>
      </c>
      <c r="I23" s="46">
        <f t="shared" si="0"/>
        <v>45350000</v>
      </c>
    </row>
    <row r="24" spans="1:9" ht="15">
      <c r="A24" s="50"/>
      <c r="B24" s="50"/>
      <c r="C24" s="50"/>
      <c r="D24" s="48"/>
      <c r="E24" s="48" t="s">
        <v>52</v>
      </c>
      <c r="F24" s="49">
        <f>45350000+35068000</f>
        <v>80418000</v>
      </c>
      <c r="G24" s="49">
        <v>0</v>
      </c>
      <c r="H24" s="49">
        <v>0</v>
      </c>
      <c r="I24" s="46">
        <f t="shared" si="0"/>
        <v>80418000</v>
      </c>
    </row>
    <row r="25" spans="1:9" ht="15">
      <c r="A25" s="50"/>
      <c r="B25" s="50"/>
      <c r="C25" s="51"/>
      <c r="D25" s="48"/>
      <c r="E25" s="48" t="s">
        <v>53</v>
      </c>
      <c r="F25" s="49">
        <f>+F23-F24</f>
        <v>-35068000</v>
      </c>
      <c r="G25" s="49">
        <v>0</v>
      </c>
      <c r="H25" s="49">
        <v>0</v>
      </c>
      <c r="I25" s="46">
        <f t="shared" si="0"/>
        <v>-35068000</v>
      </c>
    </row>
    <row r="26" spans="1:9" ht="15">
      <c r="A26" s="50"/>
      <c r="B26" s="50"/>
      <c r="C26" s="47" t="s">
        <v>58</v>
      </c>
      <c r="D26" s="48"/>
      <c r="E26" s="48" t="s">
        <v>51</v>
      </c>
      <c r="F26" s="49">
        <v>1680000</v>
      </c>
      <c r="G26" s="49">
        <v>0</v>
      </c>
      <c r="H26" s="49">
        <v>0</v>
      </c>
      <c r="I26" s="46">
        <f t="shared" si="0"/>
        <v>1680000</v>
      </c>
    </row>
    <row r="27" spans="1:9" ht="15">
      <c r="A27" s="50"/>
      <c r="B27" s="50"/>
      <c r="C27" s="50"/>
      <c r="D27" s="48"/>
      <c r="E27" s="48" t="s">
        <v>52</v>
      </c>
      <c r="F27" s="49">
        <v>1680000</v>
      </c>
      <c r="G27" s="49">
        <v>0</v>
      </c>
      <c r="H27" s="49">
        <v>0</v>
      </c>
      <c r="I27" s="46">
        <f t="shared" si="0"/>
        <v>1680000</v>
      </c>
    </row>
    <row r="28" spans="1:9" ht="15">
      <c r="A28" s="50"/>
      <c r="B28" s="50"/>
      <c r="C28" s="51"/>
      <c r="D28" s="48"/>
      <c r="E28" s="48" t="s">
        <v>53</v>
      </c>
      <c r="F28" s="49">
        <f>+F26-F27</f>
        <v>0</v>
      </c>
      <c r="G28" s="49">
        <v>0</v>
      </c>
      <c r="H28" s="49">
        <v>0</v>
      </c>
      <c r="I28" s="46">
        <f t="shared" si="0"/>
        <v>0</v>
      </c>
    </row>
    <row r="29" spans="1:9" ht="15">
      <c r="A29" s="50"/>
      <c r="B29" s="50"/>
      <c r="C29" s="47" t="s">
        <v>54</v>
      </c>
      <c r="D29" s="48"/>
      <c r="E29" s="48" t="s">
        <v>51</v>
      </c>
      <c r="F29" s="49">
        <f>+F23+F26</f>
        <v>47030000</v>
      </c>
      <c r="G29" s="49">
        <v>0</v>
      </c>
      <c r="H29" s="49">
        <v>0</v>
      </c>
      <c r="I29" s="46">
        <f t="shared" si="0"/>
        <v>47030000</v>
      </c>
    </row>
    <row r="30" spans="1:9" ht="15">
      <c r="A30" s="50"/>
      <c r="B30" s="50"/>
      <c r="C30" s="50"/>
      <c r="D30" s="48"/>
      <c r="E30" s="48" t="s">
        <v>52</v>
      </c>
      <c r="F30" s="49">
        <f aca="true" t="shared" si="6" ref="F30:F31">+F24+F27</f>
        <v>82098000</v>
      </c>
      <c r="G30" s="49">
        <v>0</v>
      </c>
      <c r="H30" s="49">
        <v>0</v>
      </c>
      <c r="I30" s="46">
        <f t="shared" si="0"/>
        <v>82098000</v>
      </c>
    </row>
    <row r="31" spans="1:9" ht="15">
      <c r="A31" s="50"/>
      <c r="B31" s="51"/>
      <c r="C31" s="51"/>
      <c r="D31" s="48"/>
      <c r="E31" s="48" t="s">
        <v>53</v>
      </c>
      <c r="F31" s="49">
        <f t="shared" si="6"/>
        <v>-35068000</v>
      </c>
      <c r="G31" s="49">
        <v>0</v>
      </c>
      <c r="H31" s="49">
        <v>0</v>
      </c>
      <c r="I31" s="46">
        <f t="shared" si="0"/>
        <v>-35068000</v>
      </c>
    </row>
    <row r="32" spans="1:9" ht="15">
      <c r="A32" s="50"/>
      <c r="B32" s="52" t="s">
        <v>55</v>
      </c>
      <c r="C32" s="53"/>
      <c r="D32" s="48"/>
      <c r="E32" s="48" t="s">
        <v>51</v>
      </c>
      <c r="F32" s="49">
        <f>+F29</f>
        <v>47030000</v>
      </c>
      <c r="G32" s="49">
        <v>0</v>
      </c>
      <c r="H32" s="49">
        <v>0</v>
      </c>
      <c r="I32" s="46">
        <f t="shared" si="0"/>
        <v>47030000</v>
      </c>
    </row>
    <row r="33" spans="1:9" ht="15">
      <c r="A33" s="50"/>
      <c r="B33" s="54"/>
      <c r="C33" s="55"/>
      <c r="D33" s="48"/>
      <c r="E33" s="48" t="s">
        <v>52</v>
      </c>
      <c r="F33" s="49">
        <f aca="true" t="shared" si="7" ref="F33:F34">+F30</f>
        <v>82098000</v>
      </c>
      <c r="G33" s="49">
        <v>0</v>
      </c>
      <c r="H33" s="49">
        <v>0</v>
      </c>
      <c r="I33" s="46">
        <f t="shared" si="0"/>
        <v>82098000</v>
      </c>
    </row>
    <row r="34" spans="1:9" ht="15">
      <c r="A34" s="51"/>
      <c r="B34" s="56"/>
      <c r="C34" s="57"/>
      <c r="D34" s="48"/>
      <c r="E34" s="48" t="s">
        <v>53</v>
      </c>
      <c r="F34" s="49">
        <f t="shared" si="7"/>
        <v>-35068000</v>
      </c>
      <c r="G34" s="49">
        <v>0</v>
      </c>
      <c r="H34" s="49">
        <v>0</v>
      </c>
      <c r="I34" s="46">
        <f t="shared" si="0"/>
        <v>-35068000</v>
      </c>
    </row>
    <row r="35" spans="1:9" ht="15">
      <c r="A35" s="47" t="s">
        <v>59</v>
      </c>
      <c r="B35" s="47" t="s">
        <v>59</v>
      </c>
      <c r="C35" s="47" t="s">
        <v>60</v>
      </c>
      <c r="D35" s="48"/>
      <c r="E35" s="48" t="s">
        <v>51</v>
      </c>
      <c r="F35" s="49">
        <v>0</v>
      </c>
      <c r="G35" s="49">
        <v>0</v>
      </c>
      <c r="H35" s="49">
        <v>0</v>
      </c>
      <c r="I35" s="46">
        <f t="shared" si="0"/>
        <v>0</v>
      </c>
    </row>
    <row r="36" spans="1:9" ht="15">
      <c r="A36" s="50"/>
      <c r="B36" s="50"/>
      <c r="C36" s="50"/>
      <c r="D36" s="48"/>
      <c r="E36" s="48" t="s">
        <v>52</v>
      </c>
      <c r="F36" s="49">
        <v>0</v>
      </c>
      <c r="G36" s="49">
        <v>0</v>
      </c>
      <c r="H36" s="49">
        <v>0</v>
      </c>
      <c r="I36" s="46">
        <f t="shared" si="0"/>
        <v>0</v>
      </c>
    </row>
    <row r="37" spans="1:9" ht="15">
      <c r="A37" s="50"/>
      <c r="B37" s="50"/>
      <c r="C37" s="51"/>
      <c r="D37" s="48"/>
      <c r="E37" s="48" t="s">
        <v>53</v>
      </c>
      <c r="F37" s="49">
        <v>0</v>
      </c>
      <c r="G37" s="49">
        <v>0</v>
      </c>
      <c r="H37" s="49">
        <v>0</v>
      </c>
      <c r="I37" s="46">
        <f t="shared" si="0"/>
        <v>0</v>
      </c>
    </row>
    <row r="38" spans="1:9" ht="15">
      <c r="A38" s="50"/>
      <c r="B38" s="50"/>
      <c r="C38" s="47" t="s">
        <v>54</v>
      </c>
      <c r="D38" s="48"/>
      <c r="E38" s="48" t="s">
        <v>51</v>
      </c>
      <c r="F38" s="49">
        <v>0</v>
      </c>
      <c r="G38" s="49">
        <v>0</v>
      </c>
      <c r="H38" s="49">
        <v>0</v>
      </c>
      <c r="I38" s="46">
        <f t="shared" si="0"/>
        <v>0</v>
      </c>
    </row>
    <row r="39" spans="1:9" ht="15">
      <c r="A39" s="50"/>
      <c r="B39" s="50"/>
      <c r="C39" s="50"/>
      <c r="D39" s="48"/>
      <c r="E39" s="48" t="s">
        <v>52</v>
      </c>
      <c r="F39" s="49">
        <v>0</v>
      </c>
      <c r="G39" s="49">
        <v>0</v>
      </c>
      <c r="H39" s="49">
        <v>0</v>
      </c>
      <c r="I39" s="46">
        <f t="shared" si="0"/>
        <v>0</v>
      </c>
    </row>
    <row r="40" spans="1:9" ht="15">
      <c r="A40" s="50"/>
      <c r="B40" s="51"/>
      <c r="C40" s="51"/>
      <c r="D40" s="48"/>
      <c r="E40" s="48" t="s">
        <v>53</v>
      </c>
      <c r="F40" s="49">
        <v>0</v>
      </c>
      <c r="G40" s="49">
        <v>0</v>
      </c>
      <c r="H40" s="49">
        <v>0</v>
      </c>
      <c r="I40" s="46">
        <f t="shared" si="0"/>
        <v>0</v>
      </c>
    </row>
    <row r="41" spans="1:9" ht="15">
      <c r="A41" s="50"/>
      <c r="B41" s="52" t="s">
        <v>55</v>
      </c>
      <c r="C41" s="53"/>
      <c r="D41" s="48"/>
      <c r="E41" s="48" t="s">
        <v>51</v>
      </c>
      <c r="F41" s="49">
        <v>0</v>
      </c>
      <c r="G41" s="49">
        <v>0</v>
      </c>
      <c r="H41" s="49">
        <v>0</v>
      </c>
      <c r="I41" s="46">
        <f t="shared" si="0"/>
        <v>0</v>
      </c>
    </row>
    <row r="42" spans="1:9" ht="15">
      <c r="A42" s="50"/>
      <c r="B42" s="54"/>
      <c r="C42" s="55"/>
      <c r="D42" s="48"/>
      <c r="E42" s="48" t="s">
        <v>52</v>
      </c>
      <c r="F42" s="49">
        <v>0</v>
      </c>
      <c r="G42" s="49">
        <v>0</v>
      </c>
      <c r="H42" s="49">
        <v>0</v>
      </c>
      <c r="I42" s="46">
        <f t="shared" si="0"/>
        <v>0</v>
      </c>
    </row>
    <row r="43" spans="1:9" ht="15">
      <c r="A43" s="51"/>
      <c r="B43" s="56"/>
      <c r="C43" s="57"/>
      <c r="D43" s="48"/>
      <c r="E43" s="48" t="s">
        <v>53</v>
      </c>
      <c r="F43" s="49">
        <v>0</v>
      </c>
      <c r="G43" s="49">
        <v>0</v>
      </c>
      <c r="H43" s="49">
        <v>0</v>
      </c>
      <c r="I43" s="46">
        <f t="shared" si="0"/>
        <v>0</v>
      </c>
    </row>
    <row r="44" spans="1:9" ht="15">
      <c r="A44" s="47" t="s">
        <v>26</v>
      </c>
      <c r="B44" s="47" t="s">
        <v>26</v>
      </c>
      <c r="C44" s="47" t="s">
        <v>61</v>
      </c>
      <c r="D44" s="48"/>
      <c r="E44" s="48" t="s">
        <v>51</v>
      </c>
      <c r="F44" s="49">
        <v>0</v>
      </c>
      <c r="G44" s="49">
        <v>0</v>
      </c>
      <c r="H44" s="49">
        <v>0</v>
      </c>
      <c r="I44" s="46">
        <f t="shared" si="0"/>
        <v>0</v>
      </c>
    </row>
    <row r="45" spans="1:9" ht="15">
      <c r="A45" s="50"/>
      <c r="B45" s="50"/>
      <c r="C45" s="50"/>
      <c r="D45" s="48"/>
      <c r="E45" s="48" t="s">
        <v>52</v>
      </c>
      <c r="F45" s="49">
        <v>0</v>
      </c>
      <c r="G45" s="49">
        <v>0</v>
      </c>
      <c r="H45" s="49">
        <v>0</v>
      </c>
      <c r="I45" s="46">
        <f t="shared" si="0"/>
        <v>0</v>
      </c>
    </row>
    <row r="46" spans="1:9" ht="15">
      <c r="A46" s="50"/>
      <c r="B46" s="50"/>
      <c r="C46" s="51"/>
      <c r="D46" s="48"/>
      <c r="E46" s="48" t="s">
        <v>53</v>
      </c>
      <c r="F46" s="49">
        <v>0</v>
      </c>
      <c r="G46" s="49">
        <v>0</v>
      </c>
      <c r="H46" s="49">
        <v>0</v>
      </c>
      <c r="I46" s="46">
        <f t="shared" si="0"/>
        <v>0</v>
      </c>
    </row>
    <row r="47" spans="1:9" ht="15">
      <c r="A47" s="50"/>
      <c r="B47" s="50"/>
      <c r="C47" s="47" t="s">
        <v>54</v>
      </c>
      <c r="D47" s="48"/>
      <c r="E47" s="48" t="s">
        <v>51</v>
      </c>
      <c r="F47" s="49">
        <v>0</v>
      </c>
      <c r="G47" s="49">
        <f>+G44</f>
        <v>0</v>
      </c>
      <c r="H47" s="49">
        <v>0</v>
      </c>
      <c r="I47" s="46">
        <f t="shared" si="0"/>
        <v>0</v>
      </c>
    </row>
    <row r="48" spans="1:9" ht="15">
      <c r="A48" s="50"/>
      <c r="B48" s="50"/>
      <c r="C48" s="50"/>
      <c r="D48" s="48"/>
      <c r="E48" s="48" t="s">
        <v>52</v>
      </c>
      <c r="F48" s="49">
        <v>0</v>
      </c>
      <c r="G48" s="49">
        <f aca="true" t="shared" si="8" ref="G48:G49">+G45</f>
        <v>0</v>
      </c>
      <c r="H48" s="49">
        <v>0</v>
      </c>
      <c r="I48" s="46">
        <f t="shared" si="0"/>
        <v>0</v>
      </c>
    </row>
    <row r="49" spans="1:9" ht="15">
      <c r="A49" s="50"/>
      <c r="B49" s="51"/>
      <c r="C49" s="51"/>
      <c r="D49" s="48"/>
      <c r="E49" s="48" t="s">
        <v>53</v>
      </c>
      <c r="F49" s="49">
        <v>0</v>
      </c>
      <c r="G49" s="49">
        <f t="shared" si="8"/>
        <v>0</v>
      </c>
      <c r="H49" s="49">
        <v>0</v>
      </c>
      <c r="I49" s="46">
        <f t="shared" si="0"/>
        <v>0</v>
      </c>
    </row>
    <row r="50" spans="1:9" ht="15">
      <c r="A50" s="50"/>
      <c r="B50" s="52" t="s">
        <v>55</v>
      </c>
      <c r="C50" s="53"/>
      <c r="D50" s="48"/>
      <c r="E50" s="48" t="s">
        <v>51</v>
      </c>
      <c r="F50" s="49">
        <v>0</v>
      </c>
      <c r="G50" s="49">
        <f>+G47</f>
        <v>0</v>
      </c>
      <c r="H50" s="49">
        <v>0</v>
      </c>
      <c r="I50" s="46">
        <f t="shared" si="0"/>
        <v>0</v>
      </c>
    </row>
    <row r="51" spans="1:9" ht="15">
      <c r="A51" s="50"/>
      <c r="B51" s="54"/>
      <c r="C51" s="55"/>
      <c r="D51" s="48"/>
      <c r="E51" s="48" t="s">
        <v>52</v>
      </c>
      <c r="F51" s="49">
        <v>0</v>
      </c>
      <c r="G51" s="49">
        <f aca="true" t="shared" si="9" ref="G51:G52">+G48</f>
        <v>0</v>
      </c>
      <c r="H51" s="49">
        <v>0</v>
      </c>
      <c r="I51" s="46">
        <f t="shared" si="0"/>
        <v>0</v>
      </c>
    </row>
    <row r="52" spans="1:9" ht="15">
      <c r="A52" s="51"/>
      <c r="B52" s="56"/>
      <c r="C52" s="57"/>
      <c r="D52" s="48"/>
      <c r="E52" s="48" t="s">
        <v>53</v>
      </c>
      <c r="F52" s="49">
        <v>0</v>
      </c>
      <c r="G52" s="49">
        <f t="shared" si="9"/>
        <v>0</v>
      </c>
      <c r="H52" s="49">
        <v>0</v>
      </c>
      <c r="I52" s="46">
        <f t="shared" si="0"/>
        <v>0</v>
      </c>
    </row>
    <row r="53" spans="1:9" ht="15">
      <c r="A53" s="47" t="s">
        <v>29</v>
      </c>
      <c r="B53" s="47" t="s">
        <v>29</v>
      </c>
      <c r="C53" s="47" t="s">
        <v>62</v>
      </c>
      <c r="D53" s="48"/>
      <c r="E53" s="48" t="s">
        <v>51</v>
      </c>
      <c r="F53" s="49">
        <v>0</v>
      </c>
      <c r="G53" s="49">
        <v>5296660</v>
      </c>
      <c r="H53" s="49">
        <v>0</v>
      </c>
      <c r="I53" s="46">
        <f t="shared" si="0"/>
        <v>5296660</v>
      </c>
    </row>
    <row r="54" spans="1:9" ht="15">
      <c r="A54" s="50"/>
      <c r="B54" s="50"/>
      <c r="C54" s="50"/>
      <c r="D54" s="48"/>
      <c r="E54" s="48" t="s">
        <v>52</v>
      </c>
      <c r="F54" s="49">
        <v>0</v>
      </c>
      <c r="G54" s="49">
        <v>5296660</v>
      </c>
      <c r="H54" s="49">
        <v>0</v>
      </c>
      <c r="I54" s="46">
        <f t="shared" si="0"/>
        <v>5296660</v>
      </c>
    </row>
    <row r="55" spans="1:9" ht="15">
      <c r="A55" s="50"/>
      <c r="B55" s="50"/>
      <c r="C55" s="51"/>
      <c r="D55" s="48"/>
      <c r="E55" s="48" t="s">
        <v>53</v>
      </c>
      <c r="F55" s="49">
        <v>0</v>
      </c>
      <c r="G55" s="49">
        <v>0</v>
      </c>
      <c r="H55" s="49">
        <v>0</v>
      </c>
      <c r="I55" s="46">
        <f t="shared" si="0"/>
        <v>0</v>
      </c>
    </row>
    <row r="56" spans="1:9" ht="16.5" customHeight="1">
      <c r="A56" s="50"/>
      <c r="B56" s="50"/>
      <c r="C56" s="47" t="s">
        <v>63</v>
      </c>
      <c r="D56" s="48"/>
      <c r="E56" s="48" t="s">
        <v>51</v>
      </c>
      <c r="F56" s="49">
        <v>0</v>
      </c>
      <c r="G56" s="49">
        <v>0</v>
      </c>
      <c r="H56" s="49">
        <v>1769415</v>
      </c>
      <c r="I56" s="46">
        <f t="shared" si="0"/>
        <v>1769415</v>
      </c>
    </row>
    <row r="57" spans="1:9" ht="15">
      <c r="A57" s="50"/>
      <c r="B57" s="50"/>
      <c r="C57" s="50"/>
      <c r="D57" s="48"/>
      <c r="E57" s="48" t="s">
        <v>52</v>
      </c>
      <c r="F57" s="49">
        <v>0</v>
      </c>
      <c r="G57" s="49">
        <v>0</v>
      </c>
      <c r="H57" s="49">
        <v>1769415</v>
      </c>
      <c r="I57" s="46">
        <f t="shared" si="0"/>
        <v>1769415</v>
      </c>
    </row>
    <row r="58" spans="1:9" ht="15">
      <c r="A58" s="50"/>
      <c r="B58" s="50"/>
      <c r="C58" s="51"/>
      <c r="D58" s="48"/>
      <c r="E58" s="48" t="s">
        <v>53</v>
      </c>
      <c r="F58" s="49">
        <v>0</v>
      </c>
      <c r="G58" s="49">
        <v>0</v>
      </c>
      <c r="H58" s="49">
        <v>0</v>
      </c>
      <c r="I58" s="46">
        <f t="shared" si="0"/>
        <v>0</v>
      </c>
    </row>
    <row r="59" spans="1:9" ht="15">
      <c r="A59" s="50" t="s">
        <v>64</v>
      </c>
      <c r="B59" s="50" t="s">
        <v>64</v>
      </c>
      <c r="C59" s="47" t="s">
        <v>54</v>
      </c>
      <c r="D59" s="48"/>
      <c r="E59" s="48" t="s">
        <v>51</v>
      </c>
      <c r="F59" s="49">
        <v>0</v>
      </c>
      <c r="G59" s="49">
        <f>+G53+G56</f>
        <v>5296660</v>
      </c>
      <c r="H59" s="49">
        <f aca="true" t="shared" si="10" ref="H59">+H53+H56</f>
        <v>1769415</v>
      </c>
      <c r="I59" s="46">
        <f t="shared" si="0"/>
        <v>7066075</v>
      </c>
    </row>
    <row r="60" spans="1:9" ht="15">
      <c r="A60" s="50"/>
      <c r="B60" s="50"/>
      <c r="C60" s="50"/>
      <c r="D60" s="48"/>
      <c r="E60" s="48" t="s">
        <v>52</v>
      </c>
      <c r="F60" s="49">
        <v>0</v>
      </c>
      <c r="G60" s="49">
        <f aca="true" t="shared" si="11" ref="G60:H61">+G54+G57</f>
        <v>5296660</v>
      </c>
      <c r="H60" s="49">
        <f t="shared" si="11"/>
        <v>1769415</v>
      </c>
      <c r="I60" s="46">
        <f t="shared" si="0"/>
        <v>7066075</v>
      </c>
    </row>
    <row r="61" spans="1:9" ht="15">
      <c r="A61" s="50"/>
      <c r="B61" s="51"/>
      <c r="C61" s="51"/>
      <c r="D61" s="48"/>
      <c r="E61" s="48" t="s">
        <v>53</v>
      </c>
      <c r="F61" s="49">
        <v>0</v>
      </c>
      <c r="G61" s="49">
        <f t="shared" si="11"/>
        <v>0</v>
      </c>
      <c r="H61" s="49">
        <f t="shared" si="11"/>
        <v>0</v>
      </c>
      <c r="I61" s="46">
        <f t="shared" si="0"/>
        <v>0</v>
      </c>
    </row>
    <row r="62" spans="1:9" ht="15">
      <c r="A62" s="50"/>
      <c r="B62" s="52" t="s">
        <v>55</v>
      </c>
      <c r="C62" s="53"/>
      <c r="D62" s="48"/>
      <c r="E62" s="48" t="s">
        <v>51</v>
      </c>
      <c r="F62" s="49">
        <v>0</v>
      </c>
      <c r="G62" s="49">
        <f>+G59</f>
        <v>5296660</v>
      </c>
      <c r="H62" s="49">
        <f aca="true" t="shared" si="12" ref="H62">+H59</f>
        <v>1769415</v>
      </c>
      <c r="I62" s="46">
        <f t="shared" si="0"/>
        <v>7066075</v>
      </c>
    </row>
    <row r="63" spans="1:9" ht="15">
      <c r="A63" s="50"/>
      <c r="B63" s="54"/>
      <c r="C63" s="55"/>
      <c r="D63" s="48"/>
      <c r="E63" s="48" t="s">
        <v>52</v>
      </c>
      <c r="F63" s="49">
        <v>0</v>
      </c>
      <c r="G63" s="49">
        <f aca="true" t="shared" si="13" ref="G63:H64">+G60</f>
        <v>5296660</v>
      </c>
      <c r="H63" s="49">
        <f t="shared" si="13"/>
        <v>1769415</v>
      </c>
      <c r="I63" s="46">
        <f t="shared" si="0"/>
        <v>7066075</v>
      </c>
    </row>
    <row r="64" spans="1:9" ht="15">
      <c r="A64" s="51"/>
      <c r="B64" s="56"/>
      <c r="C64" s="57"/>
      <c r="D64" s="48"/>
      <c r="E64" s="48" t="s">
        <v>53</v>
      </c>
      <c r="F64" s="49">
        <v>0</v>
      </c>
      <c r="G64" s="49">
        <f t="shared" si="13"/>
        <v>0</v>
      </c>
      <c r="H64" s="49">
        <f t="shared" si="13"/>
        <v>0</v>
      </c>
      <c r="I64" s="46">
        <f t="shared" si="0"/>
        <v>0</v>
      </c>
    </row>
    <row r="65" spans="1:9" ht="15">
      <c r="A65" s="47" t="s">
        <v>32</v>
      </c>
      <c r="B65" s="47" t="s">
        <v>32</v>
      </c>
      <c r="C65" s="47" t="s">
        <v>65</v>
      </c>
      <c r="D65" s="48"/>
      <c r="E65" s="48" t="s">
        <v>51</v>
      </c>
      <c r="F65" s="49">
        <v>0</v>
      </c>
      <c r="G65" s="49">
        <v>20000</v>
      </c>
      <c r="H65" s="49">
        <v>2000</v>
      </c>
      <c r="I65" s="46">
        <f t="shared" si="0"/>
        <v>22000</v>
      </c>
    </row>
    <row r="66" spans="1:9" ht="15">
      <c r="A66" s="50"/>
      <c r="B66" s="50"/>
      <c r="C66" s="50"/>
      <c r="D66" s="48"/>
      <c r="E66" s="48" t="s">
        <v>52</v>
      </c>
      <c r="F66" s="49">
        <v>0</v>
      </c>
      <c r="G66" s="49">
        <v>12485</v>
      </c>
      <c r="H66" s="49">
        <v>1431</v>
      </c>
      <c r="I66" s="46">
        <f t="shared" si="0"/>
        <v>13916</v>
      </c>
    </row>
    <row r="67" spans="1:9" ht="15">
      <c r="A67" s="50"/>
      <c r="B67" s="50"/>
      <c r="C67" s="51"/>
      <c r="D67" s="48"/>
      <c r="E67" s="48" t="s">
        <v>53</v>
      </c>
      <c r="F67" s="49">
        <v>0</v>
      </c>
      <c r="G67" s="49">
        <f>+G65-G66</f>
        <v>7515</v>
      </c>
      <c r="H67" s="49">
        <f>+H65-H66</f>
        <v>569</v>
      </c>
      <c r="I67" s="46">
        <f t="shared" si="0"/>
        <v>8084</v>
      </c>
    </row>
    <row r="68" spans="1:9" ht="15">
      <c r="A68" s="50"/>
      <c r="B68" s="50"/>
      <c r="C68" s="47" t="s">
        <v>66</v>
      </c>
      <c r="D68" s="48"/>
      <c r="E68" s="48" t="s">
        <v>51</v>
      </c>
      <c r="F68" s="49">
        <v>0</v>
      </c>
      <c r="G68" s="49">
        <v>3480000</v>
      </c>
      <c r="H68" s="49">
        <v>0</v>
      </c>
      <c r="I68" s="46">
        <f t="shared" si="0"/>
        <v>3480000</v>
      </c>
    </row>
    <row r="69" spans="1:9" ht="15">
      <c r="A69" s="50"/>
      <c r="B69" s="50"/>
      <c r="C69" s="50"/>
      <c r="D69" s="48"/>
      <c r="E69" s="48" t="s">
        <v>52</v>
      </c>
      <c r="F69" s="49">
        <v>0</v>
      </c>
      <c r="G69" s="49">
        <v>3229450</v>
      </c>
      <c r="H69" s="49">
        <v>0</v>
      </c>
      <c r="I69" s="46">
        <f t="shared" si="0"/>
        <v>3229450</v>
      </c>
    </row>
    <row r="70" spans="1:9" ht="15">
      <c r="A70" s="50"/>
      <c r="B70" s="50"/>
      <c r="C70" s="51"/>
      <c r="D70" s="48"/>
      <c r="E70" s="48" t="s">
        <v>53</v>
      </c>
      <c r="F70" s="49">
        <v>0</v>
      </c>
      <c r="G70" s="49">
        <f>+G68-G69</f>
        <v>250550</v>
      </c>
      <c r="H70" s="49">
        <v>0</v>
      </c>
      <c r="I70" s="46">
        <f t="shared" si="0"/>
        <v>250550</v>
      </c>
    </row>
    <row r="71" spans="1:9" ht="15">
      <c r="A71" s="50"/>
      <c r="B71" s="50"/>
      <c r="C71" s="47" t="s">
        <v>54</v>
      </c>
      <c r="D71" s="48"/>
      <c r="E71" s="48" t="s">
        <v>51</v>
      </c>
      <c r="F71" s="49">
        <v>0</v>
      </c>
      <c r="G71" s="49">
        <f>+G65+G68</f>
        <v>3500000</v>
      </c>
      <c r="H71" s="49">
        <f aca="true" t="shared" si="14" ref="H71:H73">+H65+H68</f>
        <v>2000</v>
      </c>
      <c r="I71" s="46">
        <f t="shared" si="0"/>
        <v>3502000</v>
      </c>
    </row>
    <row r="72" spans="1:9" ht="15">
      <c r="A72" s="50"/>
      <c r="B72" s="50"/>
      <c r="C72" s="50"/>
      <c r="D72" s="48"/>
      <c r="E72" s="48" t="s">
        <v>52</v>
      </c>
      <c r="F72" s="49">
        <v>0</v>
      </c>
      <c r="G72" s="49">
        <f>+G66+G69</f>
        <v>3241935</v>
      </c>
      <c r="H72" s="49">
        <f t="shared" si="14"/>
        <v>1431</v>
      </c>
      <c r="I72" s="46">
        <f t="shared" si="0"/>
        <v>3243366</v>
      </c>
    </row>
    <row r="73" spans="1:9" ht="15">
      <c r="A73" s="50"/>
      <c r="B73" s="51"/>
      <c r="C73" s="51"/>
      <c r="D73" s="48"/>
      <c r="E73" s="48" t="s">
        <v>53</v>
      </c>
      <c r="F73" s="49">
        <v>0</v>
      </c>
      <c r="G73" s="49">
        <f>+G67+G70</f>
        <v>258065</v>
      </c>
      <c r="H73" s="49">
        <f t="shared" si="14"/>
        <v>569</v>
      </c>
      <c r="I73" s="46">
        <f t="shared" si="0"/>
        <v>258634</v>
      </c>
    </row>
    <row r="74" spans="1:9" ht="15">
      <c r="A74" s="50"/>
      <c r="B74" s="52" t="s">
        <v>55</v>
      </c>
      <c r="C74" s="53"/>
      <c r="D74" s="48"/>
      <c r="E74" s="48" t="s">
        <v>51</v>
      </c>
      <c r="F74" s="49">
        <v>0</v>
      </c>
      <c r="G74" s="49">
        <f>+G71</f>
        <v>3500000</v>
      </c>
      <c r="H74" s="49">
        <f aca="true" t="shared" si="15" ref="H74">+H71</f>
        <v>2000</v>
      </c>
      <c r="I74" s="46">
        <f t="shared" si="0"/>
        <v>3502000</v>
      </c>
    </row>
    <row r="75" spans="1:9" ht="15">
      <c r="A75" s="50"/>
      <c r="B75" s="54"/>
      <c r="C75" s="55"/>
      <c r="D75" s="48"/>
      <c r="E75" s="48" t="s">
        <v>52</v>
      </c>
      <c r="F75" s="49">
        <v>0</v>
      </c>
      <c r="G75" s="49">
        <f aca="true" t="shared" si="16" ref="G75:H76">+G72</f>
        <v>3241935</v>
      </c>
      <c r="H75" s="49">
        <f t="shared" si="16"/>
        <v>1431</v>
      </c>
      <c r="I75" s="46">
        <f t="shared" si="0"/>
        <v>3243366</v>
      </c>
    </row>
    <row r="76" spans="1:9" ht="15">
      <c r="A76" s="51"/>
      <c r="B76" s="56"/>
      <c r="C76" s="57"/>
      <c r="D76" s="48"/>
      <c r="E76" s="48" t="s">
        <v>53</v>
      </c>
      <c r="F76" s="49">
        <v>0</v>
      </c>
      <c r="G76" s="49">
        <f>+G73</f>
        <v>258065</v>
      </c>
      <c r="H76" s="49">
        <f t="shared" si="16"/>
        <v>569</v>
      </c>
      <c r="I76" s="46">
        <f t="shared" si="0"/>
        <v>258634</v>
      </c>
    </row>
    <row r="77" spans="1:9" ht="15">
      <c r="A77" s="47" t="s">
        <v>22</v>
      </c>
      <c r="B77" s="47" t="s">
        <v>22</v>
      </c>
      <c r="C77" s="47" t="s">
        <v>67</v>
      </c>
      <c r="D77" s="48"/>
      <c r="E77" s="48" t="s">
        <v>51</v>
      </c>
      <c r="F77" s="49">
        <v>0</v>
      </c>
      <c r="G77" s="49">
        <v>0</v>
      </c>
      <c r="H77" s="49">
        <v>4334500</v>
      </c>
      <c r="I77" s="46">
        <f t="shared" si="0"/>
        <v>4334500</v>
      </c>
    </row>
    <row r="78" spans="1:9" ht="15">
      <c r="A78" s="50"/>
      <c r="B78" s="50"/>
      <c r="C78" s="50"/>
      <c r="D78" s="48"/>
      <c r="E78" s="48" t="s">
        <v>52</v>
      </c>
      <c r="F78" s="49">
        <v>0</v>
      </c>
      <c r="G78" s="49">
        <v>0</v>
      </c>
      <c r="H78" s="49">
        <v>5212460</v>
      </c>
      <c r="I78" s="46">
        <f t="shared" si="0"/>
        <v>5212460</v>
      </c>
    </row>
    <row r="79" spans="1:9" ht="15">
      <c r="A79" s="50"/>
      <c r="B79" s="50"/>
      <c r="C79" s="51"/>
      <c r="D79" s="48"/>
      <c r="E79" s="48" t="s">
        <v>53</v>
      </c>
      <c r="F79" s="49">
        <v>0</v>
      </c>
      <c r="G79" s="49">
        <v>0</v>
      </c>
      <c r="H79" s="49">
        <f>+H77-H78</f>
        <v>-877960</v>
      </c>
      <c r="I79" s="46">
        <f aca="true" t="shared" si="17" ref="I79:I88">SUM(F79:H79)</f>
        <v>-877960</v>
      </c>
    </row>
    <row r="80" spans="1:9" ht="15">
      <c r="A80" s="50"/>
      <c r="B80" s="50"/>
      <c r="C80" s="47" t="s">
        <v>68</v>
      </c>
      <c r="D80" s="48"/>
      <c r="E80" s="48" t="s">
        <v>51</v>
      </c>
      <c r="F80" s="49">
        <v>0</v>
      </c>
      <c r="G80" s="49">
        <v>0</v>
      </c>
      <c r="H80" s="49">
        <v>1000000</v>
      </c>
      <c r="I80" s="46">
        <f t="shared" si="17"/>
        <v>1000000</v>
      </c>
    </row>
    <row r="81" spans="1:9" ht="15">
      <c r="A81" s="50"/>
      <c r="B81" s="50"/>
      <c r="C81" s="50"/>
      <c r="D81" s="48"/>
      <c r="E81" s="48" t="s">
        <v>52</v>
      </c>
      <c r="F81" s="49">
        <v>0</v>
      </c>
      <c r="G81" s="49">
        <v>0</v>
      </c>
      <c r="H81" s="49">
        <v>997280</v>
      </c>
      <c r="I81" s="46">
        <f t="shared" si="17"/>
        <v>997280</v>
      </c>
    </row>
    <row r="82" spans="1:9" ht="15">
      <c r="A82" s="50"/>
      <c r="B82" s="50"/>
      <c r="C82" s="51"/>
      <c r="D82" s="48"/>
      <c r="E82" s="48" t="s">
        <v>53</v>
      </c>
      <c r="F82" s="49">
        <v>0</v>
      </c>
      <c r="G82" s="49">
        <v>0</v>
      </c>
      <c r="H82" s="49">
        <f>+H80-H81</f>
        <v>2720</v>
      </c>
      <c r="I82" s="46">
        <f t="shared" si="17"/>
        <v>2720</v>
      </c>
    </row>
    <row r="83" spans="1:9" ht="15">
      <c r="A83" s="50"/>
      <c r="B83" s="50"/>
      <c r="C83" s="47" t="s">
        <v>54</v>
      </c>
      <c r="D83" s="48"/>
      <c r="E83" s="48" t="s">
        <v>51</v>
      </c>
      <c r="F83" s="49">
        <v>0</v>
      </c>
      <c r="G83" s="49">
        <f>+G77+G80</f>
        <v>0</v>
      </c>
      <c r="H83" s="49">
        <f aca="true" t="shared" si="18" ref="H83">+H77+H80</f>
        <v>5334500</v>
      </c>
      <c r="I83" s="46">
        <f t="shared" si="17"/>
        <v>5334500</v>
      </c>
    </row>
    <row r="84" spans="1:9" ht="15">
      <c r="A84" s="50"/>
      <c r="B84" s="50"/>
      <c r="C84" s="50"/>
      <c r="D84" s="48"/>
      <c r="E84" s="48" t="s">
        <v>52</v>
      </c>
      <c r="F84" s="49">
        <v>0</v>
      </c>
      <c r="G84" s="49">
        <f aca="true" t="shared" si="19" ref="G84:H85">+G78+G81</f>
        <v>0</v>
      </c>
      <c r="H84" s="49">
        <f>+H78+H81</f>
        <v>6209740</v>
      </c>
      <c r="I84" s="46">
        <f t="shared" si="17"/>
        <v>6209740</v>
      </c>
    </row>
    <row r="85" spans="1:9" ht="15">
      <c r="A85" s="50"/>
      <c r="B85" s="51"/>
      <c r="C85" s="51"/>
      <c r="D85" s="48"/>
      <c r="E85" s="48" t="s">
        <v>53</v>
      </c>
      <c r="F85" s="49">
        <v>0</v>
      </c>
      <c r="G85" s="49">
        <f t="shared" si="19"/>
        <v>0</v>
      </c>
      <c r="H85" s="49">
        <f t="shared" si="19"/>
        <v>-875240</v>
      </c>
      <c r="I85" s="46">
        <f t="shared" si="17"/>
        <v>-875240</v>
      </c>
    </row>
    <row r="86" spans="1:9" ht="15">
      <c r="A86" s="50"/>
      <c r="B86" s="52" t="s">
        <v>55</v>
      </c>
      <c r="C86" s="53"/>
      <c r="D86" s="48"/>
      <c r="E86" s="48" t="s">
        <v>51</v>
      </c>
      <c r="F86" s="49">
        <v>0</v>
      </c>
      <c r="G86" s="49">
        <f>+G83</f>
        <v>0</v>
      </c>
      <c r="H86" s="49">
        <f aca="true" t="shared" si="20" ref="H86">+H83</f>
        <v>5334500</v>
      </c>
      <c r="I86" s="46">
        <f t="shared" si="17"/>
        <v>5334500</v>
      </c>
    </row>
    <row r="87" spans="1:9" ht="15">
      <c r="A87" s="50"/>
      <c r="B87" s="54"/>
      <c r="C87" s="55"/>
      <c r="D87" s="48"/>
      <c r="E87" s="48" t="s">
        <v>52</v>
      </c>
      <c r="F87" s="49">
        <v>0</v>
      </c>
      <c r="G87" s="49">
        <f aca="true" t="shared" si="21" ref="G87:H88">+G84</f>
        <v>0</v>
      </c>
      <c r="H87" s="49">
        <f t="shared" si="21"/>
        <v>6209740</v>
      </c>
      <c r="I87" s="46">
        <f t="shared" si="17"/>
        <v>6209740</v>
      </c>
    </row>
    <row r="88" spans="1:9" ht="15">
      <c r="A88" s="51"/>
      <c r="B88" s="56"/>
      <c r="C88" s="57"/>
      <c r="D88" s="48"/>
      <c r="E88" s="48" t="s">
        <v>53</v>
      </c>
      <c r="F88" s="49">
        <v>0</v>
      </c>
      <c r="G88" s="49">
        <f t="shared" si="21"/>
        <v>0</v>
      </c>
      <c r="H88" s="49">
        <f t="shared" si="21"/>
        <v>-875240</v>
      </c>
      <c r="I88" s="46">
        <f t="shared" si="17"/>
        <v>-875240</v>
      </c>
    </row>
    <row r="89" spans="1:9" ht="15">
      <c r="A89" s="58" t="s">
        <v>69</v>
      </c>
      <c r="B89" s="59"/>
      <c r="C89" s="59"/>
      <c r="D89" s="60"/>
      <c r="E89" s="61" t="s">
        <v>51</v>
      </c>
      <c r="F89" s="62">
        <f>+F11+F32+F41+F50+F62+F74+F86</f>
        <v>47030000</v>
      </c>
      <c r="G89" s="62">
        <f>+G11+G20+G32+G41+G50+G62+G74+G86</f>
        <v>28748660</v>
      </c>
      <c r="H89" s="62">
        <f aca="true" t="shared" si="22" ref="H89:I91">+H11+H20+H32+H41+H50+H62+H74+H86</f>
        <v>7105915</v>
      </c>
      <c r="I89" s="62">
        <f t="shared" si="22"/>
        <v>82884575</v>
      </c>
    </row>
    <row r="90" spans="1:9" ht="15">
      <c r="A90" s="63"/>
      <c r="B90" s="64"/>
      <c r="C90" s="64"/>
      <c r="D90" s="65"/>
      <c r="E90" s="66" t="s">
        <v>52</v>
      </c>
      <c r="F90" s="62">
        <f>+F12+F33+F42+F51+F63+F75+F87</f>
        <v>82098000</v>
      </c>
      <c r="G90" s="62">
        <f>+G12+G21+G33+G42+G51+G63+G75+G87</f>
        <v>28128635</v>
      </c>
      <c r="H90" s="62">
        <f t="shared" si="22"/>
        <v>7980586</v>
      </c>
      <c r="I90" s="62">
        <f t="shared" si="22"/>
        <v>118207221</v>
      </c>
    </row>
    <row r="91" spans="1:9" ht="15">
      <c r="A91" s="67"/>
      <c r="B91" s="68"/>
      <c r="C91" s="68"/>
      <c r="D91" s="69"/>
      <c r="E91" s="66" t="s">
        <v>53</v>
      </c>
      <c r="F91" s="62">
        <f>+F13+F34+F43+F52+F64+F76+F88</f>
        <v>-35068000</v>
      </c>
      <c r="G91" s="62">
        <f>+G13+G22+G34+G43+G52+G64+G76+G88</f>
        <v>620025</v>
      </c>
      <c r="H91" s="62">
        <f t="shared" si="22"/>
        <v>-874671</v>
      </c>
      <c r="I91" s="62">
        <f t="shared" si="22"/>
        <v>-35322646</v>
      </c>
    </row>
  </sheetData>
  <mergeCells count="53">
    <mergeCell ref="A89:D91"/>
    <mergeCell ref="A77:A88"/>
    <mergeCell ref="B77:B85"/>
    <mergeCell ref="C77:C79"/>
    <mergeCell ref="C80:C82"/>
    <mergeCell ref="C83:C85"/>
    <mergeCell ref="B86:C88"/>
    <mergeCell ref="A65:A76"/>
    <mergeCell ref="B65:B73"/>
    <mergeCell ref="C65:C67"/>
    <mergeCell ref="C68:C70"/>
    <mergeCell ref="C71:C73"/>
    <mergeCell ref="B74:C76"/>
    <mergeCell ref="A53:A58"/>
    <mergeCell ref="B53:B58"/>
    <mergeCell ref="C53:C55"/>
    <mergeCell ref="C56:C58"/>
    <mergeCell ref="A59:A64"/>
    <mergeCell ref="B59:B61"/>
    <mergeCell ref="C59:C61"/>
    <mergeCell ref="B62:C64"/>
    <mergeCell ref="A35:A43"/>
    <mergeCell ref="B35:B40"/>
    <mergeCell ref="C35:C37"/>
    <mergeCell ref="C38:C40"/>
    <mergeCell ref="B41:C43"/>
    <mergeCell ref="A44:A52"/>
    <mergeCell ref="B44:B49"/>
    <mergeCell ref="C44:C46"/>
    <mergeCell ref="C47:C49"/>
    <mergeCell ref="B50:C52"/>
    <mergeCell ref="A23:A34"/>
    <mergeCell ref="B23:B31"/>
    <mergeCell ref="C23:C25"/>
    <mergeCell ref="C26:C28"/>
    <mergeCell ref="C29:C31"/>
    <mergeCell ref="B32:C34"/>
    <mergeCell ref="A5:A13"/>
    <mergeCell ref="B5:B10"/>
    <mergeCell ref="C5:C7"/>
    <mergeCell ref="C8:C10"/>
    <mergeCell ref="B11:C13"/>
    <mergeCell ref="A14:A22"/>
    <mergeCell ref="B14:B19"/>
    <mergeCell ref="C14:C16"/>
    <mergeCell ref="C17:C19"/>
    <mergeCell ref="B20:C22"/>
    <mergeCell ref="A3:D3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0">
      <selection activeCell="K6" sqref="K6:L6"/>
    </sheetView>
  </sheetViews>
  <sheetFormatPr defaultColWidth="9.140625" defaultRowHeight="15"/>
  <cols>
    <col min="1" max="3" width="11.57421875" style="0" customWidth="1"/>
    <col min="4" max="4" width="9.140625" style="0" hidden="1" customWidth="1"/>
    <col min="5" max="5" width="7.57421875" style="0" customWidth="1"/>
    <col min="6" max="9" width="11.57421875" style="0" customWidth="1"/>
  </cols>
  <sheetData>
    <row r="1" spans="1:9" s="37" customFormat="1" ht="26.25">
      <c r="A1" s="35" t="s">
        <v>70</v>
      </c>
      <c r="B1" s="36"/>
      <c r="C1" s="36"/>
      <c r="D1" s="36"/>
      <c r="E1" s="36"/>
      <c r="F1" s="36"/>
      <c r="G1" s="36"/>
      <c r="H1" s="36"/>
      <c r="I1" s="36"/>
    </row>
    <row r="2" spans="1:3" s="37" customFormat="1" ht="15">
      <c r="A2" s="70"/>
      <c r="B2" s="70"/>
      <c r="C2" s="70"/>
    </row>
    <row r="3" spans="1:9" ht="15">
      <c r="A3" s="71" t="s">
        <v>42</v>
      </c>
      <c r="B3" s="72"/>
      <c r="C3" s="72"/>
      <c r="D3" s="73"/>
      <c r="E3" s="74" t="s">
        <v>43</v>
      </c>
      <c r="F3" s="74" t="s">
        <v>71</v>
      </c>
      <c r="G3" s="74" t="s">
        <v>72</v>
      </c>
      <c r="H3" s="74" t="s">
        <v>46</v>
      </c>
      <c r="I3" s="74" t="s">
        <v>47</v>
      </c>
    </row>
    <row r="4" spans="1:9" ht="15">
      <c r="A4" s="75" t="s">
        <v>5</v>
      </c>
      <c r="B4" s="75" t="s">
        <v>6</v>
      </c>
      <c r="C4" s="75" t="s">
        <v>48</v>
      </c>
      <c r="D4" s="75"/>
      <c r="E4" s="76"/>
      <c r="F4" s="76"/>
      <c r="G4" s="76"/>
      <c r="H4" s="76"/>
      <c r="I4" s="76"/>
    </row>
    <row r="5" spans="1:9" s="37" customFormat="1" ht="15">
      <c r="A5" s="77" t="s">
        <v>73</v>
      </c>
      <c r="B5" s="77" t="s">
        <v>74</v>
      </c>
      <c r="C5" s="77" t="s">
        <v>75</v>
      </c>
      <c r="D5" s="45"/>
      <c r="E5" s="78" t="s">
        <v>51</v>
      </c>
      <c r="F5" s="79">
        <v>21293000</v>
      </c>
      <c r="G5" s="79">
        <v>0</v>
      </c>
      <c r="H5" s="79">
        <v>0</v>
      </c>
      <c r="I5" s="79">
        <f>SUM(F5:H5)</f>
        <v>21293000</v>
      </c>
    </row>
    <row r="6" spans="1:9" s="37" customFormat="1" ht="15">
      <c r="A6" s="80"/>
      <c r="B6" s="80"/>
      <c r="C6" s="80"/>
      <c r="D6" s="48"/>
      <c r="E6" s="81" t="s">
        <v>52</v>
      </c>
      <c r="F6" s="82">
        <v>21293000</v>
      </c>
      <c r="G6" s="82">
        <v>0</v>
      </c>
      <c r="H6" s="82">
        <v>0</v>
      </c>
      <c r="I6" s="79">
        <f aca="true" t="shared" si="0" ref="I6:I69">SUM(F6:H6)</f>
        <v>21293000</v>
      </c>
    </row>
    <row r="7" spans="1:9" s="37" customFormat="1" ht="15">
      <c r="A7" s="80"/>
      <c r="B7" s="80"/>
      <c r="C7" s="83"/>
      <c r="D7" s="48"/>
      <c r="E7" s="81" t="s">
        <v>53</v>
      </c>
      <c r="F7" s="82">
        <f>+F5-F6</f>
        <v>0</v>
      </c>
      <c r="G7" s="82">
        <f aca="true" t="shared" si="1" ref="G7:H7">+G5-G6</f>
        <v>0</v>
      </c>
      <c r="H7" s="82">
        <f t="shared" si="1"/>
        <v>0</v>
      </c>
      <c r="I7" s="79">
        <f t="shared" si="0"/>
        <v>0</v>
      </c>
    </row>
    <row r="8" spans="1:9" s="37" customFormat="1" ht="15">
      <c r="A8" s="80"/>
      <c r="B8" s="80"/>
      <c r="C8" s="77" t="s">
        <v>76</v>
      </c>
      <c r="D8" s="48"/>
      <c r="E8" s="81" t="s">
        <v>51</v>
      </c>
      <c r="F8" s="82">
        <v>12699260</v>
      </c>
      <c r="G8" s="82">
        <v>0</v>
      </c>
      <c r="H8" s="82">
        <v>0</v>
      </c>
      <c r="I8" s="79">
        <f t="shared" si="0"/>
        <v>12699260</v>
      </c>
    </row>
    <row r="9" spans="1:9" s="37" customFormat="1" ht="15">
      <c r="A9" s="80"/>
      <c r="B9" s="80"/>
      <c r="C9" s="80"/>
      <c r="D9" s="48"/>
      <c r="E9" s="81" t="s">
        <v>52</v>
      </c>
      <c r="F9" s="82">
        <v>12699260</v>
      </c>
      <c r="G9" s="82">
        <v>0</v>
      </c>
      <c r="H9" s="82">
        <v>0</v>
      </c>
      <c r="I9" s="79">
        <f t="shared" si="0"/>
        <v>12699260</v>
      </c>
    </row>
    <row r="10" spans="1:9" s="37" customFormat="1" ht="15">
      <c r="A10" s="80"/>
      <c r="B10" s="80"/>
      <c r="C10" s="83"/>
      <c r="D10" s="48"/>
      <c r="E10" s="81" t="s">
        <v>53</v>
      </c>
      <c r="F10" s="82">
        <f>+F8-F9</f>
        <v>0</v>
      </c>
      <c r="G10" s="82">
        <f aca="true" t="shared" si="2" ref="G10:H10">+G8-G9</f>
        <v>0</v>
      </c>
      <c r="H10" s="82">
        <f t="shared" si="2"/>
        <v>0</v>
      </c>
      <c r="I10" s="79">
        <f t="shared" si="0"/>
        <v>0</v>
      </c>
    </row>
    <row r="11" spans="1:9" s="37" customFormat="1" ht="15">
      <c r="A11" s="80"/>
      <c r="B11" s="80"/>
      <c r="C11" s="77" t="s">
        <v>77</v>
      </c>
      <c r="D11" s="48"/>
      <c r="E11" s="81" t="s">
        <v>51</v>
      </c>
      <c r="F11" s="82">
        <v>2133930</v>
      </c>
      <c r="G11" s="82">
        <v>0</v>
      </c>
      <c r="H11" s="82">
        <v>0</v>
      </c>
      <c r="I11" s="79">
        <f t="shared" si="0"/>
        <v>2133930</v>
      </c>
    </row>
    <row r="12" spans="1:9" s="37" customFormat="1" ht="15">
      <c r="A12" s="80"/>
      <c r="B12" s="80"/>
      <c r="C12" s="80"/>
      <c r="D12" s="48"/>
      <c r="E12" s="81" t="s">
        <v>52</v>
      </c>
      <c r="F12" s="82">
        <v>2133930</v>
      </c>
      <c r="G12" s="82">
        <v>0</v>
      </c>
      <c r="H12" s="82">
        <v>0</v>
      </c>
      <c r="I12" s="79">
        <f t="shared" si="0"/>
        <v>2133930</v>
      </c>
    </row>
    <row r="13" spans="1:9" s="37" customFormat="1" ht="15">
      <c r="A13" s="80"/>
      <c r="B13" s="80"/>
      <c r="C13" s="83"/>
      <c r="D13" s="48"/>
      <c r="E13" s="81" t="s">
        <v>53</v>
      </c>
      <c r="F13" s="82">
        <f>+F11-F12</f>
        <v>0</v>
      </c>
      <c r="G13" s="82">
        <f aca="true" t="shared" si="3" ref="G13:H13">+G11-G12</f>
        <v>0</v>
      </c>
      <c r="H13" s="82">
        <f t="shared" si="3"/>
        <v>0</v>
      </c>
      <c r="I13" s="79">
        <f t="shared" si="0"/>
        <v>0</v>
      </c>
    </row>
    <row r="14" spans="1:9" s="37" customFormat="1" ht="15">
      <c r="A14" s="80"/>
      <c r="B14" s="80"/>
      <c r="C14" s="77" t="s">
        <v>78</v>
      </c>
      <c r="D14" s="48"/>
      <c r="E14" s="81" t="s">
        <v>51</v>
      </c>
      <c r="F14" s="82">
        <v>2790920</v>
      </c>
      <c r="G14" s="82">
        <v>0</v>
      </c>
      <c r="H14" s="82">
        <v>0</v>
      </c>
      <c r="I14" s="79">
        <f t="shared" si="0"/>
        <v>2790920</v>
      </c>
    </row>
    <row r="15" spans="1:9" s="37" customFormat="1" ht="15">
      <c r="A15" s="80"/>
      <c r="B15" s="80"/>
      <c r="C15" s="80"/>
      <c r="D15" s="48"/>
      <c r="E15" s="81" t="s">
        <v>52</v>
      </c>
      <c r="F15" s="82">
        <v>2790920</v>
      </c>
      <c r="G15" s="82">
        <v>0</v>
      </c>
      <c r="H15" s="82">
        <v>0</v>
      </c>
      <c r="I15" s="79">
        <f t="shared" si="0"/>
        <v>2790920</v>
      </c>
    </row>
    <row r="16" spans="1:9" s="37" customFormat="1" ht="15">
      <c r="A16" s="80"/>
      <c r="B16" s="80"/>
      <c r="C16" s="83"/>
      <c r="D16" s="48"/>
      <c r="E16" s="81" t="s">
        <v>53</v>
      </c>
      <c r="F16" s="82">
        <f>+F14-F15</f>
        <v>0</v>
      </c>
      <c r="G16" s="82">
        <f aca="true" t="shared" si="4" ref="G16:H16">+G14-G15</f>
        <v>0</v>
      </c>
      <c r="H16" s="82">
        <f t="shared" si="4"/>
        <v>0</v>
      </c>
      <c r="I16" s="79">
        <f t="shared" si="0"/>
        <v>0</v>
      </c>
    </row>
    <row r="17" spans="1:9" s="37" customFormat="1" ht="15">
      <c r="A17" s="80"/>
      <c r="B17" s="80"/>
      <c r="C17" s="77" t="s">
        <v>79</v>
      </c>
      <c r="D17" s="48"/>
      <c r="E17" s="81" t="s">
        <v>51</v>
      </c>
      <c r="F17" s="82">
        <v>0</v>
      </c>
      <c r="G17" s="82">
        <v>20000</v>
      </c>
      <c r="H17" s="82">
        <v>0</v>
      </c>
      <c r="I17" s="79">
        <f t="shared" si="0"/>
        <v>20000</v>
      </c>
    </row>
    <row r="18" spans="1:9" s="37" customFormat="1" ht="15">
      <c r="A18" s="80"/>
      <c r="B18" s="80"/>
      <c r="C18" s="80"/>
      <c r="D18" s="48"/>
      <c r="E18" s="81" t="s">
        <v>52</v>
      </c>
      <c r="F18" s="82">
        <v>0</v>
      </c>
      <c r="G18" s="82">
        <v>20000</v>
      </c>
      <c r="H18" s="82">
        <v>0</v>
      </c>
      <c r="I18" s="79">
        <f t="shared" si="0"/>
        <v>20000</v>
      </c>
    </row>
    <row r="19" spans="1:9" s="37" customFormat="1" ht="15">
      <c r="A19" s="80"/>
      <c r="B19" s="80"/>
      <c r="C19" s="83"/>
      <c r="D19" s="48"/>
      <c r="E19" s="81" t="s">
        <v>53</v>
      </c>
      <c r="F19" s="82">
        <f>+F17-F18</f>
        <v>0</v>
      </c>
      <c r="G19" s="82">
        <f aca="true" t="shared" si="5" ref="G19:H19">+G17-G18</f>
        <v>0</v>
      </c>
      <c r="H19" s="82">
        <f t="shared" si="5"/>
        <v>0</v>
      </c>
      <c r="I19" s="79">
        <f t="shared" si="0"/>
        <v>0</v>
      </c>
    </row>
    <row r="20" spans="1:9" s="37" customFormat="1" ht="15">
      <c r="A20" s="80"/>
      <c r="B20" s="80"/>
      <c r="C20" s="77" t="s">
        <v>80</v>
      </c>
      <c r="D20" s="48"/>
      <c r="E20" s="81" t="s">
        <v>51</v>
      </c>
      <c r="F20" s="82">
        <f>+F5+F8+F11+F14+F17</f>
        <v>38917110</v>
      </c>
      <c r="G20" s="82">
        <f aca="true" t="shared" si="6" ref="G20:H21">+G5+G8+G11+G14+G17</f>
        <v>20000</v>
      </c>
      <c r="H20" s="82">
        <f t="shared" si="6"/>
        <v>0</v>
      </c>
      <c r="I20" s="79">
        <f t="shared" si="0"/>
        <v>38937110</v>
      </c>
    </row>
    <row r="21" spans="1:9" s="37" customFormat="1" ht="15">
      <c r="A21" s="80"/>
      <c r="B21" s="80"/>
      <c r="C21" s="80"/>
      <c r="D21" s="48"/>
      <c r="E21" s="81" t="s">
        <v>52</v>
      </c>
      <c r="F21" s="82">
        <f>+F6+F9+F12+F15+F18</f>
        <v>38917110</v>
      </c>
      <c r="G21" s="82">
        <f t="shared" si="6"/>
        <v>20000</v>
      </c>
      <c r="H21" s="82">
        <f t="shared" si="6"/>
        <v>0</v>
      </c>
      <c r="I21" s="79">
        <f t="shared" si="0"/>
        <v>38937110</v>
      </c>
    </row>
    <row r="22" spans="1:9" s="37" customFormat="1" ht="15">
      <c r="A22" s="80"/>
      <c r="B22" s="83"/>
      <c r="C22" s="83"/>
      <c r="D22" s="48"/>
      <c r="E22" s="81" t="s">
        <v>53</v>
      </c>
      <c r="F22" s="82">
        <f>+F20-F21</f>
        <v>0</v>
      </c>
      <c r="G22" s="82">
        <f aca="true" t="shared" si="7" ref="G22:H22">+G20-G21</f>
        <v>0</v>
      </c>
      <c r="H22" s="82">
        <f t="shared" si="7"/>
        <v>0</v>
      </c>
      <c r="I22" s="79">
        <f t="shared" si="0"/>
        <v>0</v>
      </c>
    </row>
    <row r="23" spans="1:9" s="37" customFormat="1" ht="15">
      <c r="A23" s="80"/>
      <c r="B23" s="77" t="s">
        <v>81</v>
      </c>
      <c r="C23" s="77" t="s">
        <v>82</v>
      </c>
      <c r="D23" s="48"/>
      <c r="E23" s="81" t="s">
        <v>51</v>
      </c>
      <c r="F23" s="82">
        <v>0</v>
      </c>
      <c r="G23" s="82">
        <v>400000</v>
      </c>
      <c r="H23" s="82">
        <v>0</v>
      </c>
      <c r="I23" s="79">
        <f t="shared" si="0"/>
        <v>400000</v>
      </c>
    </row>
    <row r="24" spans="1:9" s="37" customFormat="1" ht="15">
      <c r="A24" s="80"/>
      <c r="B24" s="80"/>
      <c r="C24" s="80"/>
      <c r="D24" s="48"/>
      <c r="E24" s="81" t="s">
        <v>52</v>
      </c>
      <c r="F24" s="82">
        <v>0</v>
      </c>
      <c r="G24" s="82">
        <v>0</v>
      </c>
      <c r="H24" s="82">
        <v>0</v>
      </c>
      <c r="I24" s="79">
        <f t="shared" si="0"/>
        <v>0</v>
      </c>
    </row>
    <row r="25" spans="1:9" s="37" customFormat="1" ht="15">
      <c r="A25" s="80"/>
      <c r="B25" s="80"/>
      <c r="C25" s="83"/>
      <c r="D25" s="48"/>
      <c r="E25" s="81" t="s">
        <v>53</v>
      </c>
      <c r="F25" s="82">
        <f>+F23-F24</f>
        <v>0</v>
      </c>
      <c r="G25" s="82">
        <f aca="true" t="shared" si="8" ref="G25:H25">+G23-G24</f>
        <v>400000</v>
      </c>
      <c r="H25" s="82">
        <f t="shared" si="8"/>
        <v>0</v>
      </c>
      <c r="I25" s="79">
        <f t="shared" si="0"/>
        <v>400000</v>
      </c>
    </row>
    <row r="26" spans="1:9" s="37" customFormat="1" ht="15">
      <c r="A26" s="80"/>
      <c r="B26" s="80"/>
      <c r="C26" s="77" t="s">
        <v>83</v>
      </c>
      <c r="D26" s="48"/>
      <c r="E26" s="81" t="s">
        <v>51</v>
      </c>
      <c r="F26" s="82">
        <v>0</v>
      </c>
      <c r="G26" s="82">
        <v>200000</v>
      </c>
      <c r="H26" s="82">
        <v>0</v>
      </c>
      <c r="I26" s="79">
        <f t="shared" si="0"/>
        <v>200000</v>
      </c>
    </row>
    <row r="27" spans="1:9" s="37" customFormat="1" ht="15">
      <c r="A27" s="80"/>
      <c r="B27" s="80"/>
      <c r="C27" s="80"/>
      <c r="D27" s="48"/>
      <c r="E27" s="81" t="s">
        <v>52</v>
      </c>
      <c r="F27" s="82">
        <v>0</v>
      </c>
      <c r="G27" s="82">
        <v>0</v>
      </c>
      <c r="H27" s="82">
        <v>0</v>
      </c>
      <c r="I27" s="79">
        <f t="shared" si="0"/>
        <v>0</v>
      </c>
    </row>
    <row r="28" spans="1:9" s="37" customFormat="1" ht="15">
      <c r="A28" s="80"/>
      <c r="B28" s="80"/>
      <c r="C28" s="83"/>
      <c r="D28" s="48"/>
      <c r="E28" s="81" t="s">
        <v>53</v>
      </c>
      <c r="F28" s="82">
        <f>+F26-F27</f>
        <v>0</v>
      </c>
      <c r="G28" s="82">
        <f aca="true" t="shared" si="9" ref="G28:H28">+G26-G27</f>
        <v>200000</v>
      </c>
      <c r="H28" s="82">
        <f t="shared" si="9"/>
        <v>0</v>
      </c>
      <c r="I28" s="79">
        <f t="shared" si="0"/>
        <v>200000</v>
      </c>
    </row>
    <row r="29" spans="1:9" s="37" customFormat="1" ht="15">
      <c r="A29" s="80"/>
      <c r="B29" s="80"/>
      <c r="C29" s="77" t="s">
        <v>80</v>
      </c>
      <c r="D29" s="48"/>
      <c r="E29" s="81" t="s">
        <v>51</v>
      </c>
      <c r="F29" s="82">
        <f>+F23+F26</f>
        <v>0</v>
      </c>
      <c r="G29" s="82">
        <f aca="true" t="shared" si="10" ref="G29:H30">+G23+G26</f>
        <v>600000</v>
      </c>
      <c r="H29" s="82">
        <f t="shared" si="10"/>
        <v>0</v>
      </c>
      <c r="I29" s="79">
        <f t="shared" si="0"/>
        <v>600000</v>
      </c>
    </row>
    <row r="30" spans="1:9" s="37" customFormat="1" ht="15">
      <c r="A30" s="80"/>
      <c r="B30" s="80"/>
      <c r="C30" s="80"/>
      <c r="D30" s="48"/>
      <c r="E30" s="81" t="s">
        <v>52</v>
      </c>
      <c r="F30" s="82">
        <f>+F24+F27</f>
        <v>0</v>
      </c>
      <c r="G30" s="82">
        <f t="shared" si="10"/>
        <v>0</v>
      </c>
      <c r="H30" s="82">
        <f t="shared" si="10"/>
        <v>0</v>
      </c>
      <c r="I30" s="79">
        <f t="shared" si="0"/>
        <v>0</v>
      </c>
    </row>
    <row r="31" spans="1:9" s="37" customFormat="1" ht="15">
      <c r="A31" s="80"/>
      <c r="B31" s="83"/>
      <c r="C31" s="83"/>
      <c r="D31" s="48"/>
      <c r="E31" s="81" t="s">
        <v>53</v>
      </c>
      <c r="F31" s="82">
        <f>+F29-F30</f>
        <v>0</v>
      </c>
      <c r="G31" s="82">
        <f aca="true" t="shared" si="11" ref="G31:H31">+G29-G30</f>
        <v>600000</v>
      </c>
      <c r="H31" s="82">
        <f t="shared" si="11"/>
        <v>0</v>
      </c>
      <c r="I31" s="79">
        <f t="shared" si="0"/>
        <v>600000</v>
      </c>
    </row>
    <row r="32" spans="1:9" s="37" customFormat="1" ht="15">
      <c r="A32" s="80"/>
      <c r="B32" s="77" t="s">
        <v>84</v>
      </c>
      <c r="C32" s="77" t="s">
        <v>85</v>
      </c>
      <c r="D32" s="48"/>
      <c r="E32" s="81" t="s">
        <v>51</v>
      </c>
      <c r="F32" s="82">
        <v>0</v>
      </c>
      <c r="G32" s="82">
        <v>400000</v>
      </c>
      <c r="H32" s="82">
        <v>0</v>
      </c>
      <c r="I32" s="79">
        <f t="shared" si="0"/>
        <v>400000</v>
      </c>
    </row>
    <row r="33" spans="1:9" s="37" customFormat="1" ht="15">
      <c r="A33" s="80"/>
      <c r="B33" s="80"/>
      <c r="C33" s="80"/>
      <c r="D33" s="48"/>
      <c r="E33" s="81" t="s">
        <v>52</v>
      </c>
      <c r="F33" s="82">
        <v>0</v>
      </c>
      <c r="G33" s="82">
        <v>39590</v>
      </c>
      <c r="H33" s="82">
        <v>0</v>
      </c>
      <c r="I33" s="79">
        <f t="shared" si="0"/>
        <v>39590</v>
      </c>
    </row>
    <row r="34" spans="1:9" s="37" customFormat="1" ht="15">
      <c r="A34" s="80"/>
      <c r="B34" s="80"/>
      <c r="C34" s="83"/>
      <c r="D34" s="48"/>
      <c r="E34" s="81" t="s">
        <v>53</v>
      </c>
      <c r="F34" s="82">
        <f>+F32-F33</f>
        <v>0</v>
      </c>
      <c r="G34" s="82">
        <f aca="true" t="shared" si="12" ref="G34:H34">+G32-G33</f>
        <v>360410</v>
      </c>
      <c r="H34" s="82">
        <f t="shared" si="12"/>
        <v>0</v>
      </c>
      <c r="I34" s="79">
        <f t="shared" si="0"/>
        <v>360410</v>
      </c>
    </row>
    <row r="35" spans="1:9" s="37" customFormat="1" ht="15">
      <c r="A35" s="80"/>
      <c r="B35" s="80"/>
      <c r="C35" s="77" t="s">
        <v>86</v>
      </c>
      <c r="D35" s="48"/>
      <c r="E35" s="81" t="s">
        <v>51</v>
      </c>
      <c r="F35" s="82">
        <v>472236</v>
      </c>
      <c r="G35" s="82">
        <v>407764</v>
      </c>
      <c r="H35" s="82">
        <v>20000</v>
      </c>
      <c r="I35" s="79">
        <f t="shared" si="0"/>
        <v>900000</v>
      </c>
    </row>
    <row r="36" spans="1:9" s="37" customFormat="1" ht="15">
      <c r="A36" s="80"/>
      <c r="B36" s="80"/>
      <c r="C36" s="80"/>
      <c r="D36" s="48"/>
      <c r="E36" s="81" t="s">
        <v>52</v>
      </c>
      <c r="F36" s="82">
        <v>472236</v>
      </c>
      <c r="G36" s="82">
        <v>15000</v>
      </c>
      <c r="H36" s="82">
        <v>12960</v>
      </c>
      <c r="I36" s="79">
        <f t="shared" si="0"/>
        <v>500196</v>
      </c>
    </row>
    <row r="37" spans="1:9" s="37" customFormat="1" ht="15">
      <c r="A37" s="80"/>
      <c r="B37" s="80"/>
      <c r="C37" s="83"/>
      <c r="D37" s="48"/>
      <c r="E37" s="81" t="s">
        <v>53</v>
      </c>
      <c r="F37" s="82">
        <f>+F35-F36</f>
        <v>0</v>
      </c>
      <c r="G37" s="82">
        <f aca="true" t="shared" si="13" ref="G37:H37">+G35-G36</f>
        <v>392764</v>
      </c>
      <c r="H37" s="82">
        <f t="shared" si="13"/>
        <v>7040</v>
      </c>
      <c r="I37" s="79">
        <f t="shared" si="0"/>
        <v>399804</v>
      </c>
    </row>
    <row r="38" spans="1:9" s="37" customFormat="1" ht="15">
      <c r="A38" s="80"/>
      <c r="B38" s="80"/>
      <c r="C38" s="77" t="s">
        <v>87</v>
      </c>
      <c r="D38" s="48"/>
      <c r="E38" s="81" t="s">
        <v>51</v>
      </c>
      <c r="F38" s="82">
        <v>1546420</v>
      </c>
      <c r="G38" s="82">
        <v>1842580</v>
      </c>
      <c r="H38" s="82">
        <v>0</v>
      </c>
      <c r="I38" s="79">
        <f t="shared" si="0"/>
        <v>3389000</v>
      </c>
    </row>
    <row r="39" spans="1:9" s="37" customFormat="1" ht="15">
      <c r="A39" s="80"/>
      <c r="B39" s="80"/>
      <c r="C39" s="80"/>
      <c r="D39" s="48"/>
      <c r="E39" s="81" t="s">
        <v>52</v>
      </c>
      <c r="F39" s="82">
        <v>1546420</v>
      </c>
      <c r="G39" s="82">
        <v>1079030</v>
      </c>
      <c r="H39" s="82">
        <v>0</v>
      </c>
      <c r="I39" s="79">
        <f t="shared" si="0"/>
        <v>2625450</v>
      </c>
    </row>
    <row r="40" spans="1:9" s="37" customFormat="1" ht="15">
      <c r="A40" s="80"/>
      <c r="B40" s="80"/>
      <c r="C40" s="83"/>
      <c r="D40" s="48"/>
      <c r="E40" s="81" t="s">
        <v>53</v>
      </c>
      <c r="F40" s="82">
        <f>+F38-F39</f>
        <v>0</v>
      </c>
      <c r="G40" s="82">
        <f aca="true" t="shared" si="14" ref="G40:H40">+G38-G39</f>
        <v>763550</v>
      </c>
      <c r="H40" s="82">
        <f t="shared" si="14"/>
        <v>0</v>
      </c>
      <c r="I40" s="79">
        <f t="shared" si="0"/>
        <v>763550</v>
      </c>
    </row>
    <row r="41" spans="1:9" s="37" customFormat="1" ht="15">
      <c r="A41" s="80"/>
      <c r="B41" s="80"/>
      <c r="C41" s="77" t="s">
        <v>88</v>
      </c>
      <c r="D41" s="48"/>
      <c r="E41" s="81" t="s">
        <v>51</v>
      </c>
      <c r="F41" s="82">
        <v>1534020</v>
      </c>
      <c r="G41" s="82">
        <v>743690</v>
      </c>
      <c r="H41" s="82">
        <v>0</v>
      </c>
      <c r="I41" s="79">
        <f t="shared" si="0"/>
        <v>2277710</v>
      </c>
    </row>
    <row r="42" spans="1:9" s="37" customFormat="1" ht="15">
      <c r="A42" s="80"/>
      <c r="B42" s="80"/>
      <c r="C42" s="80"/>
      <c r="D42" s="48"/>
      <c r="E42" s="81" t="s">
        <v>52</v>
      </c>
      <c r="F42" s="82">
        <v>1534020</v>
      </c>
      <c r="G42" s="82">
        <v>743690</v>
      </c>
      <c r="H42" s="82">
        <v>0</v>
      </c>
      <c r="I42" s="79">
        <f t="shared" si="0"/>
        <v>2277710</v>
      </c>
    </row>
    <row r="43" spans="1:9" s="37" customFormat="1" ht="15">
      <c r="A43" s="80"/>
      <c r="B43" s="80"/>
      <c r="C43" s="83"/>
      <c r="D43" s="48"/>
      <c r="E43" s="81" t="s">
        <v>53</v>
      </c>
      <c r="F43" s="82">
        <f>+F41-F42</f>
        <v>0</v>
      </c>
      <c r="G43" s="82">
        <f aca="true" t="shared" si="15" ref="G43:H43">+G41-G42</f>
        <v>0</v>
      </c>
      <c r="H43" s="82">
        <f t="shared" si="15"/>
        <v>0</v>
      </c>
      <c r="I43" s="79">
        <f t="shared" si="0"/>
        <v>0</v>
      </c>
    </row>
    <row r="44" spans="1:9" s="37" customFormat="1" ht="15">
      <c r="A44" s="80"/>
      <c r="B44" s="80"/>
      <c r="C44" s="77" t="s">
        <v>89</v>
      </c>
      <c r="D44" s="48"/>
      <c r="E44" s="81" t="s">
        <v>51</v>
      </c>
      <c r="F44" s="82">
        <v>818620</v>
      </c>
      <c r="G44" s="82">
        <v>1863180</v>
      </c>
      <c r="H44" s="82">
        <v>0</v>
      </c>
      <c r="I44" s="79">
        <f t="shared" si="0"/>
        <v>2681800</v>
      </c>
    </row>
    <row r="45" spans="1:9" s="37" customFormat="1" ht="15">
      <c r="A45" s="80"/>
      <c r="B45" s="80"/>
      <c r="C45" s="80"/>
      <c r="D45" s="48"/>
      <c r="E45" s="81" t="s">
        <v>52</v>
      </c>
      <c r="F45" s="82">
        <v>818620</v>
      </c>
      <c r="G45" s="82">
        <v>452760</v>
      </c>
      <c r="H45" s="82">
        <v>0</v>
      </c>
      <c r="I45" s="79">
        <f t="shared" si="0"/>
        <v>1271380</v>
      </c>
    </row>
    <row r="46" spans="1:9" s="37" customFormat="1" ht="15">
      <c r="A46" s="80"/>
      <c r="B46" s="80"/>
      <c r="C46" s="83"/>
      <c r="D46" s="48"/>
      <c r="E46" s="81" t="s">
        <v>53</v>
      </c>
      <c r="F46" s="82">
        <f>+F44-F45</f>
        <v>0</v>
      </c>
      <c r="G46" s="82">
        <f aca="true" t="shared" si="16" ref="G46:H46">+G44-G45</f>
        <v>1410420</v>
      </c>
      <c r="H46" s="82">
        <f t="shared" si="16"/>
        <v>0</v>
      </c>
      <c r="I46" s="79">
        <f t="shared" si="0"/>
        <v>1410420</v>
      </c>
    </row>
    <row r="47" spans="1:9" s="37" customFormat="1" ht="15">
      <c r="A47" s="80"/>
      <c r="B47" s="80"/>
      <c r="C47" s="77" t="s">
        <v>80</v>
      </c>
      <c r="D47" s="48"/>
      <c r="E47" s="81" t="s">
        <v>51</v>
      </c>
      <c r="F47" s="82">
        <f>+F32+F35+F38+F41+F44</f>
        <v>4371296</v>
      </c>
      <c r="G47" s="82">
        <f aca="true" t="shared" si="17" ref="G47:H48">+G32+G35+G38+G41+G44</f>
        <v>5257214</v>
      </c>
      <c r="H47" s="82">
        <f t="shared" si="17"/>
        <v>20000</v>
      </c>
      <c r="I47" s="79">
        <f t="shared" si="0"/>
        <v>9648510</v>
      </c>
    </row>
    <row r="48" spans="1:9" s="37" customFormat="1" ht="15">
      <c r="A48" s="80"/>
      <c r="B48" s="80"/>
      <c r="C48" s="80"/>
      <c r="D48" s="48"/>
      <c r="E48" s="81" t="s">
        <v>52</v>
      </c>
      <c r="F48" s="82">
        <f>+F33+F36+F39+F42+F45</f>
        <v>4371296</v>
      </c>
      <c r="G48" s="82">
        <f t="shared" si="17"/>
        <v>2330070</v>
      </c>
      <c r="H48" s="82">
        <f t="shared" si="17"/>
        <v>12960</v>
      </c>
      <c r="I48" s="79">
        <f t="shared" si="0"/>
        <v>6714326</v>
      </c>
    </row>
    <row r="49" spans="1:9" s="37" customFormat="1" ht="15">
      <c r="A49" s="83"/>
      <c r="B49" s="83"/>
      <c r="C49" s="83"/>
      <c r="D49" s="48"/>
      <c r="E49" s="81" t="s">
        <v>53</v>
      </c>
      <c r="F49" s="82">
        <f>+F47-F48</f>
        <v>0</v>
      </c>
      <c r="G49" s="82">
        <f aca="true" t="shared" si="18" ref="G49:H49">+G47-G48</f>
        <v>2927144</v>
      </c>
      <c r="H49" s="82">
        <f t="shared" si="18"/>
        <v>7040</v>
      </c>
      <c r="I49" s="79">
        <f t="shared" si="0"/>
        <v>2934184</v>
      </c>
    </row>
    <row r="50" spans="1:9" s="37" customFormat="1" ht="15">
      <c r="A50" s="80"/>
      <c r="B50" s="84" t="s">
        <v>55</v>
      </c>
      <c r="C50" s="85"/>
      <c r="D50" s="48"/>
      <c r="E50" s="81" t="s">
        <v>51</v>
      </c>
      <c r="F50" s="82">
        <f>+F20+F29+F47</f>
        <v>43288406</v>
      </c>
      <c r="G50" s="82">
        <f aca="true" t="shared" si="19" ref="G50:H52">+G20+G29+G47</f>
        <v>5877214</v>
      </c>
      <c r="H50" s="82">
        <f t="shared" si="19"/>
        <v>20000</v>
      </c>
      <c r="I50" s="79">
        <f t="shared" si="0"/>
        <v>49185620</v>
      </c>
    </row>
    <row r="51" spans="1:9" s="37" customFormat="1" ht="15">
      <c r="A51" s="80"/>
      <c r="B51" s="84"/>
      <c r="C51" s="85"/>
      <c r="D51" s="48"/>
      <c r="E51" s="81" t="s">
        <v>52</v>
      </c>
      <c r="F51" s="82">
        <f>+F21+F30+F48</f>
        <v>43288406</v>
      </c>
      <c r="G51" s="82">
        <f t="shared" si="19"/>
        <v>2350070</v>
      </c>
      <c r="H51" s="82">
        <f t="shared" si="19"/>
        <v>12960</v>
      </c>
      <c r="I51" s="79">
        <f t="shared" si="0"/>
        <v>45651436</v>
      </c>
    </row>
    <row r="52" spans="1:9" s="37" customFormat="1" ht="15">
      <c r="A52" s="83"/>
      <c r="B52" s="86"/>
      <c r="C52" s="87"/>
      <c r="D52" s="48"/>
      <c r="E52" s="81" t="s">
        <v>53</v>
      </c>
      <c r="F52" s="82">
        <f>+F22+F31+F49</f>
        <v>0</v>
      </c>
      <c r="G52" s="82">
        <f t="shared" si="19"/>
        <v>3527144</v>
      </c>
      <c r="H52" s="82">
        <f t="shared" si="19"/>
        <v>7040</v>
      </c>
      <c r="I52" s="79">
        <f t="shared" si="0"/>
        <v>3534184</v>
      </c>
    </row>
    <row r="53" spans="1:9" s="37" customFormat="1" ht="15">
      <c r="A53" s="77" t="s">
        <v>90</v>
      </c>
      <c r="B53" s="77" t="s">
        <v>91</v>
      </c>
      <c r="C53" s="77" t="s">
        <v>92</v>
      </c>
      <c r="D53" s="48"/>
      <c r="E53" s="81" t="s">
        <v>51</v>
      </c>
      <c r="F53" s="82">
        <v>0</v>
      </c>
      <c r="G53" s="82">
        <v>4000000</v>
      </c>
      <c r="H53" s="82">
        <v>0</v>
      </c>
      <c r="I53" s="79">
        <f t="shared" si="0"/>
        <v>4000000</v>
      </c>
    </row>
    <row r="54" spans="1:9" s="37" customFormat="1" ht="15">
      <c r="A54" s="80"/>
      <c r="B54" s="80"/>
      <c r="C54" s="80"/>
      <c r="D54" s="48"/>
      <c r="E54" s="81" t="s">
        <v>52</v>
      </c>
      <c r="F54" s="82">
        <v>0</v>
      </c>
      <c r="G54" s="82">
        <v>750000</v>
      </c>
      <c r="H54" s="82">
        <v>0</v>
      </c>
      <c r="I54" s="79">
        <f t="shared" si="0"/>
        <v>750000</v>
      </c>
    </row>
    <row r="55" spans="1:9" s="37" customFormat="1" ht="15">
      <c r="A55" s="80"/>
      <c r="B55" s="80"/>
      <c r="C55" s="83"/>
      <c r="D55" s="48"/>
      <c r="E55" s="81" t="s">
        <v>53</v>
      </c>
      <c r="F55" s="82">
        <f>+F53-F54</f>
        <v>0</v>
      </c>
      <c r="G55" s="82">
        <f aca="true" t="shared" si="20" ref="G55:H55">+G53-G54</f>
        <v>3250000</v>
      </c>
      <c r="H55" s="82">
        <f t="shared" si="20"/>
        <v>0</v>
      </c>
      <c r="I55" s="79">
        <f t="shared" si="0"/>
        <v>3250000</v>
      </c>
    </row>
    <row r="56" spans="1:9" s="37" customFormat="1" ht="15">
      <c r="A56" s="80"/>
      <c r="B56" s="80"/>
      <c r="C56" s="77" t="s">
        <v>93</v>
      </c>
      <c r="D56" s="48"/>
      <c r="E56" s="81" t="s">
        <v>51</v>
      </c>
      <c r="F56" s="82">
        <v>0</v>
      </c>
      <c r="G56" s="82">
        <v>1239520</v>
      </c>
      <c r="H56" s="82">
        <v>1736415</v>
      </c>
      <c r="I56" s="79">
        <f t="shared" si="0"/>
        <v>2975935</v>
      </c>
    </row>
    <row r="57" spans="1:9" s="37" customFormat="1" ht="15">
      <c r="A57" s="80"/>
      <c r="B57" s="80"/>
      <c r="C57" s="80"/>
      <c r="D57" s="48"/>
      <c r="E57" s="81" t="s">
        <v>52</v>
      </c>
      <c r="F57" s="82">
        <v>35068000</v>
      </c>
      <c r="G57" s="82">
        <v>792000</v>
      </c>
      <c r="H57" s="82">
        <v>0</v>
      </c>
      <c r="I57" s="79">
        <f t="shared" si="0"/>
        <v>35860000</v>
      </c>
    </row>
    <row r="58" spans="1:9" s="37" customFormat="1" ht="15">
      <c r="A58" s="80"/>
      <c r="B58" s="80"/>
      <c r="C58" s="83"/>
      <c r="D58" s="48"/>
      <c r="E58" s="81" t="s">
        <v>53</v>
      </c>
      <c r="F58" s="82">
        <f>+F56-F57</f>
        <v>-35068000</v>
      </c>
      <c r="G58" s="82">
        <f aca="true" t="shared" si="21" ref="G58:H58">+G56-G57</f>
        <v>447520</v>
      </c>
      <c r="H58" s="82">
        <f t="shared" si="21"/>
        <v>1736415</v>
      </c>
      <c r="I58" s="79">
        <f t="shared" si="0"/>
        <v>-32884065</v>
      </c>
    </row>
    <row r="59" spans="1:9" s="37" customFormat="1" ht="15">
      <c r="A59" s="80"/>
      <c r="B59" s="80"/>
      <c r="C59" s="77" t="s">
        <v>80</v>
      </c>
      <c r="D59" s="48"/>
      <c r="E59" s="81" t="s">
        <v>51</v>
      </c>
      <c r="F59" s="82">
        <f>+F53+F56</f>
        <v>0</v>
      </c>
      <c r="G59" s="82">
        <f aca="true" t="shared" si="22" ref="G59:H61">+G53+G56</f>
        <v>5239520</v>
      </c>
      <c r="H59" s="82">
        <f t="shared" si="22"/>
        <v>1736415</v>
      </c>
      <c r="I59" s="79">
        <f t="shared" si="0"/>
        <v>6975935</v>
      </c>
    </row>
    <row r="60" spans="1:9" s="37" customFormat="1" ht="15">
      <c r="A60" s="80"/>
      <c r="B60" s="80"/>
      <c r="C60" s="80"/>
      <c r="D60" s="48"/>
      <c r="E60" s="81" t="s">
        <v>52</v>
      </c>
      <c r="F60" s="82">
        <f>+F54+F57</f>
        <v>35068000</v>
      </c>
      <c r="G60" s="82">
        <f t="shared" si="22"/>
        <v>1542000</v>
      </c>
      <c r="H60" s="82">
        <f t="shared" si="22"/>
        <v>0</v>
      </c>
      <c r="I60" s="79">
        <f t="shared" si="0"/>
        <v>36610000</v>
      </c>
    </row>
    <row r="61" spans="1:9" s="37" customFormat="1" ht="15">
      <c r="A61" s="80"/>
      <c r="B61" s="83"/>
      <c r="C61" s="83"/>
      <c r="D61" s="48"/>
      <c r="E61" s="81" t="s">
        <v>53</v>
      </c>
      <c r="F61" s="82">
        <f>+F55+F58</f>
        <v>-35068000</v>
      </c>
      <c r="G61" s="82">
        <f t="shared" si="22"/>
        <v>3697520</v>
      </c>
      <c r="H61" s="82">
        <f t="shared" si="22"/>
        <v>1736415</v>
      </c>
      <c r="I61" s="79">
        <f t="shared" si="0"/>
        <v>-29634065</v>
      </c>
    </row>
    <row r="62" spans="1:9" s="37" customFormat="1" ht="15">
      <c r="A62" s="80"/>
      <c r="B62" s="88" t="s">
        <v>55</v>
      </c>
      <c r="C62" s="89"/>
      <c r="D62" s="48"/>
      <c r="E62" s="81" t="s">
        <v>51</v>
      </c>
      <c r="F62" s="82">
        <f>+F59</f>
        <v>0</v>
      </c>
      <c r="G62" s="82">
        <f aca="true" t="shared" si="23" ref="G62:H62">+G59</f>
        <v>5239520</v>
      </c>
      <c r="H62" s="82">
        <f t="shared" si="23"/>
        <v>1736415</v>
      </c>
      <c r="I62" s="79">
        <f t="shared" si="0"/>
        <v>6975935</v>
      </c>
    </row>
    <row r="63" spans="1:9" s="37" customFormat="1" ht="15">
      <c r="A63" s="80"/>
      <c r="B63" s="84"/>
      <c r="C63" s="85"/>
      <c r="D63" s="48"/>
      <c r="E63" s="81" t="s">
        <v>52</v>
      </c>
      <c r="F63" s="82">
        <f aca="true" t="shared" si="24" ref="F63:H64">+F60</f>
        <v>35068000</v>
      </c>
      <c r="G63" s="82">
        <f t="shared" si="24"/>
        <v>1542000</v>
      </c>
      <c r="H63" s="82">
        <f t="shared" si="24"/>
        <v>0</v>
      </c>
      <c r="I63" s="79">
        <f t="shared" si="0"/>
        <v>36610000</v>
      </c>
    </row>
    <row r="64" spans="1:9" s="37" customFormat="1" ht="15">
      <c r="A64" s="83"/>
      <c r="B64" s="86"/>
      <c r="C64" s="87"/>
      <c r="D64" s="48"/>
      <c r="E64" s="81" t="s">
        <v>53</v>
      </c>
      <c r="F64" s="82">
        <f t="shared" si="24"/>
        <v>-35068000</v>
      </c>
      <c r="G64" s="82">
        <f t="shared" si="24"/>
        <v>3697520</v>
      </c>
      <c r="H64" s="82">
        <f t="shared" si="24"/>
        <v>1736415</v>
      </c>
      <c r="I64" s="79">
        <f t="shared" si="0"/>
        <v>-29634065</v>
      </c>
    </row>
    <row r="65" spans="1:9" s="37" customFormat="1" ht="15">
      <c r="A65" s="77" t="s">
        <v>94</v>
      </c>
      <c r="B65" s="77" t="s">
        <v>84</v>
      </c>
      <c r="C65" s="77" t="s">
        <v>95</v>
      </c>
      <c r="D65" s="48"/>
      <c r="E65" s="81" t="s">
        <v>51</v>
      </c>
      <c r="F65" s="82">
        <v>1608650</v>
      </c>
      <c r="G65" s="82">
        <v>791350</v>
      </c>
      <c r="H65" s="82">
        <v>0</v>
      </c>
      <c r="I65" s="79">
        <f t="shared" si="0"/>
        <v>2400000</v>
      </c>
    </row>
    <row r="66" spans="1:9" s="37" customFormat="1" ht="15">
      <c r="A66" s="80"/>
      <c r="B66" s="80"/>
      <c r="C66" s="80"/>
      <c r="D66" s="48"/>
      <c r="E66" s="81" t="s">
        <v>52</v>
      </c>
      <c r="F66" s="82">
        <v>1608650</v>
      </c>
      <c r="G66" s="82">
        <v>384060</v>
      </c>
      <c r="H66" s="82">
        <v>0</v>
      </c>
      <c r="I66" s="79">
        <f t="shared" si="0"/>
        <v>1992710</v>
      </c>
    </row>
    <row r="67" spans="1:9" s="37" customFormat="1" ht="15">
      <c r="A67" s="80"/>
      <c r="B67" s="80"/>
      <c r="C67" s="83"/>
      <c r="D67" s="48"/>
      <c r="E67" s="81" t="s">
        <v>53</v>
      </c>
      <c r="F67" s="82">
        <f>+F65-F66</f>
        <v>0</v>
      </c>
      <c r="G67" s="82">
        <f aca="true" t="shared" si="25" ref="G67:H67">+G65-G66</f>
        <v>407290</v>
      </c>
      <c r="H67" s="82">
        <f t="shared" si="25"/>
        <v>0</v>
      </c>
      <c r="I67" s="79">
        <f t="shared" si="0"/>
        <v>407290</v>
      </c>
    </row>
    <row r="68" spans="1:9" s="37" customFormat="1" ht="15">
      <c r="A68" s="80"/>
      <c r="B68" s="80"/>
      <c r="C68" s="77" t="s">
        <v>96</v>
      </c>
      <c r="D68" s="48"/>
      <c r="E68" s="81" t="s">
        <v>51</v>
      </c>
      <c r="F68" s="82">
        <v>442334</v>
      </c>
      <c r="G68" s="82">
        <v>657666</v>
      </c>
      <c r="H68" s="82">
        <v>0</v>
      </c>
      <c r="I68" s="79">
        <f t="shared" si="0"/>
        <v>1100000</v>
      </c>
    </row>
    <row r="69" spans="1:9" s="37" customFormat="1" ht="15">
      <c r="A69" s="80"/>
      <c r="B69" s="80"/>
      <c r="C69" s="80"/>
      <c r="D69" s="48"/>
      <c r="E69" s="81" t="s">
        <v>52</v>
      </c>
      <c r="F69" s="82">
        <v>442334</v>
      </c>
      <c r="G69" s="82">
        <v>57966</v>
      </c>
      <c r="H69" s="82">
        <v>0</v>
      </c>
      <c r="I69" s="79">
        <f t="shared" si="0"/>
        <v>500300</v>
      </c>
    </row>
    <row r="70" spans="1:9" s="37" customFormat="1" ht="15">
      <c r="A70" s="80"/>
      <c r="B70" s="80"/>
      <c r="C70" s="83"/>
      <c r="D70" s="48"/>
      <c r="E70" s="81" t="s">
        <v>53</v>
      </c>
      <c r="F70" s="82">
        <f>+F68-F69</f>
        <v>0</v>
      </c>
      <c r="G70" s="82">
        <f aca="true" t="shared" si="26" ref="G70:H70">+G68-G69</f>
        <v>599700</v>
      </c>
      <c r="H70" s="82">
        <f t="shared" si="26"/>
        <v>0</v>
      </c>
      <c r="I70" s="79">
        <f aca="true" t="shared" si="27" ref="I70:I121">SUM(F70:H70)</f>
        <v>599700</v>
      </c>
    </row>
    <row r="71" spans="1:9" s="37" customFormat="1" ht="15">
      <c r="A71" s="80"/>
      <c r="B71" s="80"/>
      <c r="C71" s="77" t="s">
        <v>97</v>
      </c>
      <c r="D71" s="48"/>
      <c r="E71" s="81" t="s">
        <v>51</v>
      </c>
      <c r="F71" s="82">
        <v>0</v>
      </c>
      <c r="G71" s="82">
        <v>600000</v>
      </c>
      <c r="H71" s="82">
        <v>200000</v>
      </c>
      <c r="I71" s="79">
        <f t="shared" si="27"/>
        <v>800000</v>
      </c>
    </row>
    <row r="72" spans="1:9" s="37" customFormat="1" ht="15">
      <c r="A72" s="80"/>
      <c r="B72" s="80"/>
      <c r="C72" s="80"/>
      <c r="D72" s="48"/>
      <c r="E72" s="81" t="s">
        <v>52</v>
      </c>
      <c r="F72" s="82">
        <v>0</v>
      </c>
      <c r="G72" s="82">
        <v>400000</v>
      </c>
      <c r="H72" s="82">
        <v>200000</v>
      </c>
      <c r="I72" s="79">
        <f t="shared" si="27"/>
        <v>600000</v>
      </c>
    </row>
    <row r="73" spans="1:9" s="37" customFormat="1" ht="15">
      <c r="A73" s="80"/>
      <c r="B73" s="80"/>
      <c r="C73" s="83"/>
      <c r="D73" s="48"/>
      <c r="E73" s="81" t="s">
        <v>53</v>
      </c>
      <c r="F73" s="82">
        <f>+F71-F72</f>
        <v>0</v>
      </c>
      <c r="G73" s="82">
        <f aca="true" t="shared" si="28" ref="G73:H73">+G71-G72</f>
        <v>200000</v>
      </c>
      <c r="H73" s="82">
        <f t="shared" si="28"/>
        <v>0</v>
      </c>
      <c r="I73" s="79">
        <f t="shared" si="27"/>
        <v>200000</v>
      </c>
    </row>
    <row r="74" spans="1:9" s="37" customFormat="1" ht="15">
      <c r="A74" s="80"/>
      <c r="B74" s="80"/>
      <c r="C74" s="77" t="s">
        <v>98</v>
      </c>
      <c r="D74" s="48"/>
      <c r="E74" s="81" t="s">
        <v>51</v>
      </c>
      <c r="F74" s="82">
        <v>0</v>
      </c>
      <c r="G74" s="82">
        <v>50000</v>
      </c>
      <c r="H74" s="82">
        <v>0</v>
      </c>
      <c r="I74" s="79">
        <f t="shared" si="27"/>
        <v>50000</v>
      </c>
    </row>
    <row r="75" spans="1:9" s="37" customFormat="1" ht="15">
      <c r="A75" s="80"/>
      <c r="B75" s="80"/>
      <c r="C75" s="80"/>
      <c r="D75" s="48"/>
      <c r="E75" s="81" t="s">
        <v>52</v>
      </c>
      <c r="F75" s="82">
        <v>0</v>
      </c>
      <c r="G75" s="82">
        <v>0</v>
      </c>
      <c r="H75" s="82">
        <v>0</v>
      </c>
      <c r="I75" s="79">
        <f t="shared" si="27"/>
        <v>0</v>
      </c>
    </row>
    <row r="76" spans="1:9" s="37" customFormat="1" ht="15">
      <c r="A76" s="80"/>
      <c r="B76" s="80"/>
      <c r="C76" s="83"/>
      <c r="D76" s="48"/>
      <c r="E76" s="81" t="s">
        <v>53</v>
      </c>
      <c r="F76" s="82">
        <f>+F74-F75</f>
        <v>0</v>
      </c>
      <c r="G76" s="82">
        <f aca="true" t="shared" si="29" ref="G76:H76">+G74-G75</f>
        <v>50000</v>
      </c>
      <c r="H76" s="82">
        <f t="shared" si="29"/>
        <v>0</v>
      </c>
      <c r="I76" s="79">
        <f t="shared" si="27"/>
        <v>50000</v>
      </c>
    </row>
    <row r="77" spans="1:9" s="37" customFormat="1" ht="15">
      <c r="A77" s="80"/>
      <c r="B77" s="80"/>
      <c r="C77" s="77" t="s">
        <v>99</v>
      </c>
      <c r="D77" s="48"/>
      <c r="E77" s="81" t="s">
        <v>51</v>
      </c>
      <c r="F77" s="82">
        <v>0</v>
      </c>
      <c r="G77" s="82">
        <v>4800000</v>
      </c>
      <c r="H77" s="82">
        <v>0</v>
      </c>
      <c r="I77" s="79">
        <f t="shared" si="27"/>
        <v>4800000</v>
      </c>
    </row>
    <row r="78" spans="1:9" s="37" customFormat="1" ht="15">
      <c r="A78" s="80"/>
      <c r="B78" s="80"/>
      <c r="C78" s="80"/>
      <c r="D78" s="48"/>
      <c r="E78" s="81" t="s">
        <v>52</v>
      </c>
      <c r="F78" s="82">
        <v>0</v>
      </c>
      <c r="G78" s="82">
        <v>4640000</v>
      </c>
      <c r="H78" s="82">
        <v>0</v>
      </c>
      <c r="I78" s="79">
        <f t="shared" si="27"/>
        <v>4640000</v>
      </c>
    </row>
    <row r="79" spans="1:9" s="37" customFormat="1" ht="15">
      <c r="A79" s="80"/>
      <c r="B79" s="80"/>
      <c r="C79" s="83"/>
      <c r="D79" s="48"/>
      <c r="E79" s="81" t="s">
        <v>53</v>
      </c>
      <c r="F79" s="82">
        <f>+F77-F78</f>
        <v>0</v>
      </c>
      <c r="G79" s="82">
        <f aca="true" t="shared" si="30" ref="G79:H79">+G77-G78</f>
        <v>160000</v>
      </c>
      <c r="H79" s="82">
        <f t="shared" si="30"/>
        <v>0</v>
      </c>
      <c r="I79" s="79">
        <f t="shared" si="27"/>
        <v>160000</v>
      </c>
    </row>
    <row r="80" spans="1:9" s="37" customFormat="1" ht="15">
      <c r="A80" s="80"/>
      <c r="B80" s="80"/>
      <c r="C80" s="77" t="s">
        <v>100</v>
      </c>
      <c r="D80" s="48"/>
      <c r="E80" s="81" t="s">
        <v>51</v>
      </c>
      <c r="F80" s="82">
        <v>311940</v>
      </c>
      <c r="G80" s="82">
        <v>288060</v>
      </c>
      <c r="H80" s="82">
        <v>0</v>
      </c>
      <c r="I80" s="79">
        <f t="shared" si="27"/>
        <v>600000</v>
      </c>
    </row>
    <row r="81" spans="1:9" s="37" customFormat="1" ht="15">
      <c r="A81" s="80"/>
      <c r="B81" s="80"/>
      <c r="C81" s="80"/>
      <c r="D81" s="48"/>
      <c r="E81" s="81" t="s">
        <v>52</v>
      </c>
      <c r="F81" s="82">
        <v>311940</v>
      </c>
      <c r="G81" s="82">
        <v>85230</v>
      </c>
      <c r="H81" s="82">
        <v>0</v>
      </c>
      <c r="I81" s="79">
        <f t="shared" si="27"/>
        <v>397170</v>
      </c>
    </row>
    <row r="82" spans="1:9" s="37" customFormat="1" ht="15">
      <c r="A82" s="80"/>
      <c r="B82" s="80"/>
      <c r="C82" s="83"/>
      <c r="D82" s="48"/>
      <c r="E82" s="81" t="s">
        <v>53</v>
      </c>
      <c r="F82" s="82">
        <f>+F80-F81</f>
        <v>0</v>
      </c>
      <c r="G82" s="82">
        <f aca="true" t="shared" si="31" ref="G82:H82">+G80-G81</f>
        <v>202830</v>
      </c>
      <c r="H82" s="82">
        <f t="shared" si="31"/>
        <v>0</v>
      </c>
      <c r="I82" s="79">
        <f t="shared" si="27"/>
        <v>202830</v>
      </c>
    </row>
    <row r="83" spans="1:9" s="37" customFormat="1" ht="15">
      <c r="A83" s="80"/>
      <c r="B83" s="80"/>
      <c r="C83" s="77" t="s">
        <v>101</v>
      </c>
      <c r="D83" s="48"/>
      <c r="E83" s="81" t="s">
        <v>51</v>
      </c>
      <c r="F83" s="82">
        <v>1294560</v>
      </c>
      <c r="G83" s="82">
        <v>2305440</v>
      </c>
      <c r="H83" s="82">
        <v>0</v>
      </c>
      <c r="I83" s="79">
        <f t="shared" si="27"/>
        <v>3600000</v>
      </c>
    </row>
    <row r="84" spans="1:9" s="37" customFormat="1" ht="15">
      <c r="A84" s="80"/>
      <c r="B84" s="80"/>
      <c r="C84" s="80"/>
      <c r="D84" s="48"/>
      <c r="E84" s="81" t="s">
        <v>52</v>
      </c>
      <c r="F84" s="82">
        <v>1294560</v>
      </c>
      <c r="G84" s="82">
        <v>1042930</v>
      </c>
      <c r="H84" s="82">
        <v>0</v>
      </c>
      <c r="I84" s="79">
        <f t="shared" si="27"/>
        <v>2337490</v>
      </c>
    </row>
    <row r="85" spans="1:9" s="37" customFormat="1" ht="15">
      <c r="A85" s="80"/>
      <c r="B85" s="80"/>
      <c r="C85" s="83"/>
      <c r="D85" s="48"/>
      <c r="E85" s="81" t="s">
        <v>53</v>
      </c>
      <c r="F85" s="82">
        <f>+F83-F84</f>
        <v>0</v>
      </c>
      <c r="G85" s="82">
        <f aca="true" t="shared" si="32" ref="G85:H85">+G83-G84</f>
        <v>1262510</v>
      </c>
      <c r="H85" s="82">
        <f t="shared" si="32"/>
        <v>0</v>
      </c>
      <c r="I85" s="79">
        <f t="shared" si="27"/>
        <v>1262510</v>
      </c>
    </row>
    <row r="86" spans="1:9" s="37" customFormat="1" ht="15">
      <c r="A86" s="80"/>
      <c r="B86" s="80"/>
      <c r="C86" s="77" t="s">
        <v>80</v>
      </c>
      <c r="D86" s="48"/>
      <c r="E86" s="81" t="s">
        <v>51</v>
      </c>
      <c r="F86" s="82">
        <f>+F65+F68+F71+F74+F77+F80+F83</f>
        <v>3657484</v>
      </c>
      <c r="G86" s="82">
        <f aca="true" t="shared" si="33" ref="G86:H86">+G65+G68+G71+G74+G77+G80+G83</f>
        <v>9492516</v>
      </c>
      <c r="H86" s="82">
        <f t="shared" si="33"/>
        <v>200000</v>
      </c>
      <c r="I86" s="79">
        <f t="shared" si="27"/>
        <v>13350000</v>
      </c>
    </row>
    <row r="87" spans="1:9" s="37" customFormat="1" ht="15">
      <c r="A87" s="80"/>
      <c r="B87" s="80"/>
      <c r="C87" s="80"/>
      <c r="D87" s="48"/>
      <c r="E87" s="81" t="s">
        <v>52</v>
      </c>
      <c r="F87" s="82">
        <f aca="true" t="shared" si="34" ref="F87:H88">+F66+F69+F72+F75+F78+F81+F84</f>
        <v>3657484</v>
      </c>
      <c r="G87" s="82">
        <f t="shared" si="34"/>
        <v>6610186</v>
      </c>
      <c r="H87" s="82">
        <f t="shared" si="34"/>
        <v>200000</v>
      </c>
      <c r="I87" s="79">
        <f t="shared" si="27"/>
        <v>10467670</v>
      </c>
    </row>
    <row r="88" spans="1:9" s="37" customFormat="1" ht="15">
      <c r="A88" s="80"/>
      <c r="B88" s="83"/>
      <c r="C88" s="83"/>
      <c r="D88" s="48"/>
      <c r="E88" s="81" t="s">
        <v>53</v>
      </c>
      <c r="F88" s="82">
        <f t="shared" si="34"/>
        <v>0</v>
      </c>
      <c r="G88" s="82">
        <f t="shared" si="34"/>
        <v>2882330</v>
      </c>
      <c r="H88" s="82">
        <f t="shared" si="34"/>
        <v>0</v>
      </c>
      <c r="I88" s="79">
        <f t="shared" si="27"/>
        <v>2882330</v>
      </c>
    </row>
    <row r="89" spans="1:9" s="37" customFormat="1" ht="15">
      <c r="A89" s="80"/>
      <c r="B89" s="77" t="s">
        <v>94</v>
      </c>
      <c r="C89" s="77" t="s">
        <v>102</v>
      </c>
      <c r="D89" s="48"/>
      <c r="E89" s="81" t="s">
        <v>51</v>
      </c>
      <c r="F89" s="82">
        <v>48000</v>
      </c>
      <c r="G89" s="82">
        <v>250000</v>
      </c>
      <c r="H89" s="82">
        <v>0</v>
      </c>
      <c r="I89" s="79">
        <f t="shared" si="27"/>
        <v>298000</v>
      </c>
    </row>
    <row r="90" spans="1:9" s="37" customFormat="1" ht="15">
      <c r="A90" s="80"/>
      <c r="B90" s="80"/>
      <c r="C90" s="80"/>
      <c r="D90" s="48"/>
      <c r="E90" s="81" t="s">
        <v>52</v>
      </c>
      <c r="F90" s="82">
        <v>48000</v>
      </c>
      <c r="G90" s="82">
        <v>210000</v>
      </c>
      <c r="H90" s="82">
        <v>0</v>
      </c>
      <c r="I90" s="79">
        <f t="shared" si="27"/>
        <v>258000</v>
      </c>
    </row>
    <row r="91" spans="1:9" s="37" customFormat="1" ht="15">
      <c r="A91" s="80"/>
      <c r="B91" s="80"/>
      <c r="C91" s="83"/>
      <c r="D91" s="48"/>
      <c r="E91" s="81" t="s">
        <v>53</v>
      </c>
      <c r="F91" s="82">
        <f>+F89-F90</f>
        <v>0</v>
      </c>
      <c r="G91" s="82">
        <f aca="true" t="shared" si="35" ref="G91:H91">+G89-G90</f>
        <v>40000</v>
      </c>
      <c r="H91" s="82">
        <f t="shared" si="35"/>
        <v>0</v>
      </c>
      <c r="I91" s="79">
        <f t="shared" si="27"/>
        <v>40000</v>
      </c>
    </row>
    <row r="92" spans="1:9" s="37" customFormat="1" ht="15">
      <c r="A92" s="80"/>
      <c r="B92" s="80"/>
      <c r="C92" s="77" t="s">
        <v>103</v>
      </c>
      <c r="D92" s="48"/>
      <c r="E92" s="81" t="s">
        <v>51</v>
      </c>
      <c r="F92" s="82">
        <v>14580</v>
      </c>
      <c r="G92" s="82">
        <v>241240</v>
      </c>
      <c r="H92" s="82">
        <v>150000</v>
      </c>
      <c r="I92" s="79">
        <f t="shared" si="27"/>
        <v>405820</v>
      </c>
    </row>
    <row r="93" spans="1:9" s="37" customFormat="1" ht="15">
      <c r="A93" s="80"/>
      <c r="B93" s="80"/>
      <c r="C93" s="80"/>
      <c r="D93" s="48"/>
      <c r="E93" s="81" t="s">
        <v>52</v>
      </c>
      <c r="F93" s="82">
        <v>14580</v>
      </c>
      <c r="G93" s="82">
        <v>191240</v>
      </c>
      <c r="H93" s="82">
        <v>0</v>
      </c>
      <c r="I93" s="79">
        <f t="shared" si="27"/>
        <v>205820</v>
      </c>
    </row>
    <row r="94" spans="1:9" s="37" customFormat="1" ht="15">
      <c r="A94" s="80"/>
      <c r="B94" s="80"/>
      <c r="C94" s="83"/>
      <c r="D94" s="48"/>
      <c r="E94" s="81" t="s">
        <v>53</v>
      </c>
      <c r="F94" s="82">
        <f>+F92-F93</f>
        <v>0</v>
      </c>
      <c r="G94" s="82">
        <f aca="true" t="shared" si="36" ref="G94:H94">+G92-G93</f>
        <v>50000</v>
      </c>
      <c r="H94" s="82">
        <f t="shared" si="36"/>
        <v>150000</v>
      </c>
      <c r="I94" s="79">
        <f t="shared" si="27"/>
        <v>200000</v>
      </c>
    </row>
    <row r="95" spans="1:9" s="37" customFormat="1" ht="15">
      <c r="A95" s="80"/>
      <c r="B95" s="80"/>
      <c r="C95" s="77" t="s">
        <v>104</v>
      </c>
      <c r="D95" s="48"/>
      <c r="E95" s="81" t="s">
        <v>51</v>
      </c>
      <c r="F95" s="82">
        <v>15150</v>
      </c>
      <c r="G95" s="82">
        <v>4333170</v>
      </c>
      <c r="H95" s="82">
        <v>1220000</v>
      </c>
      <c r="I95" s="79">
        <f t="shared" si="27"/>
        <v>5568320</v>
      </c>
    </row>
    <row r="96" spans="1:9" s="37" customFormat="1" ht="15">
      <c r="A96" s="80"/>
      <c r="B96" s="80"/>
      <c r="C96" s="80"/>
      <c r="D96" s="48"/>
      <c r="E96" s="81" t="s">
        <v>52</v>
      </c>
      <c r="F96" s="82">
        <v>15150</v>
      </c>
      <c r="G96" s="82">
        <v>4320130</v>
      </c>
      <c r="H96" s="82">
        <v>1220000</v>
      </c>
      <c r="I96" s="79">
        <f t="shared" si="27"/>
        <v>5555280</v>
      </c>
    </row>
    <row r="97" spans="1:9" s="37" customFormat="1" ht="15">
      <c r="A97" s="83"/>
      <c r="B97" s="83"/>
      <c r="C97" s="83"/>
      <c r="D97" s="48"/>
      <c r="E97" s="81" t="s">
        <v>53</v>
      </c>
      <c r="F97" s="82">
        <f>+F95-F96</f>
        <v>0</v>
      </c>
      <c r="G97" s="82">
        <f aca="true" t="shared" si="37" ref="G97:H97">+G95-G96</f>
        <v>13040</v>
      </c>
      <c r="H97" s="82">
        <f t="shared" si="37"/>
        <v>0</v>
      </c>
      <c r="I97" s="79">
        <f t="shared" si="27"/>
        <v>13040</v>
      </c>
    </row>
    <row r="98" spans="1:9" s="37" customFormat="1" ht="15">
      <c r="A98" s="80"/>
      <c r="B98" s="80"/>
      <c r="C98" s="77" t="s">
        <v>80</v>
      </c>
      <c r="D98" s="48"/>
      <c r="E98" s="81" t="s">
        <v>51</v>
      </c>
      <c r="F98" s="82">
        <f>+F89+F92+F95</f>
        <v>77730</v>
      </c>
      <c r="G98" s="82">
        <f aca="true" t="shared" si="38" ref="G98:H98">+G89+G92+G95</f>
        <v>4824410</v>
      </c>
      <c r="H98" s="82">
        <f t="shared" si="38"/>
        <v>1370000</v>
      </c>
      <c r="I98" s="79">
        <f t="shared" si="27"/>
        <v>6272140</v>
      </c>
    </row>
    <row r="99" spans="1:9" s="37" customFormat="1" ht="15">
      <c r="A99" s="80"/>
      <c r="B99" s="80"/>
      <c r="C99" s="80"/>
      <c r="D99" s="48"/>
      <c r="E99" s="81" t="s">
        <v>52</v>
      </c>
      <c r="F99" s="82">
        <f aca="true" t="shared" si="39" ref="F99:H100">+F90+F93+F96</f>
        <v>77730</v>
      </c>
      <c r="G99" s="82">
        <f t="shared" si="39"/>
        <v>4721370</v>
      </c>
      <c r="H99" s="82">
        <f t="shared" si="39"/>
        <v>1220000</v>
      </c>
      <c r="I99" s="79">
        <f t="shared" si="27"/>
        <v>6019100</v>
      </c>
    </row>
    <row r="100" spans="1:9" s="37" customFormat="1" ht="15">
      <c r="A100" s="80"/>
      <c r="B100" s="83"/>
      <c r="C100" s="83"/>
      <c r="D100" s="48"/>
      <c r="E100" s="81" t="s">
        <v>53</v>
      </c>
      <c r="F100" s="82">
        <f t="shared" si="39"/>
        <v>0</v>
      </c>
      <c r="G100" s="82">
        <f t="shared" si="39"/>
        <v>103040</v>
      </c>
      <c r="H100" s="82">
        <f t="shared" si="39"/>
        <v>150000</v>
      </c>
      <c r="I100" s="79">
        <f t="shared" si="27"/>
        <v>253040</v>
      </c>
    </row>
    <row r="101" spans="1:9" s="37" customFormat="1" ht="15">
      <c r="A101" s="80" t="s">
        <v>94</v>
      </c>
      <c r="B101" s="80" t="s">
        <v>105</v>
      </c>
      <c r="C101" s="80" t="s">
        <v>105</v>
      </c>
      <c r="D101" s="48"/>
      <c r="E101" s="81" t="s">
        <v>51</v>
      </c>
      <c r="F101" s="82">
        <v>0</v>
      </c>
      <c r="G101" s="82">
        <v>0</v>
      </c>
      <c r="H101" s="82">
        <v>3779500</v>
      </c>
      <c r="I101" s="79">
        <f t="shared" si="27"/>
        <v>3779500</v>
      </c>
    </row>
    <row r="102" spans="1:9" s="37" customFormat="1" ht="15">
      <c r="A102" s="80"/>
      <c r="B102" s="80"/>
      <c r="C102" s="80"/>
      <c r="D102" s="48"/>
      <c r="E102" s="81" t="s">
        <v>52</v>
      </c>
      <c r="F102" s="82">
        <v>0</v>
      </c>
      <c r="G102" s="82">
        <v>0</v>
      </c>
      <c r="H102" s="82">
        <v>3779500</v>
      </c>
      <c r="I102" s="79">
        <f t="shared" si="27"/>
        <v>3779500</v>
      </c>
    </row>
    <row r="103" spans="1:9" s="37" customFormat="1" ht="15">
      <c r="A103" s="80"/>
      <c r="B103" s="80"/>
      <c r="C103" s="83"/>
      <c r="D103" s="48"/>
      <c r="E103" s="81" t="s">
        <v>53</v>
      </c>
      <c r="F103" s="82">
        <f>+F101-F102</f>
        <v>0</v>
      </c>
      <c r="G103" s="82">
        <f aca="true" t="shared" si="40" ref="G103:H103">+G101-G102</f>
        <v>0</v>
      </c>
      <c r="H103" s="82">
        <f t="shared" si="40"/>
        <v>0</v>
      </c>
      <c r="I103" s="79">
        <f t="shared" si="27"/>
        <v>0</v>
      </c>
    </row>
    <row r="104" spans="1:9" s="37" customFormat="1" ht="15">
      <c r="A104" s="80"/>
      <c r="B104" s="80"/>
      <c r="C104" s="77" t="s">
        <v>80</v>
      </c>
      <c r="D104" s="48"/>
      <c r="E104" s="81" t="s">
        <v>51</v>
      </c>
      <c r="F104" s="82">
        <f>+F101</f>
        <v>0</v>
      </c>
      <c r="G104" s="82">
        <f aca="true" t="shared" si="41" ref="G104:H104">+G101</f>
        <v>0</v>
      </c>
      <c r="H104" s="82">
        <f t="shared" si="41"/>
        <v>3779500</v>
      </c>
      <c r="I104" s="79">
        <f t="shared" si="27"/>
        <v>3779500</v>
      </c>
    </row>
    <row r="105" spans="1:9" s="37" customFormat="1" ht="15">
      <c r="A105" s="80"/>
      <c r="B105" s="80"/>
      <c r="C105" s="80"/>
      <c r="D105" s="48"/>
      <c r="E105" s="81" t="s">
        <v>52</v>
      </c>
      <c r="F105" s="82">
        <f aca="true" t="shared" si="42" ref="F105:H106">+F102</f>
        <v>0</v>
      </c>
      <c r="G105" s="82">
        <f t="shared" si="42"/>
        <v>0</v>
      </c>
      <c r="H105" s="82">
        <f t="shared" si="42"/>
        <v>3779500</v>
      </c>
      <c r="I105" s="79">
        <f t="shared" si="27"/>
        <v>3779500</v>
      </c>
    </row>
    <row r="106" spans="1:9" s="37" customFormat="1" ht="15">
      <c r="A106" s="80"/>
      <c r="B106" s="83"/>
      <c r="C106" s="83"/>
      <c r="D106" s="48"/>
      <c r="E106" s="81" t="s">
        <v>53</v>
      </c>
      <c r="F106" s="82">
        <f t="shared" si="42"/>
        <v>0</v>
      </c>
      <c r="G106" s="82">
        <f t="shared" si="42"/>
        <v>0</v>
      </c>
      <c r="H106" s="82">
        <f t="shared" si="42"/>
        <v>0</v>
      </c>
      <c r="I106" s="79">
        <f t="shared" si="27"/>
        <v>0</v>
      </c>
    </row>
    <row r="107" spans="1:9" s="37" customFormat="1" ht="15">
      <c r="A107" s="80"/>
      <c r="B107" s="88" t="s">
        <v>55</v>
      </c>
      <c r="C107" s="89"/>
      <c r="D107" s="48"/>
      <c r="E107" s="81" t="s">
        <v>51</v>
      </c>
      <c r="F107" s="82">
        <f>+F86+F98+F104</f>
        <v>3735214</v>
      </c>
      <c r="G107" s="82">
        <f aca="true" t="shared" si="43" ref="G107:H107">+G86+G98+G104</f>
        <v>14316926</v>
      </c>
      <c r="H107" s="82">
        <f t="shared" si="43"/>
        <v>5349500</v>
      </c>
      <c r="I107" s="79">
        <f t="shared" si="27"/>
        <v>23401640</v>
      </c>
    </row>
    <row r="108" spans="1:9" s="37" customFormat="1" ht="15">
      <c r="A108" s="80"/>
      <c r="B108" s="84"/>
      <c r="C108" s="85"/>
      <c r="D108" s="48"/>
      <c r="E108" s="81" t="s">
        <v>52</v>
      </c>
      <c r="F108" s="82">
        <f aca="true" t="shared" si="44" ref="F108:H109">+F87+F99+F105</f>
        <v>3735214</v>
      </c>
      <c r="G108" s="82">
        <f t="shared" si="44"/>
        <v>11331556</v>
      </c>
      <c r="H108" s="82">
        <f t="shared" si="44"/>
        <v>5199500</v>
      </c>
      <c r="I108" s="79">
        <f t="shared" si="27"/>
        <v>20266270</v>
      </c>
    </row>
    <row r="109" spans="1:9" s="37" customFormat="1" ht="15">
      <c r="A109" s="83"/>
      <c r="B109" s="86"/>
      <c r="C109" s="87"/>
      <c r="D109" s="48"/>
      <c r="E109" s="81" t="s">
        <v>53</v>
      </c>
      <c r="F109" s="82">
        <f t="shared" si="44"/>
        <v>0</v>
      </c>
      <c r="G109" s="82">
        <f t="shared" si="44"/>
        <v>2985370</v>
      </c>
      <c r="H109" s="82">
        <f t="shared" si="44"/>
        <v>150000</v>
      </c>
      <c r="I109" s="79">
        <f t="shared" si="27"/>
        <v>3135370</v>
      </c>
    </row>
    <row r="110" spans="1:9" s="37" customFormat="1" ht="15">
      <c r="A110" s="77" t="s">
        <v>106</v>
      </c>
      <c r="B110" s="77" t="s">
        <v>106</v>
      </c>
      <c r="C110" s="77" t="s">
        <v>107</v>
      </c>
      <c r="D110" s="48"/>
      <c r="E110" s="81" t="s">
        <v>51</v>
      </c>
      <c r="F110" s="82">
        <v>0</v>
      </c>
      <c r="G110" s="82">
        <v>3300000</v>
      </c>
      <c r="H110" s="82">
        <v>0</v>
      </c>
      <c r="I110" s="79">
        <f t="shared" si="27"/>
        <v>3300000</v>
      </c>
    </row>
    <row r="111" spans="1:9" s="37" customFormat="1" ht="15">
      <c r="A111" s="80"/>
      <c r="B111" s="80"/>
      <c r="C111" s="80"/>
      <c r="D111" s="48"/>
      <c r="E111" s="81" t="s">
        <v>52</v>
      </c>
      <c r="F111" s="82">
        <v>0</v>
      </c>
      <c r="G111" s="82">
        <v>3300000</v>
      </c>
      <c r="H111" s="82">
        <v>0</v>
      </c>
      <c r="I111" s="79">
        <f t="shared" si="27"/>
        <v>3300000</v>
      </c>
    </row>
    <row r="112" spans="1:9" s="37" customFormat="1" ht="15">
      <c r="A112" s="80"/>
      <c r="B112" s="80"/>
      <c r="C112" s="83"/>
      <c r="D112" s="48"/>
      <c r="E112" s="81" t="s">
        <v>53</v>
      </c>
      <c r="F112" s="82">
        <f>+F110-F111</f>
        <v>0</v>
      </c>
      <c r="G112" s="82">
        <f aca="true" t="shared" si="45" ref="G112:H112">+G110-G111</f>
        <v>0</v>
      </c>
      <c r="H112" s="82">
        <f t="shared" si="45"/>
        <v>0</v>
      </c>
      <c r="I112" s="79">
        <f t="shared" si="27"/>
        <v>0</v>
      </c>
    </row>
    <row r="113" spans="1:9" s="37" customFormat="1" ht="15">
      <c r="A113" s="80"/>
      <c r="B113" s="80"/>
      <c r="C113" s="77" t="s">
        <v>80</v>
      </c>
      <c r="D113" s="48"/>
      <c r="E113" s="81" t="s">
        <v>51</v>
      </c>
      <c r="F113" s="82">
        <f>+F110</f>
        <v>0</v>
      </c>
      <c r="G113" s="82">
        <f aca="true" t="shared" si="46" ref="G113:H113">+G110</f>
        <v>3300000</v>
      </c>
      <c r="H113" s="82">
        <f t="shared" si="46"/>
        <v>0</v>
      </c>
      <c r="I113" s="79">
        <f t="shared" si="27"/>
        <v>3300000</v>
      </c>
    </row>
    <row r="114" spans="1:9" s="37" customFormat="1" ht="15">
      <c r="A114" s="80"/>
      <c r="B114" s="80"/>
      <c r="C114" s="80"/>
      <c r="D114" s="48"/>
      <c r="E114" s="81" t="s">
        <v>52</v>
      </c>
      <c r="F114" s="82">
        <f aca="true" t="shared" si="47" ref="F114:H118">+F111</f>
        <v>0</v>
      </c>
      <c r="G114" s="82">
        <f t="shared" si="47"/>
        <v>3300000</v>
      </c>
      <c r="H114" s="82">
        <f t="shared" si="47"/>
        <v>0</v>
      </c>
      <c r="I114" s="79">
        <f t="shared" si="27"/>
        <v>3300000</v>
      </c>
    </row>
    <row r="115" spans="1:9" s="37" customFormat="1" ht="15">
      <c r="A115" s="80"/>
      <c r="B115" s="83"/>
      <c r="C115" s="83"/>
      <c r="D115" s="48"/>
      <c r="E115" s="81" t="s">
        <v>53</v>
      </c>
      <c r="F115" s="82">
        <f t="shared" si="47"/>
        <v>0</v>
      </c>
      <c r="G115" s="82">
        <f t="shared" si="47"/>
        <v>0</v>
      </c>
      <c r="H115" s="82">
        <f t="shared" si="47"/>
        <v>0</v>
      </c>
      <c r="I115" s="79">
        <f t="shared" si="27"/>
        <v>0</v>
      </c>
    </row>
    <row r="116" spans="1:9" s="37" customFormat="1" ht="15">
      <c r="A116" s="80"/>
      <c r="B116" s="88" t="s">
        <v>55</v>
      </c>
      <c r="C116" s="89"/>
      <c r="D116" s="48"/>
      <c r="E116" s="81" t="s">
        <v>51</v>
      </c>
      <c r="F116" s="82">
        <f>+F113</f>
        <v>0</v>
      </c>
      <c r="G116" s="82">
        <f t="shared" si="47"/>
        <v>3300000</v>
      </c>
      <c r="H116" s="82">
        <f t="shared" si="47"/>
        <v>0</v>
      </c>
      <c r="I116" s="79">
        <f t="shared" si="27"/>
        <v>3300000</v>
      </c>
    </row>
    <row r="117" spans="1:9" s="37" customFormat="1" ht="15">
      <c r="A117" s="80"/>
      <c r="B117" s="84"/>
      <c r="C117" s="85"/>
      <c r="D117" s="48"/>
      <c r="E117" s="81" t="s">
        <v>52</v>
      </c>
      <c r="F117" s="82">
        <f>+F114</f>
        <v>0</v>
      </c>
      <c r="G117" s="82">
        <f t="shared" si="47"/>
        <v>3300000</v>
      </c>
      <c r="H117" s="82">
        <f t="shared" si="47"/>
        <v>0</v>
      </c>
      <c r="I117" s="79">
        <f t="shared" si="27"/>
        <v>3300000</v>
      </c>
    </row>
    <row r="118" spans="1:9" s="37" customFormat="1" ht="15">
      <c r="A118" s="83"/>
      <c r="B118" s="86"/>
      <c r="C118" s="87"/>
      <c r="D118" s="48"/>
      <c r="E118" s="81" t="s">
        <v>53</v>
      </c>
      <c r="F118" s="82">
        <f>+F115</f>
        <v>0</v>
      </c>
      <c r="G118" s="82">
        <f t="shared" si="47"/>
        <v>0</v>
      </c>
      <c r="H118" s="82">
        <f t="shared" si="47"/>
        <v>0</v>
      </c>
      <c r="I118" s="79">
        <f t="shared" si="27"/>
        <v>0</v>
      </c>
    </row>
    <row r="119" spans="1:9" s="37" customFormat="1" ht="15">
      <c r="A119" s="77" t="s">
        <v>108</v>
      </c>
      <c r="B119" s="77" t="s">
        <v>108</v>
      </c>
      <c r="C119" s="77" t="s">
        <v>108</v>
      </c>
      <c r="D119" s="48"/>
      <c r="E119" s="81" t="s">
        <v>51</v>
      </c>
      <c r="F119" s="82">
        <v>6380</v>
      </c>
      <c r="G119" s="82">
        <v>15000</v>
      </c>
      <c r="H119" s="82">
        <v>0</v>
      </c>
      <c r="I119" s="79">
        <f t="shared" si="27"/>
        <v>21380</v>
      </c>
    </row>
    <row r="120" spans="1:9" s="37" customFormat="1" ht="15">
      <c r="A120" s="80"/>
      <c r="B120" s="80"/>
      <c r="C120" s="80"/>
      <c r="D120" s="48"/>
      <c r="E120" s="81" t="s">
        <v>52</v>
      </c>
      <c r="F120" s="82">
        <v>6380</v>
      </c>
      <c r="G120" s="82">
        <v>5178</v>
      </c>
      <c r="H120" s="82">
        <v>0</v>
      </c>
      <c r="I120" s="79">
        <f t="shared" si="27"/>
        <v>11558</v>
      </c>
    </row>
    <row r="121" spans="1:9" s="37" customFormat="1" ht="15">
      <c r="A121" s="80"/>
      <c r="B121" s="80"/>
      <c r="C121" s="83"/>
      <c r="D121" s="48"/>
      <c r="E121" s="81" t="s">
        <v>53</v>
      </c>
      <c r="F121" s="82">
        <f>+F119-F120</f>
        <v>0</v>
      </c>
      <c r="G121" s="82">
        <f aca="true" t="shared" si="48" ref="G121:H121">+G119-G120</f>
        <v>9822</v>
      </c>
      <c r="H121" s="82">
        <f t="shared" si="48"/>
        <v>0</v>
      </c>
      <c r="I121" s="79">
        <f t="shared" si="27"/>
        <v>9822</v>
      </c>
    </row>
    <row r="122" spans="1:9" s="37" customFormat="1" ht="15">
      <c r="A122" s="80"/>
      <c r="B122" s="80"/>
      <c r="C122" s="77" t="s">
        <v>80</v>
      </c>
      <c r="D122" s="48"/>
      <c r="E122" s="81" t="s">
        <v>51</v>
      </c>
      <c r="F122" s="82">
        <f>+F119</f>
        <v>6380</v>
      </c>
      <c r="G122" s="82">
        <f aca="true" t="shared" si="49" ref="G122:H122">+G119</f>
        <v>15000</v>
      </c>
      <c r="H122" s="82">
        <f t="shared" si="49"/>
        <v>0</v>
      </c>
      <c r="I122" s="79">
        <f aca="true" t="shared" si="50" ref="I122:I127">SUM(F122:H122)</f>
        <v>21380</v>
      </c>
    </row>
    <row r="123" spans="1:9" s="37" customFormat="1" ht="15">
      <c r="A123" s="80"/>
      <c r="B123" s="80"/>
      <c r="C123" s="80"/>
      <c r="D123" s="48"/>
      <c r="E123" s="81" t="s">
        <v>52</v>
      </c>
      <c r="F123" s="82">
        <f aca="true" t="shared" si="51" ref="F123:H127">+F120</f>
        <v>6380</v>
      </c>
      <c r="G123" s="82">
        <f t="shared" si="51"/>
        <v>5178</v>
      </c>
      <c r="H123" s="82">
        <f t="shared" si="51"/>
        <v>0</v>
      </c>
      <c r="I123" s="79">
        <f t="shared" si="50"/>
        <v>11558</v>
      </c>
    </row>
    <row r="124" spans="1:9" s="37" customFormat="1" ht="15">
      <c r="A124" s="80"/>
      <c r="B124" s="83"/>
      <c r="C124" s="83"/>
      <c r="D124" s="48"/>
      <c r="E124" s="81" t="s">
        <v>53</v>
      </c>
      <c r="F124" s="82">
        <f t="shared" si="51"/>
        <v>0</v>
      </c>
      <c r="G124" s="82">
        <f t="shared" si="51"/>
        <v>9822</v>
      </c>
      <c r="H124" s="82">
        <f t="shared" si="51"/>
        <v>0</v>
      </c>
      <c r="I124" s="79">
        <f t="shared" si="50"/>
        <v>9822</v>
      </c>
    </row>
    <row r="125" spans="1:9" s="37" customFormat="1" ht="15">
      <c r="A125" s="80"/>
      <c r="B125" s="88" t="s">
        <v>55</v>
      </c>
      <c r="C125" s="89"/>
      <c r="D125" s="48"/>
      <c r="E125" s="81" t="s">
        <v>51</v>
      </c>
      <c r="F125" s="82">
        <f>+F122</f>
        <v>6380</v>
      </c>
      <c r="G125" s="82">
        <f t="shared" si="51"/>
        <v>15000</v>
      </c>
      <c r="H125" s="82">
        <f t="shared" si="51"/>
        <v>0</v>
      </c>
      <c r="I125" s="79">
        <f t="shared" si="50"/>
        <v>21380</v>
      </c>
    </row>
    <row r="126" spans="1:9" s="37" customFormat="1" ht="15">
      <c r="A126" s="80"/>
      <c r="B126" s="84"/>
      <c r="C126" s="85"/>
      <c r="D126" s="48"/>
      <c r="E126" s="81" t="s">
        <v>52</v>
      </c>
      <c r="F126" s="82">
        <f>+F123</f>
        <v>6380</v>
      </c>
      <c r="G126" s="82">
        <f t="shared" si="51"/>
        <v>5178</v>
      </c>
      <c r="H126" s="82">
        <f t="shared" si="51"/>
        <v>0</v>
      </c>
      <c r="I126" s="79">
        <f t="shared" si="50"/>
        <v>11558</v>
      </c>
    </row>
    <row r="127" spans="1:9" s="37" customFormat="1" ht="15">
      <c r="A127" s="83"/>
      <c r="B127" s="86"/>
      <c r="C127" s="87"/>
      <c r="D127" s="48"/>
      <c r="E127" s="81" t="s">
        <v>53</v>
      </c>
      <c r="F127" s="82">
        <f>+F124</f>
        <v>0</v>
      </c>
      <c r="G127" s="82">
        <f t="shared" si="51"/>
        <v>9822</v>
      </c>
      <c r="H127" s="82">
        <f t="shared" si="51"/>
        <v>0</v>
      </c>
      <c r="I127" s="79">
        <f t="shared" si="50"/>
        <v>9822</v>
      </c>
    </row>
    <row r="128" spans="1:9" s="37" customFormat="1" ht="15">
      <c r="A128" s="90" t="s">
        <v>69</v>
      </c>
      <c r="B128" s="91"/>
      <c r="C128" s="91"/>
      <c r="D128" s="92"/>
      <c r="E128" s="93" t="s">
        <v>51</v>
      </c>
      <c r="F128" s="94">
        <f>+F50+F62+F107+F125</f>
        <v>47030000</v>
      </c>
      <c r="G128" s="94">
        <f>+G50+G62+G107+G116+G125</f>
        <v>28748660</v>
      </c>
      <c r="H128" s="94">
        <f>+H50+H62+H107+H116+H125</f>
        <v>7105915</v>
      </c>
      <c r="I128" s="94">
        <f>+I50+I62+I107+I116+I125</f>
        <v>82884575</v>
      </c>
    </row>
    <row r="129" spans="1:9" s="37" customFormat="1" ht="15">
      <c r="A129" s="95"/>
      <c r="B129" s="96"/>
      <c r="C129" s="96"/>
      <c r="D129" s="97"/>
      <c r="E129" s="98" t="s">
        <v>52</v>
      </c>
      <c r="F129" s="94">
        <f>+F51+F63+F108+F126</f>
        <v>82098000</v>
      </c>
      <c r="G129" s="94">
        <f aca="true" t="shared" si="52" ref="G129:I130">+G51+G63+G108+G117+G126</f>
        <v>18528804</v>
      </c>
      <c r="H129" s="94">
        <f t="shared" si="52"/>
        <v>5212460</v>
      </c>
      <c r="I129" s="94">
        <f t="shared" si="52"/>
        <v>105839264</v>
      </c>
    </row>
    <row r="130" spans="1:9" s="37" customFormat="1" ht="15">
      <c r="A130" s="99"/>
      <c r="B130" s="100"/>
      <c r="C130" s="100"/>
      <c r="D130" s="101"/>
      <c r="E130" s="98" t="s">
        <v>53</v>
      </c>
      <c r="F130" s="94">
        <f>+F52+F64+F109+F127</f>
        <v>-35068000</v>
      </c>
      <c r="G130" s="94">
        <f t="shared" si="52"/>
        <v>10219856</v>
      </c>
      <c r="H130" s="94">
        <f t="shared" si="52"/>
        <v>1893455</v>
      </c>
      <c r="I130" s="94">
        <f t="shared" si="52"/>
        <v>-22954689</v>
      </c>
    </row>
    <row r="140" ht="15">
      <c r="F140" s="102">
        <v>105839264</v>
      </c>
    </row>
  </sheetData>
  <mergeCells count="125">
    <mergeCell ref="A125:A127"/>
    <mergeCell ref="B125:C127"/>
    <mergeCell ref="A128:D130"/>
    <mergeCell ref="A116:A118"/>
    <mergeCell ref="B116:C118"/>
    <mergeCell ref="A119:A121"/>
    <mergeCell ref="B119:B121"/>
    <mergeCell ref="C119:C121"/>
    <mergeCell ref="A122:A124"/>
    <mergeCell ref="B122:B124"/>
    <mergeCell ref="C122:C124"/>
    <mergeCell ref="A107:A109"/>
    <mergeCell ref="B107:C109"/>
    <mergeCell ref="A110:A112"/>
    <mergeCell ref="B110:B112"/>
    <mergeCell ref="C110:C112"/>
    <mergeCell ref="A113:A115"/>
    <mergeCell ref="B113:B115"/>
    <mergeCell ref="C113:C115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2:A64"/>
    <mergeCell ref="B62:C64"/>
    <mergeCell ref="A65:A67"/>
    <mergeCell ref="B65:B67"/>
    <mergeCell ref="C65:C67"/>
    <mergeCell ref="A68:A70"/>
    <mergeCell ref="B68:B70"/>
    <mergeCell ref="C68:C70"/>
    <mergeCell ref="A56:A58"/>
    <mergeCell ref="B56:B58"/>
    <mergeCell ref="C56:C58"/>
    <mergeCell ref="A59:A61"/>
    <mergeCell ref="B59:B61"/>
    <mergeCell ref="C59:C61"/>
    <mergeCell ref="A47:A49"/>
    <mergeCell ref="B47:B49"/>
    <mergeCell ref="C47:C49"/>
    <mergeCell ref="A50:A52"/>
    <mergeCell ref="B50:C52"/>
    <mergeCell ref="A53:A55"/>
    <mergeCell ref="B53:B55"/>
    <mergeCell ref="C53:C55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C5:C7"/>
    <mergeCell ref="A8:A10"/>
    <mergeCell ref="B8:B10"/>
    <mergeCell ref="C8:C10"/>
    <mergeCell ref="A3:D3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4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2015-03-30T04:18:31Z</dcterms:created>
  <dcterms:modified xsi:type="dcterms:W3CDTF">2015-03-30T04:18:47Z</dcterms:modified>
  <cp:category/>
  <cp:version/>
  <cp:contentType/>
  <cp:contentStatus/>
</cp:coreProperties>
</file>