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2" yWindow="36" windowWidth="19944" windowHeight="10536" activeTab="1"/>
  </bookViews>
  <sheets>
    <sheet name="2015년세입예산안" sheetId="1" r:id="rId1"/>
    <sheet name="2015년 세출예산안" sheetId="2" r:id="rId2"/>
  </sheets>
  <definedNames/>
  <calcPr calcId="125725"/>
</workbook>
</file>

<file path=xl/sharedStrings.xml><?xml version="1.0" encoding="utf-8"?>
<sst xmlns="http://schemas.openxmlformats.org/spreadsheetml/2006/main" count="151" uniqueCount="118">
  <si>
    <r>
      <t xml:space="preserve">                                                    </t>
    </r>
    <r>
      <rPr>
        <sz val="12"/>
        <rFont val="-2002"/>
        <family val="1"/>
      </rPr>
      <t xml:space="preserve">                                                                                                                                                 </t>
    </r>
    <r>
      <rPr>
        <sz val="10"/>
        <rFont val="-2002"/>
        <family val="1"/>
      </rPr>
      <t>(단위:원)</t>
    </r>
  </si>
  <si>
    <t>과        목</t>
  </si>
  <si>
    <t>예산액</t>
  </si>
  <si>
    <t>전년도예산액</t>
  </si>
  <si>
    <t>비교증감</t>
  </si>
  <si>
    <t>산    출    기    초</t>
  </si>
  <si>
    <t>관</t>
  </si>
  <si>
    <t>항</t>
  </si>
  <si>
    <t>제 수 입</t>
  </si>
  <si>
    <t>전년도이월금
(지정후원금)</t>
  </si>
  <si>
    <t>전년도이월금
(복지회예산)</t>
  </si>
  <si>
    <t>정기예탁금이자
(700,000,000)</t>
  </si>
  <si>
    <t>▽</t>
  </si>
  <si>
    <t>1층임대보증금이자
(5,000,000)</t>
  </si>
  <si>
    <t>2층임대보증금이자
(5,000,000)</t>
  </si>
  <si>
    <t>1층임대료</t>
  </si>
  <si>
    <t xml:space="preserve">＊ 임대료 300,000 × 12개월 </t>
  </si>
  <si>
    <t>2층임대료</t>
  </si>
  <si>
    <t>보통예금이자</t>
  </si>
  <si>
    <t>소     계</t>
  </si>
  <si>
    <t>잡수입</t>
  </si>
  <si>
    <t>후원금</t>
  </si>
  <si>
    <t xml:space="preserve">총      계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</si>
  <si>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(단위:원)</t>
  </si>
  <si>
    <t xml:space="preserve">산     출     기    초 </t>
  </si>
  <si>
    <t>구성
비율</t>
  </si>
  <si>
    <t xml:space="preserve">항 </t>
  </si>
  <si>
    <t>목</t>
  </si>
  <si>
    <t>경 상 경 비</t>
  </si>
  <si>
    <t>인 건 비</t>
  </si>
  <si>
    <t>기 밀 비</t>
  </si>
  <si>
    <t>＊ 기밀비 - 이사장 1명 × 100,000원 × 12</t>
  </si>
  <si>
    <t>여직원(연봉제)</t>
  </si>
  <si>
    <t>4대보험</t>
  </si>
  <si>
    <t>퇴직금적립</t>
  </si>
  <si>
    <t>소    계</t>
  </si>
  <si>
    <t>운 영 비</t>
  </si>
  <si>
    <t>회 의 비</t>
  </si>
  <si>
    <t>＊ 총회 참석수당 10,000원 × 76명</t>
  </si>
  <si>
    <t>＊ 임시총회 참석수당 5,000원 × 76명</t>
  </si>
  <si>
    <t>＊ 정기이사회 참석자식대 5,000원 × 9명 × 12회</t>
  </si>
  <si>
    <t>＊ 임시이사회 참석자식대 5,000원 × 9명 × 3회</t>
  </si>
  <si>
    <t>＊ 감사비 20,000원 × 2명 × 2회</t>
  </si>
  <si>
    <t>연 료 비</t>
  </si>
  <si>
    <t xml:space="preserve">＊ 난방연료 </t>
  </si>
  <si>
    <t>보 험 료</t>
  </si>
  <si>
    <t xml:space="preserve">＊ 소멸식화재보험 </t>
  </si>
  <si>
    <t>법인결산조정료</t>
  </si>
  <si>
    <t>임원등기</t>
  </si>
  <si>
    <t>공공요금</t>
  </si>
  <si>
    <t>＊ 전기료 33,000원 × 12월</t>
  </si>
  <si>
    <t>＊ 전화료 15,000원×12월×2대 + 인터넷 33,000×12월</t>
  </si>
  <si>
    <t>＊ 상·하수도 10,000원 × 12월</t>
  </si>
  <si>
    <t>＊ 정화조 청소 200,000 × 1회</t>
  </si>
  <si>
    <t>＊ 환경개선부담금 100,000원 × 2회</t>
  </si>
  <si>
    <t>＊ 재산세 - 건물세</t>
  </si>
  <si>
    <t xml:space="preserve">                 토지세</t>
  </si>
  <si>
    <t xml:space="preserve"> * 부가세신고 7,200,000 * 10% </t>
  </si>
  <si>
    <t>접 대 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</si>
  <si>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(단위:원)</t>
  </si>
  <si>
    <t>경
상
경
비</t>
  </si>
  <si>
    <t>수용비</t>
  </si>
  <si>
    <t>사무용품</t>
  </si>
  <si>
    <t>＊ 용도품 20,000원 × 12월</t>
  </si>
  <si>
    <t>＊ 인쇄비 (행사안내장 공문포함)
    결산.세입.세출 예산서 100부, 정관 100부</t>
  </si>
  <si>
    <t>＊ 사진대 250원 × 12월</t>
  </si>
  <si>
    <t>홍  보</t>
  </si>
  <si>
    <t>＊ 홍보물 제작비 3,130세대</t>
  </si>
  <si>
    <t>＊ 프렌카드 제작 50,000원 × 3개</t>
  </si>
  <si>
    <t>신문구독료</t>
  </si>
  <si>
    <t>＊ 신문구독료 12,000원 × 12월</t>
  </si>
  <si>
    <t>행정장비유지비</t>
  </si>
  <si>
    <t>＊ 행정장비유지비 40,000원 × 12월</t>
  </si>
  <si>
    <t>소        계</t>
  </si>
  <si>
    <t>재산
조성비</t>
  </si>
  <si>
    <t>건물유지비</t>
  </si>
  <si>
    <t>건물수선비</t>
  </si>
  <si>
    <t>제 사 업 비</t>
  </si>
  <si>
    <t>노약자복지</t>
  </si>
  <si>
    <t>경로당지원</t>
  </si>
  <si>
    <t>＊ 경로당지원 6개 경로당 × 100,000원 × 1회</t>
  </si>
  <si>
    <t>경로  잔치</t>
  </si>
  <si>
    <t>＊ 경로잔치 및 위안공연, 식대</t>
  </si>
  <si>
    <t>장애인분회</t>
  </si>
  <si>
    <t>＊ 청림동장애인분회 100,000원 × 1회</t>
  </si>
  <si>
    <t>주민  복지</t>
  </si>
  <si>
    <t>주민공익사업</t>
  </si>
  <si>
    <t xml:space="preserve">＊ 주민공익사업   및 </t>
  </si>
  <si>
    <t xml:space="preserve">     청림초등학교-졸업생장학금  100,000 × 3명 </t>
  </si>
  <si>
    <t>보  조  금</t>
  </si>
  <si>
    <t>＊ 환경감시보조금 100,000원 × 12월</t>
  </si>
  <si>
    <t>지정후원금</t>
  </si>
  <si>
    <t>누            계</t>
  </si>
  <si>
    <t>예비비</t>
  </si>
  <si>
    <t xml:space="preserve"> </t>
  </si>
  <si>
    <t>총             계</t>
  </si>
  <si>
    <r>
      <t>＜사회복지법인 재무 ．회계규칙 의거＞</t>
    </r>
    <r>
      <rPr>
        <sz val="12"/>
        <rFont val="-2002"/>
        <family val="1"/>
      </rPr>
      <t xml:space="preserve">                       </t>
    </r>
    <r>
      <rPr>
        <sz val="24"/>
        <rFont val="-2002"/>
        <family val="1"/>
      </rPr>
      <t>2015년  세  출  예  산  (안)</t>
    </r>
  </si>
  <si>
    <t xml:space="preserve"> </t>
  </si>
  <si>
    <t xml:space="preserve">＊ 2014.07.11~2015.07.11 :   5,000,000 × 2.4% 
       </t>
  </si>
  <si>
    <t xml:space="preserve">＊ 2014.11.26~2015.11.26 :   5,000,000 × 2.4%  </t>
  </si>
  <si>
    <t>＊ 급여 -  여직원 1명×700,000×12회, 보너스200,000원×2회</t>
  </si>
  <si>
    <t>＊ 4대 보험료 90,000 × 12</t>
  </si>
  <si>
    <t>＊ 퇴직금 적립 58,340 × 12</t>
  </si>
  <si>
    <t xml:space="preserve"> </t>
  </si>
  <si>
    <t>＊ 임원등기</t>
  </si>
  <si>
    <t xml:space="preserve"> </t>
  </si>
  <si>
    <t>＊ 등기우편료 2,500 × 2회 × 76명</t>
  </si>
  <si>
    <t>＊ 보통우편 300원 × 750명(65세이상 노인)</t>
  </si>
  <si>
    <t xml:space="preserve"> * 감정평가수수료 (건물, 토지)</t>
  </si>
  <si>
    <r>
      <t>＜사회복지법인 재무 ．회계규칙 의거＞</t>
    </r>
    <r>
      <rPr>
        <sz val="12"/>
        <rFont val="-2002"/>
        <family val="1"/>
      </rPr>
      <t xml:space="preserve">                       </t>
    </r>
    <r>
      <rPr>
        <sz val="24"/>
        <rFont val="-2002"/>
        <family val="1"/>
      </rPr>
      <t>2015년  세  출  예  산  (안)</t>
    </r>
  </si>
  <si>
    <t xml:space="preserve"> *  법인결산조정료</t>
  </si>
  <si>
    <t xml:space="preserve"> </t>
  </si>
  <si>
    <t>＊ 2014년이월(2015년 2월 쌀나누기 행사 집행예정)</t>
  </si>
  <si>
    <t>2014년 미사용금</t>
  </si>
  <si>
    <t>＊2015.01.01~2015.02.07 : 2,909,672(2.4% 세후)
   2015.02.8~2015.12.31 : 11,681,750(2.4%예정시 세후)</t>
  </si>
  <si>
    <r>
      <t>사회복지법인 재무 ．회계규칙 의거</t>
    </r>
    <r>
      <rPr>
        <sz val="12"/>
        <rFont val="-2002"/>
        <family val="1"/>
      </rPr>
      <t xml:space="preserve">                       </t>
    </r>
    <r>
      <rPr>
        <sz val="24"/>
        <rFont val="-2002"/>
        <family val="1"/>
      </rPr>
      <t>2015년  세  입  예  산  (안)</t>
    </r>
  </si>
  <si>
    <t>＊ 임대료 300,000 × 12개월
     2014. 07월~12월 미납금</t>
  </si>
  <si>
    <t>＊총회내빈접대비  * 식수 및 차대 1월 ∼ 12월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</si>
</sst>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0"/>
      <name val="-2002"/>
      <family val="1"/>
    </font>
    <font>
      <sz val="9"/>
      <name val="-2002"/>
      <family val="1"/>
    </font>
    <font>
      <sz val="11"/>
      <color theme="1"/>
      <name val="-2002"/>
      <family val="1"/>
    </font>
    <font>
      <sz val="12"/>
      <name val="-2002"/>
      <family val="1"/>
    </font>
    <font>
      <sz val="24"/>
      <name val="-2002"/>
      <family val="1"/>
    </font>
    <font>
      <sz val="10"/>
      <color theme="1"/>
      <name val="-2002"/>
      <family val="1"/>
    </font>
    <font>
      <sz val="8"/>
      <name val="-2002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2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3" xfId="20" applyFont="1" applyBorder="1" applyAlignment="1">
      <alignment vertical="center"/>
    </xf>
    <xf numFmtId="41" fontId="4" fillId="0" borderId="4" xfId="20" applyFont="1" applyBorder="1" applyAlignment="1">
      <alignment vertical="center"/>
    </xf>
    <xf numFmtId="41" fontId="4" fillId="0" borderId="5" xfId="20" applyFont="1" applyBorder="1" applyAlignment="1">
      <alignment vertical="center"/>
    </xf>
    <xf numFmtId="41" fontId="4" fillId="0" borderId="6" xfId="20" applyFont="1" applyBorder="1" applyAlignment="1">
      <alignment vertical="center"/>
    </xf>
    <xf numFmtId="41" fontId="4" fillId="0" borderId="7" xfId="20" applyFont="1" applyBorder="1" applyAlignment="1">
      <alignment vertical="center"/>
    </xf>
    <xf numFmtId="41" fontId="4" fillId="0" borderId="8" xfId="20" applyFont="1" applyBorder="1" applyAlignment="1">
      <alignment vertical="center"/>
    </xf>
    <xf numFmtId="41" fontId="4" fillId="0" borderId="9" xfId="20" applyFont="1" applyBorder="1" applyAlignment="1">
      <alignment vertical="center"/>
    </xf>
    <xf numFmtId="41" fontId="4" fillId="0" borderId="10" xfId="2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1" fontId="4" fillId="0" borderId="11" xfId="20" applyFont="1" applyBorder="1" applyAlignment="1">
      <alignment horizontal="right" vertical="center"/>
    </xf>
    <xf numFmtId="41" fontId="4" fillId="0" borderId="12" xfId="20" applyFont="1" applyBorder="1" applyAlignment="1">
      <alignment vertical="center"/>
    </xf>
    <xf numFmtId="41" fontId="4" fillId="0" borderId="13" xfId="20" applyFont="1" applyBorder="1" applyAlignment="1">
      <alignment horizontal="right" vertical="center"/>
    </xf>
    <xf numFmtId="41" fontId="4" fillId="0" borderId="14" xfId="20" applyFont="1" applyBorder="1" applyAlignment="1">
      <alignment vertical="center"/>
    </xf>
    <xf numFmtId="41" fontId="4" fillId="0" borderId="15" xfId="2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41" fontId="4" fillId="0" borderId="16" xfId="2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41" fontId="4" fillId="0" borderId="18" xfId="20" applyFont="1" applyFill="1" applyBorder="1" applyAlignment="1">
      <alignment vertical="center"/>
    </xf>
    <xf numFmtId="41" fontId="4" fillId="0" borderId="19" xfId="20" applyFont="1" applyFill="1" applyBorder="1" applyAlignment="1">
      <alignment vertical="center"/>
    </xf>
    <xf numFmtId="41" fontId="4" fillId="0" borderId="20" xfId="20" applyFont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41" fontId="4" fillId="0" borderId="21" xfId="2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41" fontId="4" fillId="0" borderId="23" xfId="20" applyFont="1" applyFill="1" applyBorder="1" applyAlignment="1">
      <alignment vertical="center"/>
    </xf>
    <xf numFmtId="41" fontId="4" fillId="0" borderId="24" xfId="20" applyFont="1" applyFill="1" applyBorder="1" applyAlignment="1">
      <alignment vertical="center"/>
    </xf>
    <xf numFmtId="41" fontId="4" fillId="0" borderId="25" xfId="2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1" fontId="4" fillId="0" borderId="26" xfId="2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1" fontId="4" fillId="0" borderId="30" xfId="2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41" fontId="4" fillId="0" borderId="3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41" fontId="4" fillId="0" borderId="34" xfId="20" applyFont="1" applyBorder="1" applyAlignment="1">
      <alignment vertical="center"/>
    </xf>
    <xf numFmtId="41" fontId="4" fillId="0" borderId="35" xfId="2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4" fillId="0" borderId="36" xfId="2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41" fontId="4" fillId="0" borderId="38" xfId="0" applyNumberFormat="1" applyFont="1" applyBorder="1" applyAlignment="1">
      <alignment vertical="center"/>
    </xf>
    <xf numFmtId="41" fontId="4" fillId="0" borderId="39" xfId="20" applyFont="1" applyBorder="1" applyAlignment="1">
      <alignment vertical="center"/>
    </xf>
    <xf numFmtId="41" fontId="4" fillId="0" borderId="25" xfId="2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1" fontId="4" fillId="0" borderId="38" xfId="2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1" fontId="4" fillId="0" borderId="4" xfId="2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1" fontId="4" fillId="0" borderId="5" xfId="20" applyFont="1" applyBorder="1" applyAlignment="1">
      <alignment vertical="center"/>
    </xf>
    <xf numFmtId="41" fontId="4" fillId="0" borderId="6" xfId="20" applyFont="1" applyBorder="1" applyAlignment="1">
      <alignment vertical="center"/>
    </xf>
    <xf numFmtId="41" fontId="4" fillId="0" borderId="7" xfId="2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20" applyFont="1" applyBorder="1" applyAlignment="1">
      <alignment vertical="center"/>
    </xf>
    <xf numFmtId="41" fontId="4" fillId="0" borderId="9" xfId="20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41" fontId="4" fillId="0" borderId="40" xfId="20" applyFont="1" applyBorder="1" applyAlignment="1">
      <alignment vertical="center"/>
    </xf>
    <xf numFmtId="41" fontId="4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4" fillId="0" borderId="10" xfId="2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1" fontId="4" fillId="2" borderId="8" xfId="2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1" fontId="4" fillId="0" borderId="32" xfId="20" applyFont="1" applyBorder="1" applyAlignment="1">
      <alignment horizontal="right" vertical="center"/>
    </xf>
    <xf numFmtId="41" fontId="4" fillId="0" borderId="8" xfId="20" applyFont="1" applyBorder="1" applyAlignment="1">
      <alignment vertical="center"/>
    </xf>
    <xf numFmtId="41" fontId="4" fillId="0" borderId="24" xfId="2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42" xfId="20" applyFont="1" applyBorder="1" applyAlignment="1">
      <alignment vertical="center"/>
    </xf>
    <xf numFmtId="41" fontId="4" fillId="0" borderId="39" xfId="20" applyFont="1" applyBorder="1" applyAlignment="1">
      <alignment vertical="center"/>
    </xf>
    <xf numFmtId="41" fontId="4" fillId="0" borderId="25" xfId="2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1" fontId="4" fillId="0" borderId="13" xfId="2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41" fontId="4" fillId="0" borderId="41" xfId="2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vertical="center"/>
    </xf>
    <xf numFmtId="41" fontId="4" fillId="0" borderId="43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41" fontId="4" fillId="0" borderId="44" xfId="2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1" fontId="4" fillId="0" borderId="10" xfId="2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1" fontId="4" fillId="0" borderId="45" xfId="20" applyFont="1" applyFill="1" applyBorder="1" applyAlignment="1">
      <alignment vertical="center"/>
    </xf>
    <xf numFmtId="41" fontId="4" fillId="0" borderId="10" xfId="2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23" xfId="2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9" fontId="7" fillId="0" borderId="0" xfId="0" applyNumberFormat="1" applyFont="1" applyAlignment="1">
      <alignment horizontal="right" vertical="center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41" fontId="4" fillId="0" borderId="2" xfId="20" applyFont="1" applyBorder="1" applyAlignment="1">
      <alignment vertical="center"/>
    </xf>
    <xf numFmtId="41" fontId="4" fillId="2" borderId="8" xfId="2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1" fontId="4" fillId="2" borderId="6" xfId="2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9" fillId="2" borderId="8" xfId="2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41" fontId="4" fillId="0" borderId="32" xfId="2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41" fontId="4" fillId="0" borderId="42" xfId="2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20" applyFont="1" applyBorder="1" applyAlignment="1">
      <alignment vertical="center"/>
    </xf>
    <xf numFmtId="41" fontId="4" fillId="0" borderId="1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9" fontId="6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41" fontId="4" fillId="0" borderId="44" xfId="20" applyFont="1" applyBorder="1" applyAlignment="1">
      <alignment horizontal="right" vertical="center"/>
    </xf>
    <xf numFmtId="41" fontId="4" fillId="0" borderId="45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1" fontId="9" fillId="2" borderId="7" xfId="2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1" fontId="4" fillId="0" borderId="38" xfId="20" applyFont="1" applyFill="1" applyBorder="1" applyAlignment="1">
      <alignment vertical="center"/>
    </xf>
    <xf numFmtId="41" fontId="4" fillId="0" borderId="39" xfId="20" applyFont="1" applyFill="1" applyBorder="1" applyAlignment="1">
      <alignment vertical="center"/>
    </xf>
    <xf numFmtId="41" fontId="4" fillId="0" borderId="44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41" fontId="4" fillId="0" borderId="0" xfId="20" applyFont="1" applyFill="1" applyBorder="1" applyAlignment="1">
      <alignment vertical="center"/>
    </xf>
    <xf numFmtId="41" fontId="4" fillId="0" borderId="49" xfId="20" applyFont="1" applyBorder="1" applyAlignment="1">
      <alignment vertical="center"/>
    </xf>
    <xf numFmtId="41" fontId="4" fillId="0" borderId="47" xfId="20" applyFont="1" applyBorder="1" applyAlignment="1">
      <alignment vertical="center"/>
    </xf>
    <xf numFmtId="41" fontId="4" fillId="0" borderId="50" xfId="20" applyFont="1" applyBorder="1" applyAlignment="1">
      <alignment vertical="center"/>
    </xf>
    <xf numFmtId="41" fontId="4" fillId="0" borderId="5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4" fillId="0" borderId="48" xfId="20" applyFont="1" applyBorder="1" applyAlignment="1">
      <alignment vertical="center"/>
    </xf>
    <xf numFmtId="41" fontId="4" fillId="0" borderId="46" xfId="20" applyFont="1" applyBorder="1" applyAlignment="1">
      <alignment vertical="center"/>
    </xf>
    <xf numFmtId="41" fontId="4" fillId="0" borderId="52" xfId="20" applyFont="1" applyBorder="1" applyAlignment="1">
      <alignment vertical="center"/>
    </xf>
    <xf numFmtId="41" fontId="4" fillId="2" borderId="46" xfId="20" applyFont="1" applyFill="1" applyBorder="1" applyAlignment="1">
      <alignment vertical="center"/>
    </xf>
    <xf numFmtId="41" fontId="4" fillId="2" borderId="53" xfId="20" applyFont="1" applyFill="1" applyBorder="1" applyAlignment="1">
      <alignment vertical="center"/>
    </xf>
    <xf numFmtId="41" fontId="4" fillId="2" borderId="52" xfId="20" applyFont="1" applyFill="1" applyBorder="1" applyAlignment="1">
      <alignment vertical="center"/>
    </xf>
    <xf numFmtId="41" fontId="9" fillId="2" borderId="46" xfId="20" applyFont="1" applyFill="1" applyBorder="1" applyAlignment="1">
      <alignment vertical="center"/>
    </xf>
    <xf numFmtId="41" fontId="4" fillId="0" borderId="53" xfId="20" applyFont="1" applyBorder="1" applyAlignment="1">
      <alignment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4" fillId="0" borderId="34" xfId="20" applyFont="1" applyBorder="1" applyAlignment="1">
      <alignment horizontal="center" vertical="center"/>
    </xf>
    <xf numFmtId="41" fontId="4" fillId="0" borderId="35" xfId="20" applyFont="1" applyBorder="1" applyAlignment="1">
      <alignment horizontal="center" vertical="center"/>
    </xf>
    <xf numFmtId="41" fontId="4" fillId="0" borderId="24" xfId="20" applyFont="1" applyBorder="1" applyAlignment="1">
      <alignment horizontal="center" vertical="center"/>
    </xf>
    <xf numFmtId="41" fontId="4" fillId="0" borderId="25" xfId="2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 wrapText="1"/>
    </xf>
    <xf numFmtId="9" fontId="6" fillId="0" borderId="57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right" vertical="center"/>
    </xf>
    <xf numFmtId="9" fontId="6" fillId="0" borderId="64" xfId="0" applyNumberFormat="1" applyFont="1" applyBorder="1" applyAlignment="1">
      <alignment horizontal="right" vertical="center"/>
    </xf>
    <xf numFmtId="9" fontId="6" fillId="0" borderId="65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1" fontId="4" fillId="0" borderId="38" xfId="2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9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right" vertical="center"/>
    </xf>
    <xf numFmtId="9" fontId="6" fillId="0" borderId="57" xfId="0" applyNumberFormat="1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9" fontId="6" fillId="0" borderId="69" xfId="0" applyNumberFormat="1" applyFont="1" applyBorder="1" applyAlignment="1">
      <alignment horizontal="right" vertical="center"/>
    </xf>
    <xf numFmtId="9" fontId="6" fillId="0" borderId="70" xfId="0" applyNumberFormat="1" applyFont="1" applyBorder="1" applyAlignment="1">
      <alignment horizontal="right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47" xfId="2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1" fontId="4" fillId="0" borderId="50" xfId="2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69" xfId="20" applyNumberFormat="1" applyFont="1" applyBorder="1" applyAlignment="1">
      <alignment horizontal="right" vertical="center"/>
    </xf>
    <xf numFmtId="9" fontId="6" fillId="0" borderId="15" xfId="20" applyNumberFormat="1" applyFont="1" applyBorder="1" applyAlignment="1">
      <alignment horizontal="right" vertical="center"/>
    </xf>
    <xf numFmtId="9" fontId="6" fillId="0" borderId="70" xfId="20" applyNumberFormat="1" applyFont="1" applyBorder="1" applyAlignment="1">
      <alignment horizontal="right" vertical="center"/>
    </xf>
    <xf numFmtId="41" fontId="4" fillId="0" borderId="8" xfId="2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right" vertical="center"/>
    </xf>
    <xf numFmtId="0" fontId="4" fillId="2" borderId="68" xfId="0" applyFont="1" applyFill="1" applyBorder="1" applyAlignment="1">
      <alignment horizontal="center" vertical="center" textRotation="255"/>
    </xf>
    <xf numFmtId="0" fontId="4" fillId="2" borderId="72" xfId="0" applyFont="1" applyFill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9" fontId="6" fillId="2" borderId="69" xfId="20" applyNumberFormat="1" applyFont="1" applyFill="1" applyBorder="1" applyAlignment="1">
      <alignment horizontal="right" vertical="center"/>
    </xf>
    <xf numFmtId="9" fontId="6" fillId="2" borderId="15" xfId="20" applyNumberFormat="1" applyFont="1" applyFill="1" applyBorder="1" applyAlignment="1">
      <alignment horizontal="right" vertical="center"/>
    </xf>
    <xf numFmtId="9" fontId="6" fillId="2" borderId="70" xfId="2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4" fillId="0" borderId="47" xfId="20" applyFont="1" applyFill="1" applyBorder="1" applyAlignment="1">
      <alignment horizontal="center" vertical="center"/>
    </xf>
    <xf numFmtId="41" fontId="4" fillId="0" borderId="8" xfId="20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48" xfId="2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7" sqref="C7"/>
    </sheetView>
  </sheetViews>
  <sheetFormatPr defaultColWidth="9.140625" defaultRowHeight="15"/>
  <cols>
    <col min="2" max="2" width="11.28125" style="0" customWidth="1"/>
    <col min="3" max="3" width="14.8515625" style="0" customWidth="1"/>
    <col min="4" max="4" width="14.57421875" style="0" customWidth="1"/>
    <col min="5" max="5" width="5.8515625" style="0" customWidth="1"/>
    <col min="6" max="6" width="15.7109375" style="0" customWidth="1"/>
    <col min="7" max="7" width="20.8515625" style="0" customWidth="1"/>
    <col min="8" max="8" width="20.421875" style="0" customWidth="1"/>
  </cols>
  <sheetData>
    <row r="1" spans="1:8" ht="31.2">
      <c r="A1" s="71" t="s">
        <v>115</v>
      </c>
      <c r="B1" s="1"/>
      <c r="C1" s="1"/>
      <c r="D1" s="1"/>
      <c r="E1" s="1"/>
      <c r="F1" s="1"/>
      <c r="G1" s="1"/>
      <c r="H1" s="1"/>
    </row>
    <row r="2" ht="10.8" customHeight="1"/>
    <row r="3" spans="1:8" ht="18" thickBot="1">
      <c r="A3" s="172" t="s">
        <v>0</v>
      </c>
      <c r="B3" s="172"/>
      <c r="C3" s="172"/>
      <c r="D3" s="172"/>
      <c r="E3" s="172"/>
      <c r="F3" s="172"/>
      <c r="G3" s="172"/>
      <c r="H3" s="172"/>
    </row>
    <row r="4" spans="1:8" ht="15">
      <c r="A4" s="173" t="s">
        <v>1</v>
      </c>
      <c r="B4" s="174"/>
      <c r="C4" s="175" t="s">
        <v>2</v>
      </c>
      <c r="D4" s="175" t="s">
        <v>3</v>
      </c>
      <c r="E4" s="177" t="s">
        <v>4</v>
      </c>
      <c r="F4" s="178"/>
      <c r="G4" s="181" t="s">
        <v>5</v>
      </c>
      <c r="H4" s="182"/>
    </row>
    <row r="5" spans="1:8" ht="18" thickBot="1">
      <c r="A5" s="2" t="s">
        <v>6</v>
      </c>
      <c r="B5" s="3" t="s">
        <v>7</v>
      </c>
      <c r="C5" s="176"/>
      <c r="D5" s="176"/>
      <c r="E5" s="179"/>
      <c r="F5" s="180"/>
      <c r="G5" s="183"/>
      <c r="H5" s="184"/>
    </row>
    <row r="6" spans="1:8" ht="34.2" customHeight="1" thickBot="1">
      <c r="A6" s="185" t="s">
        <v>8</v>
      </c>
      <c r="B6" s="21" t="s">
        <v>9</v>
      </c>
      <c r="C6" s="22">
        <v>3146589</v>
      </c>
      <c r="D6" s="22">
        <v>3146589</v>
      </c>
      <c r="E6" s="23"/>
      <c r="F6" s="24">
        <v>0</v>
      </c>
      <c r="G6" s="25" t="s">
        <v>113</v>
      </c>
      <c r="H6" s="26">
        <v>3146589</v>
      </c>
    </row>
    <row r="7" spans="1:8" ht="34.2" customHeight="1" thickBot="1" thickTop="1">
      <c r="A7" s="186"/>
      <c r="B7" s="27" t="s">
        <v>10</v>
      </c>
      <c r="C7" s="28">
        <v>15702643</v>
      </c>
      <c r="D7" s="28">
        <v>8777496</v>
      </c>
      <c r="E7" s="29"/>
      <c r="F7" s="30">
        <f>C7-D7</f>
        <v>6925147</v>
      </c>
      <c r="G7" s="31"/>
      <c r="H7" s="32">
        <f>C7</f>
        <v>15702643</v>
      </c>
    </row>
    <row r="8" spans="1:8" ht="81.6" customHeight="1">
      <c r="A8" s="186"/>
      <c r="B8" s="33" t="s">
        <v>11</v>
      </c>
      <c r="C8" s="5">
        <v>14591422</v>
      </c>
      <c r="D8" s="58">
        <v>17859320</v>
      </c>
      <c r="E8" s="6" t="s">
        <v>12</v>
      </c>
      <c r="F8" s="16">
        <f>SUM(D8-C8)</f>
        <v>3267898</v>
      </c>
      <c r="G8" s="34" t="s">
        <v>114</v>
      </c>
      <c r="H8" s="17">
        <v>14591422</v>
      </c>
    </row>
    <row r="9" spans="1:8" ht="54.6" customHeight="1">
      <c r="A9" s="186"/>
      <c r="B9" s="35" t="s">
        <v>13</v>
      </c>
      <c r="C9" s="9">
        <v>100000</v>
      </c>
      <c r="D9" s="65">
        <v>100000</v>
      </c>
      <c r="E9" s="60" t="s">
        <v>97</v>
      </c>
      <c r="F9" s="16">
        <f aca="true" t="shared" si="0" ref="F9:F13">SUM(D9-C9)</f>
        <v>0</v>
      </c>
      <c r="G9" s="19" t="s">
        <v>98</v>
      </c>
      <c r="H9" s="18">
        <v>100000</v>
      </c>
    </row>
    <row r="10" spans="1:8" ht="53.4" customHeight="1">
      <c r="A10" s="186"/>
      <c r="B10" s="35" t="s">
        <v>14</v>
      </c>
      <c r="C10" s="9">
        <v>100000</v>
      </c>
      <c r="D10" s="65">
        <v>100000</v>
      </c>
      <c r="E10" s="60" t="s">
        <v>97</v>
      </c>
      <c r="F10" s="16">
        <f t="shared" si="0"/>
        <v>0</v>
      </c>
      <c r="G10" s="19" t="s">
        <v>99</v>
      </c>
      <c r="H10" s="18">
        <v>100000</v>
      </c>
    </row>
    <row r="11" spans="1:8" ht="15">
      <c r="A11" s="186"/>
      <c r="B11" s="35" t="s">
        <v>15</v>
      </c>
      <c r="C11" s="9">
        <v>3600000</v>
      </c>
      <c r="D11" s="65">
        <v>3600000</v>
      </c>
      <c r="E11" s="10"/>
      <c r="F11" s="16">
        <f t="shared" si="0"/>
        <v>0</v>
      </c>
      <c r="G11" s="12" t="s">
        <v>16</v>
      </c>
      <c r="H11" s="18">
        <v>3600000</v>
      </c>
    </row>
    <row r="12" spans="1:8" ht="24">
      <c r="A12" s="186"/>
      <c r="B12" s="35" t="s">
        <v>17</v>
      </c>
      <c r="C12" s="9">
        <v>5400000</v>
      </c>
      <c r="D12" s="65">
        <v>3900000</v>
      </c>
      <c r="E12" s="60" t="s">
        <v>105</v>
      </c>
      <c r="F12" s="16">
        <f>C12-D12</f>
        <v>1500000</v>
      </c>
      <c r="G12" s="134" t="s">
        <v>116</v>
      </c>
      <c r="H12" s="18">
        <v>4800000</v>
      </c>
    </row>
    <row r="13" spans="1:8" ht="18" thickBot="1">
      <c r="A13" s="186"/>
      <c r="B13" s="36" t="s">
        <v>18</v>
      </c>
      <c r="C13" s="7">
        <v>10000</v>
      </c>
      <c r="D13" s="61">
        <v>10000</v>
      </c>
      <c r="E13" s="8"/>
      <c r="F13" s="135">
        <f t="shared" si="0"/>
        <v>0</v>
      </c>
      <c r="G13" s="13"/>
      <c r="H13" s="37">
        <v>10000</v>
      </c>
    </row>
    <row r="14" spans="1:8" ht="18" thickBot="1">
      <c r="A14" s="186"/>
      <c r="B14" s="38" t="s">
        <v>19</v>
      </c>
      <c r="C14" s="81">
        <f>SUM(C6:C13)</f>
        <v>42650654</v>
      </c>
      <c r="D14" s="81">
        <f>SUM(D6:D13)</f>
        <v>37493405</v>
      </c>
      <c r="E14" s="127" t="s">
        <v>105</v>
      </c>
      <c r="F14" s="14">
        <f>C14-D14</f>
        <v>5157249</v>
      </c>
      <c r="G14" s="40"/>
      <c r="H14" s="15">
        <f>SUM(H6:H13)</f>
        <v>42050654</v>
      </c>
    </row>
    <row r="15" spans="1:8" ht="15">
      <c r="A15" s="186"/>
      <c r="B15" s="41" t="s">
        <v>20</v>
      </c>
      <c r="C15" s="4">
        <v>0</v>
      </c>
      <c r="D15" s="4">
        <v>0</v>
      </c>
      <c r="E15" s="42"/>
      <c r="F15" s="43">
        <v>0</v>
      </c>
      <c r="G15" s="44"/>
      <c r="H15" s="45">
        <v>0</v>
      </c>
    </row>
    <row r="16" spans="1:8" ht="15">
      <c r="A16" s="186"/>
      <c r="B16" s="35" t="s">
        <v>21</v>
      </c>
      <c r="C16" s="9">
        <v>0</v>
      </c>
      <c r="D16" s="65">
        <v>0</v>
      </c>
      <c r="E16" s="10"/>
      <c r="F16" s="11">
        <v>0</v>
      </c>
      <c r="G16" s="12"/>
      <c r="H16" s="18">
        <v>0</v>
      </c>
    </row>
    <row r="17" spans="1:8" ht="18" thickBot="1">
      <c r="A17" s="187"/>
      <c r="B17" s="46" t="s">
        <v>19</v>
      </c>
      <c r="C17" s="47">
        <f>SUM(C15:C16)</f>
        <v>0</v>
      </c>
      <c r="D17" s="47">
        <f>SUM(D15:D16)</f>
        <v>0</v>
      </c>
      <c r="E17" s="48"/>
      <c r="F17" s="49">
        <v>0</v>
      </c>
      <c r="G17" s="50"/>
      <c r="H17" s="20">
        <f>SUM(H15:H16)</f>
        <v>0</v>
      </c>
    </row>
    <row r="18" spans="1:8" ht="18" thickBot="1">
      <c r="A18" s="170" t="s">
        <v>22</v>
      </c>
      <c r="B18" s="171"/>
      <c r="C18" s="39">
        <f>SUM(C14+C17)</f>
        <v>42650654</v>
      </c>
      <c r="D18" s="39">
        <f>SUM(D14+D17)</f>
        <v>37493405</v>
      </c>
      <c r="E18" s="127" t="s">
        <v>105</v>
      </c>
      <c r="F18" s="14">
        <f>F14+F17</f>
        <v>5157249</v>
      </c>
      <c r="G18" s="51"/>
      <c r="H18" s="15">
        <f>SUM(H14+H17)</f>
        <v>42050654</v>
      </c>
    </row>
  </sheetData>
  <mergeCells count="8">
    <mergeCell ref="A18:B18"/>
    <mergeCell ref="A3:H3"/>
    <mergeCell ref="A4:B4"/>
    <mergeCell ref="C4:C5"/>
    <mergeCell ref="D4:D5"/>
    <mergeCell ref="E4:F5"/>
    <mergeCell ref="G4:H5"/>
    <mergeCell ref="A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H12" sqref="H12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11.7109375" style="0" customWidth="1"/>
    <col min="5" max="5" width="12.28125" style="0" customWidth="1"/>
    <col min="6" max="6" width="4.140625" style="0" customWidth="1"/>
    <col min="7" max="7" width="10.140625" style="0" customWidth="1"/>
    <col min="8" max="8" width="36.7109375" style="0" customWidth="1"/>
    <col min="9" max="9" width="11.7109375" style="0" customWidth="1"/>
    <col min="10" max="10" width="6.8515625" style="0" customWidth="1"/>
  </cols>
  <sheetData>
    <row r="1" spans="1:10" ht="31.2">
      <c r="A1" s="188" t="s">
        <v>96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.4" customHeight="1">
      <c r="A2" s="72"/>
      <c r="B2" s="72"/>
      <c r="C2" s="72"/>
      <c r="D2" s="72"/>
      <c r="E2" s="72"/>
      <c r="F2" s="72"/>
      <c r="G2" s="72"/>
      <c r="H2" s="72"/>
      <c r="I2" s="72"/>
      <c r="J2" s="52"/>
    </row>
    <row r="3" spans="1:10" ht="18" thickBot="1">
      <c r="A3" s="172" t="s">
        <v>23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.6" customHeight="1">
      <c r="A4" s="173" t="s">
        <v>1</v>
      </c>
      <c r="B4" s="189"/>
      <c r="C4" s="174"/>
      <c r="D4" s="175" t="s">
        <v>2</v>
      </c>
      <c r="E4" s="175" t="s">
        <v>3</v>
      </c>
      <c r="F4" s="181" t="s">
        <v>4</v>
      </c>
      <c r="G4" s="190"/>
      <c r="H4" s="181" t="s">
        <v>24</v>
      </c>
      <c r="I4" s="190"/>
      <c r="J4" s="192" t="s">
        <v>25</v>
      </c>
    </row>
    <row r="5" spans="1:10" ht="15.6" customHeight="1" thickBot="1">
      <c r="A5" s="53" t="s">
        <v>6</v>
      </c>
      <c r="B5" s="54" t="s">
        <v>26</v>
      </c>
      <c r="C5" s="54" t="s">
        <v>27</v>
      </c>
      <c r="D5" s="176"/>
      <c r="E5" s="176"/>
      <c r="F5" s="183"/>
      <c r="G5" s="191"/>
      <c r="H5" s="183"/>
      <c r="I5" s="191"/>
      <c r="J5" s="193"/>
    </row>
    <row r="6" spans="1:10" ht="15.6" customHeight="1">
      <c r="A6" s="194" t="s">
        <v>28</v>
      </c>
      <c r="B6" s="197" t="s">
        <v>29</v>
      </c>
      <c r="C6" s="57" t="s">
        <v>30</v>
      </c>
      <c r="D6" s="58">
        <v>1200000</v>
      </c>
      <c r="E6" s="58">
        <v>1200000</v>
      </c>
      <c r="F6" s="60"/>
      <c r="G6" s="87">
        <f>E6-D6</f>
        <v>0</v>
      </c>
      <c r="H6" s="88" t="s">
        <v>31</v>
      </c>
      <c r="I6" s="89">
        <v>1200000</v>
      </c>
      <c r="J6" s="200">
        <v>0.27</v>
      </c>
    </row>
    <row r="7" spans="1:10" ht="15.6" customHeight="1">
      <c r="A7" s="194"/>
      <c r="B7" s="197"/>
      <c r="C7" s="64" t="s">
        <v>32</v>
      </c>
      <c r="D7" s="65">
        <v>8800000</v>
      </c>
      <c r="E7" s="65">
        <v>11200000</v>
      </c>
      <c r="F7" s="62" t="s">
        <v>12</v>
      </c>
      <c r="G7" s="133">
        <f aca="true" t="shared" si="0" ref="G7:G9">E7-D7</f>
        <v>2400000</v>
      </c>
      <c r="H7" s="90" t="s">
        <v>100</v>
      </c>
      <c r="I7" s="73">
        <v>8800000</v>
      </c>
      <c r="J7" s="201"/>
    </row>
    <row r="8" spans="1:10" ht="15.6" customHeight="1">
      <c r="A8" s="194"/>
      <c r="B8" s="198"/>
      <c r="C8" s="64" t="s">
        <v>33</v>
      </c>
      <c r="D8" s="65">
        <v>1080000</v>
      </c>
      <c r="E8" s="65">
        <v>840000</v>
      </c>
      <c r="F8" s="62" t="s">
        <v>103</v>
      </c>
      <c r="G8" s="133">
        <v>240000</v>
      </c>
      <c r="H8" s="91" t="s">
        <v>101</v>
      </c>
      <c r="I8" s="73">
        <v>1080000</v>
      </c>
      <c r="J8" s="201"/>
    </row>
    <row r="9" spans="1:10" ht="15.6" customHeight="1" thickBot="1">
      <c r="A9" s="194"/>
      <c r="B9" s="199"/>
      <c r="C9" s="54" t="s">
        <v>34</v>
      </c>
      <c r="D9" s="68">
        <v>700080</v>
      </c>
      <c r="E9" s="68">
        <v>900000</v>
      </c>
      <c r="F9" s="62" t="s">
        <v>12</v>
      </c>
      <c r="G9" s="133">
        <f t="shared" si="0"/>
        <v>199920</v>
      </c>
      <c r="H9" s="92" t="s">
        <v>102</v>
      </c>
      <c r="I9" s="93">
        <v>700080</v>
      </c>
      <c r="J9" s="201"/>
    </row>
    <row r="10" spans="1:10" ht="15.6" customHeight="1" thickBot="1">
      <c r="A10" s="194"/>
      <c r="B10" s="94" t="s">
        <v>35</v>
      </c>
      <c r="C10" s="94"/>
      <c r="D10" s="95">
        <f>SUM(D6:D9)</f>
        <v>11780080</v>
      </c>
      <c r="E10" s="96">
        <v>14320000</v>
      </c>
      <c r="F10" s="62" t="s">
        <v>12</v>
      </c>
      <c r="G10" s="97">
        <v>2359920</v>
      </c>
      <c r="H10" s="98" t="s">
        <v>103</v>
      </c>
      <c r="I10" s="84">
        <f>SUM(I6:I9)</f>
        <v>11780080</v>
      </c>
      <c r="J10" s="202"/>
    </row>
    <row r="11" spans="1:10" ht="15.6" customHeight="1">
      <c r="A11" s="194"/>
      <c r="B11" s="203" t="s">
        <v>36</v>
      </c>
      <c r="C11" s="197" t="s">
        <v>37</v>
      </c>
      <c r="D11" s="209">
        <v>1895000</v>
      </c>
      <c r="E11" s="209">
        <v>1895000</v>
      </c>
      <c r="F11" s="211">
        <v>0</v>
      </c>
      <c r="G11" s="212"/>
      <c r="H11" s="99" t="s">
        <v>38</v>
      </c>
      <c r="I11" s="100">
        <v>760000</v>
      </c>
      <c r="J11" s="217">
        <v>0.21</v>
      </c>
    </row>
    <row r="12" spans="1:10" ht="15.6" customHeight="1">
      <c r="A12" s="194"/>
      <c r="B12" s="204"/>
      <c r="C12" s="207"/>
      <c r="D12" s="198"/>
      <c r="E12" s="198"/>
      <c r="F12" s="213"/>
      <c r="G12" s="214"/>
      <c r="H12" s="99" t="s">
        <v>39</v>
      </c>
      <c r="I12" s="100">
        <v>380000</v>
      </c>
      <c r="J12" s="217"/>
    </row>
    <row r="13" spans="1:10" ht="15.6" customHeight="1">
      <c r="A13" s="194"/>
      <c r="B13" s="204"/>
      <c r="C13" s="207"/>
      <c r="D13" s="198"/>
      <c r="E13" s="198"/>
      <c r="F13" s="213"/>
      <c r="G13" s="214"/>
      <c r="H13" s="99" t="s">
        <v>40</v>
      </c>
      <c r="I13" s="100">
        <v>540000</v>
      </c>
      <c r="J13" s="217"/>
    </row>
    <row r="14" spans="1:10" ht="15.6" customHeight="1">
      <c r="A14" s="194"/>
      <c r="B14" s="204"/>
      <c r="C14" s="207"/>
      <c r="D14" s="198"/>
      <c r="E14" s="198"/>
      <c r="F14" s="213"/>
      <c r="G14" s="214"/>
      <c r="H14" s="99" t="s">
        <v>41</v>
      </c>
      <c r="I14" s="100">
        <v>135000</v>
      </c>
      <c r="J14" s="217"/>
    </row>
    <row r="15" spans="1:10" ht="15.6" customHeight="1">
      <c r="A15" s="194"/>
      <c r="B15" s="204"/>
      <c r="C15" s="208"/>
      <c r="D15" s="210"/>
      <c r="E15" s="210"/>
      <c r="F15" s="215"/>
      <c r="G15" s="216"/>
      <c r="H15" s="88" t="s">
        <v>42</v>
      </c>
      <c r="I15" s="89">
        <v>80000</v>
      </c>
      <c r="J15" s="217"/>
    </row>
    <row r="16" spans="1:10" ht="15.6" customHeight="1">
      <c r="A16" s="194"/>
      <c r="B16" s="205"/>
      <c r="C16" s="64" t="s">
        <v>43</v>
      </c>
      <c r="D16" s="65">
        <v>600000</v>
      </c>
      <c r="E16" s="65">
        <v>600000</v>
      </c>
      <c r="F16" s="62"/>
      <c r="G16" s="67">
        <f>E16-D16</f>
        <v>0</v>
      </c>
      <c r="H16" s="101" t="s">
        <v>44</v>
      </c>
      <c r="I16" s="102">
        <v>600000</v>
      </c>
      <c r="J16" s="217"/>
    </row>
    <row r="17" spans="1:10" ht="15.6" customHeight="1">
      <c r="A17" s="194"/>
      <c r="B17" s="205"/>
      <c r="C17" s="64" t="s">
        <v>45</v>
      </c>
      <c r="D17" s="65">
        <v>150000</v>
      </c>
      <c r="E17" s="65">
        <v>150000</v>
      </c>
      <c r="F17" s="62"/>
      <c r="G17" s="67">
        <f aca="true" t="shared" si="1" ref="G17:G18">E17-D17</f>
        <v>0</v>
      </c>
      <c r="H17" s="91" t="s">
        <v>46</v>
      </c>
      <c r="I17" s="73">
        <v>150000</v>
      </c>
      <c r="J17" s="217"/>
    </row>
    <row r="18" spans="1:10" ht="15.6" customHeight="1">
      <c r="A18" s="194"/>
      <c r="B18" s="205"/>
      <c r="C18" s="59" t="s">
        <v>47</v>
      </c>
      <c r="D18" s="61">
        <v>500000</v>
      </c>
      <c r="E18" s="61">
        <v>500000</v>
      </c>
      <c r="F18" s="62"/>
      <c r="G18" s="67">
        <f t="shared" si="1"/>
        <v>0</v>
      </c>
      <c r="H18" s="103" t="s">
        <v>110</v>
      </c>
      <c r="I18" s="104">
        <v>500000</v>
      </c>
      <c r="J18" s="217"/>
    </row>
    <row r="19" spans="1:10" ht="15.6" customHeight="1">
      <c r="A19" s="194"/>
      <c r="B19" s="205"/>
      <c r="C19" s="64" t="s">
        <v>48</v>
      </c>
      <c r="D19" s="79">
        <v>300000</v>
      </c>
      <c r="E19" s="79">
        <v>150000</v>
      </c>
      <c r="F19" s="66" t="s">
        <v>103</v>
      </c>
      <c r="G19" s="67">
        <f>D19-E19</f>
        <v>150000</v>
      </c>
      <c r="H19" s="101" t="s">
        <v>104</v>
      </c>
      <c r="I19" s="105">
        <v>300000</v>
      </c>
      <c r="J19" s="217"/>
    </row>
    <row r="20" spans="1:10" ht="15.6" customHeight="1">
      <c r="A20" s="194"/>
      <c r="B20" s="205"/>
      <c r="C20" s="55" t="s">
        <v>49</v>
      </c>
      <c r="D20" s="56">
        <f>SUM(I20:I30)</f>
        <v>5117000</v>
      </c>
      <c r="E20" s="56">
        <v>3989180</v>
      </c>
      <c r="F20" s="83"/>
      <c r="G20" s="136">
        <f>D20-E20</f>
        <v>1127820</v>
      </c>
      <c r="H20" s="106" t="s">
        <v>50</v>
      </c>
      <c r="I20" s="100">
        <v>396000</v>
      </c>
      <c r="J20" s="217"/>
    </row>
    <row r="21" spans="1:10" ht="15.6" customHeight="1">
      <c r="A21" s="194"/>
      <c r="B21" s="205"/>
      <c r="C21" s="85"/>
      <c r="D21" s="85"/>
      <c r="E21" s="85"/>
      <c r="F21" s="99"/>
      <c r="G21" s="137"/>
      <c r="H21" s="63" t="s">
        <v>51</v>
      </c>
      <c r="I21" s="100">
        <v>756000</v>
      </c>
      <c r="J21" s="217"/>
    </row>
    <row r="22" spans="1:10" ht="15.6" customHeight="1">
      <c r="A22" s="194"/>
      <c r="B22" s="205"/>
      <c r="C22" s="85"/>
      <c r="D22" s="85"/>
      <c r="E22" s="85"/>
      <c r="F22" s="99"/>
      <c r="G22" s="137"/>
      <c r="H22" s="106" t="s">
        <v>52</v>
      </c>
      <c r="I22" s="100">
        <v>120000</v>
      </c>
      <c r="J22" s="217"/>
    </row>
    <row r="23" spans="1:10" ht="15.6" customHeight="1">
      <c r="A23" s="194"/>
      <c r="B23" s="205"/>
      <c r="C23" s="85"/>
      <c r="D23" s="85"/>
      <c r="E23" s="85"/>
      <c r="F23" s="99"/>
      <c r="G23" s="137"/>
      <c r="H23" s="106" t="s">
        <v>53</v>
      </c>
      <c r="I23" s="100">
        <v>200000</v>
      </c>
      <c r="J23" s="217"/>
    </row>
    <row r="24" spans="1:10" ht="15.6" customHeight="1">
      <c r="A24" s="194"/>
      <c r="B24" s="205"/>
      <c r="C24" s="85"/>
      <c r="D24" s="85"/>
      <c r="E24" s="85"/>
      <c r="F24" s="99"/>
      <c r="G24" s="137"/>
      <c r="H24" s="106" t="s">
        <v>54</v>
      </c>
      <c r="I24" s="100">
        <v>200000</v>
      </c>
      <c r="J24" s="217"/>
    </row>
    <row r="25" spans="1:10" ht="15.6" customHeight="1">
      <c r="A25" s="194"/>
      <c r="B25" s="205"/>
      <c r="C25" s="85"/>
      <c r="D25" s="85"/>
      <c r="E25" s="85"/>
      <c r="F25" s="99"/>
      <c r="G25" s="137"/>
      <c r="H25" s="106" t="s">
        <v>106</v>
      </c>
      <c r="I25" s="100">
        <v>350000</v>
      </c>
      <c r="J25" s="217"/>
    </row>
    <row r="26" spans="1:10" ht="15.6" customHeight="1">
      <c r="A26" s="194"/>
      <c r="B26" s="205"/>
      <c r="C26" s="85"/>
      <c r="D26" s="85"/>
      <c r="E26" s="85"/>
      <c r="F26" s="99"/>
      <c r="G26" s="137"/>
      <c r="H26" s="106" t="s">
        <v>107</v>
      </c>
      <c r="I26" s="100">
        <v>225000</v>
      </c>
      <c r="J26" s="217"/>
    </row>
    <row r="27" spans="1:10" ht="15.6" customHeight="1">
      <c r="A27" s="194"/>
      <c r="B27" s="205"/>
      <c r="C27" s="85"/>
      <c r="D27" s="85"/>
      <c r="E27" s="85"/>
      <c r="F27" s="99"/>
      <c r="G27" s="137"/>
      <c r="H27" s="106" t="s">
        <v>55</v>
      </c>
      <c r="I27" s="100">
        <v>650000</v>
      </c>
      <c r="J27" s="217"/>
    </row>
    <row r="28" spans="1:10" ht="15.6" customHeight="1">
      <c r="A28" s="194"/>
      <c r="B28" s="205"/>
      <c r="C28" s="85"/>
      <c r="D28" s="85"/>
      <c r="E28" s="85"/>
      <c r="F28" s="99"/>
      <c r="G28" s="137"/>
      <c r="H28" s="106" t="s">
        <v>56</v>
      </c>
      <c r="I28" s="100">
        <v>500000</v>
      </c>
      <c r="J28" s="217"/>
    </row>
    <row r="29" spans="1:10" ht="15.6" customHeight="1">
      <c r="A29" s="195"/>
      <c r="B29" s="205"/>
      <c r="C29" s="55"/>
      <c r="D29" s="56"/>
      <c r="E29" s="56"/>
      <c r="F29" s="83"/>
      <c r="G29" s="137"/>
      <c r="H29" s="106" t="s">
        <v>57</v>
      </c>
      <c r="I29" s="100">
        <v>720000</v>
      </c>
      <c r="J29" s="217"/>
    </row>
    <row r="30" spans="1:10" ht="15.6" customHeight="1">
      <c r="A30" s="195"/>
      <c r="B30" s="205"/>
      <c r="C30" s="57"/>
      <c r="D30" s="58"/>
      <c r="E30" s="58"/>
      <c r="F30" s="60"/>
      <c r="G30" s="138"/>
      <c r="H30" s="106" t="s">
        <v>108</v>
      </c>
      <c r="I30" s="100">
        <v>1000000</v>
      </c>
      <c r="J30" s="217"/>
    </row>
    <row r="31" spans="1:10" ht="15.6" customHeight="1" thickBot="1">
      <c r="A31" s="195"/>
      <c r="B31" s="206"/>
      <c r="C31" s="94" t="s">
        <v>58</v>
      </c>
      <c r="D31" s="107">
        <v>500000</v>
      </c>
      <c r="E31" s="107">
        <v>500000</v>
      </c>
      <c r="F31" s="80"/>
      <c r="G31" s="70">
        <v>0</v>
      </c>
      <c r="H31" s="92" t="s">
        <v>117</v>
      </c>
      <c r="I31" s="93">
        <v>500000</v>
      </c>
      <c r="J31" s="217"/>
    </row>
    <row r="32" spans="1:10" ht="15.6" customHeight="1" thickBot="1">
      <c r="A32" s="196"/>
      <c r="B32" s="77" t="s">
        <v>35</v>
      </c>
      <c r="C32" s="86"/>
      <c r="D32" s="81">
        <f>SUM(D11:D31)</f>
        <v>9062000</v>
      </c>
      <c r="E32" s="81">
        <f>SUM(E11:E31)</f>
        <v>7784180</v>
      </c>
      <c r="F32" s="127" t="s">
        <v>103</v>
      </c>
      <c r="G32" s="108">
        <f>D32-E32</f>
        <v>1277820</v>
      </c>
      <c r="H32" s="109"/>
      <c r="I32" s="110">
        <f>SUM(I11:I31)</f>
        <v>9062000</v>
      </c>
      <c r="J32" s="218"/>
    </row>
    <row r="33" spans="1:10" ht="8.4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0.8" customHeight="1" hidden="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15" hidden="1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15" hidden="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31.2">
      <c r="A37" s="71" t="s">
        <v>109</v>
      </c>
      <c r="B37" s="72"/>
      <c r="C37" s="72"/>
      <c r="D37" s="72"/>
      <c r="E37" s="72"/>
      <c r="F37" s="72"/>
      <c r="G37" s="72"/>
      <c r="H37" s="72"/>
      <c r="I37" s="72"/>
      <c r="J37" s="111"/>
    </row>
    <row r="38" spans="1:10" ht="18" thickBot="1">
      <c r="A38" s="172" t="s">
        <v>59</v>
      </c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 ht="15.6" customHeight="1">
      <c r="A39" s="219" t="s">
        <v>1</v>
      </c>
      <c r="B39" s="220"/>
      <c r="C39" s="220"/>
      <c r="D39" s="175" t="s">
        <v>2</v>
      </c>
      <c r="E39" s="175" t="s">
        <v>3</v>
      </c>
      <c r="F39" s="181" t="s">
        <v>4</v>
      </c>
      <c r="G39" s="190"/>
      <c r="H39" s="181" t="s">
        <v>5</v>
      </c>
      <c r="I39" s="190"/>
      <c r="J39" s="192" t="s">
        <v>25</v>
      </c>
    </row>
    <row r="40" spans="1:10" ht="15.6" customHeight="1" thickBot="1">
      <c r="A40" s="53" t="s">
        <v>6</v>
      </c>
      <c r="B40" s="54" t="s">
        <v>7</v>
      </c>
      <c r="C40" s="54" t="s">
        <v>27</v>
      </c>
      <c r="D40" s="176"/>
      <c r="E40" s="176"/>
      <c r="F40" s="183"/>
      <c r="G40" s="191"/>
      <c r="H40" s="183"/>
      <c r="I40" s="191"/>
      <c r="J40" s="193"/>
    </row>
    <row r="41" spans="1:10" ht="15.6" customHeight="1">
      <c r="A41" s="225" t="s">
        <v>60</v>
      </c>
      <c r="B41" s="219" t="s">
        <v>61</v>
      </c>
      <c r="C41" s="220" t="s">
        <v>62</v>
      </c>
      <c r="D41" s="229">
        <v>800000</v>
      </c>
      <c r="E41" s="231">
        <v>800000</v>
      </c>
      <c r="F41" s="211">
        <v>0</v>
      </c>
      <c r="G41" s="212"/>
      <c r="H41" s="150" t="s">
        <v>63</v>
      </c>
      <c r="I41" s="162">
        <v>240000</v>
      </c>
      <c r="J41" s="233">
        <v>0.05</v>
      </c>
    </row>
    <row r="42" spans="1:10" ht="15.6" customHeight="1">
      <c r="A42" s="222"/>
      <c r="B42" s="226"/>
      <c r="C42" s="228"/>
      <c r="D42" s="230"/>
      <c r="E42" s="232"/>
      <c r="F42" s="213"/>
      <c r="G42" s="214"/>
      <c r="H42" s="112" t="s">
        <v>64</v>
      </c>
      <c r="I42" s="163">
        <v>460000</v>
      </c>
      <c r="J42" s="234"/>
    </row>
    <row r="43" spans="1:10" ht="15.6" customHeight="1">
      <c r="A43" s="222"/>
      <c r="B43" s="226"/>
      <c r="C43" s="228"/>
      <c r="D43" s="230"/>
      <c r="E43" s="232"/>
      <c r="F43" s="215"/>
      <c r="G43" s="216"/>
      <c r="H43" s="113" t="s">
        <v>65</v>
      </c>
      <c r="I43" s="163">
        <v>100000</v>
      </c>
      <c r="J43" s="234"/>
    </row>
    <row r="44" spans="1:10" ht="15.6" customHeight="1">
      <c r="A44" s="222"/>
      <c r="B44" s="226"/>
      <c r="C44" s="228" t="s">
        <v>66</v>
      </c>
      <c r="D44" s="236">
        <v>422000</v>
      </c>
      <c r="E44" s="236">
        <v>422000</v>
      </c>
      <c r="F44" s="237">
        <v>0</v>
      </c>
      <c r="G44" s="238"/>
      <c r="H44" s="91" t="s">
        <v>67</v>
      </c>
      <c r="I44" s="163">
        <v>272000</v>
      </c>
      <c r="J44" s="234"/>
    </row>
    <row r="45" spans="1:10" ht="15.6" customHeight="1">
      <c r="A45" s="222"/>
      <c r="B45" s="226"/>
      <c r="C45" s="228"/>
      <c r="D45" s="236"/>
      <c r="E45" s="236"/>
      <c r="F45" s="215"/>
      <c r="G45" s="216"/>
      <c r="H45" s="91" t="s">
        <v>68</v>
      </c>
      <c r="I45" s="163">
        <v>150000</v>
      </c>
      <c r="J45" s="234"/>
    </row>
    <row r="46" spans="1:10" ht="15.6" customHeight="1">
      <c r="A46" s="222"/>
      <c r="B46" s="226"/>
      <c r="C46" s="141" t="s">
        <v>69</v>
      </c>
      <c r="D46" s="65">
        <v>144000</v>
      </c>
      <c r="E46" s="65">
        <v>144000</v>
      </c>
      <c r="F46" s="66"/>
      <c r="G46" s="67">
        <v>0</v>
      </c>
      <c r="H46" s="91" t="s">
        <v>70</v>
      </c>
      <c r="I46" s="163">
        <v>144000</v>
      </c>
      <c r="J46" s="234"/>
    </row>
    <row r="47" spans="1:10" ht="15.6" customHeight="1" thickBot="1">
      <c r="A47" s="222"/>
      <c r="B47" s="227"/>
      <c r="C47" s="142" t="s">
        <v>71</v>
      </c>
      <c r="D47" s="114">
        <v>480000</v>
      </c>
      <c r="E47" s="114">
        <v>480000</v>
      </c>
      <c r="F47" s="69"/>
      <c r="G47" s="70">
        <v>0</v>
      </c>
      <c r="H47" s="92" t="s">
        <v>72</v>
      </c>
      <c r="I47" s="164">
        <v>480000</v>
      </c>
      <c r="J47" s="234"/>
    </row>
    <row r="48" spans="1:10" ht="15.6" customHeight="1" thickBot="1">
      <c r="A48" s="222"/>
      <c r="B48" s="125" t="s">
        <v>73</v>
      </c>
      <c r="C48" s="128"/>
      <c r="D48" s="129">
        <f>SUM(D41:D47)</f>
        <v>1846000</v>
      </c>
      <c r="E48" s="129">
        <v>1846000</v>
      </c>
      <c r="F48" s="127"/>
      <c r="G48" s="130">
        <v>0</v>
      </c>
      <c r="H48" s="131"/>
      <c r="I48" s="152">
        <f>SUM(I41:I47)</f>
        <v>1846000</v>
      </c>
      <c r="J48" s="235"/>
    </row>
    <row r="49" spans="1:10" ht="15.6" customHeight="1" thickBot="1">
      <c r="A49" s="221" t="s">
        <v>74</v>
      </c>
      <c r="B49" s="85" t="s">
        <v>75</v>
      </c>
      <c r="C49" s="145" t="s">
        <v>76</v>
      </c>
      <c r="D49" s="146">
        <v>3000000</v>
      </c>
      <c r="E49" s="146">
        <v>1000000</v>
      </c>
      <c r="F49" s="147"/>
      <c r="G49" s="148">
        <f>D49-E49</f>
        <v>2000000</v>
      </c>
      <c r="H49" s="149"/>
      <c r="I49" s="151">
        <v>3000000</v>
      </c>
      <c r="J49" s="223">
        <v>0.07</v>
      </c>
    </row>
    <row r="50" spans="1:10" ht="15.6" customHeight="1" thickBot="1">
      <c r="A50" s="222"/>
      <c r="B50" s="125" t="s">
        <v>73</v>
      </c>
      <c r="C50" s="128"/>
      <c r="D50" s="129">
        <f>D49</f>
        <v>3000000</v>
      </c>
      <c r="E50" s="129">
        <v>1000000</v>
      </c>
      <c r="F50" s="127"/>
      <c r="G50" s="130">
        <f>D50-E50</f>
        <v>2000000</v>
      </c>
      <c r="H50" s="139"/>
      <c r="I50" s="152">
        <f>SUM(I49)</f>
        <v>3000000</v>
      </c>
      <c r="J50" s="224"/>
    </row>
    <row r="51" spans="1:10" ht="15.6" customHeight="1">
      <c r="A51" s="242" t="s">
        <v>77</v>
      </c>
      <c r="B51" s="219" t="s">
        <v>78</v>
      </c>
      <c r="C51" s="144" t="s">
        <v>79</v>
      </c>
      <c r="D51" s="153">
        <v>600000</v>
      </c>
      <c r="E51" s="153">
        <v>600000</v>
      </c>
      <c r="F51" s="154"/>
      <c r="G51" s="155">
        <v>0</v>
      </c>
      <c r="H51" s="156" t="s">
        <v>80</v>
      </c>
      <c r="I51" s="162">
        <v>600000</v>
      </c>
      <c r="J51" s="245">
        <v>0.09</v>
      </c>
    </row>
    <row r="52" spans="1:10" ht="15.6" customHeight="1">
      <c r="A52" s="242"/>
      <c r="B52" s="226"/>
      <c r="C52" s="76" t="s">
        <v>81</v>
      </c>
      <c r="D52" s="115">
        <v>3000000</v>
      </c>
      <c r="E52" s="115">
        <v>2000000</v>
      </c>
      <c r="F52" s="66"/>
      <c r="G52" s="67">
        <f>D52-E52</f>
        <v>1000000</v>
      </c>
      <c r="H52" s="116" t="s">
        <v>82</v>
      </c>
      <c r="I52" s="165">
        <v>3000000</v>
      </c>
      <c r="J52" s="246"/>
    </row>
    <row r="53" spans="1:10" ht="15.6" customHeight="1">
      <c r="A53" s="242"/>
      <c r="B53" s="226"/>
      <c r="C53" s="76" t="s">
        <v>83</v>
      </c>
      <c r="D53" s="75">
        <v>100000</v>
      </c>
      <c r="E53" s="75">
        <v>100000</v>
      </c>
      <c r="F53" s="66"/>
      <c r="G53" s="67">
        <v>0</v>
      </c>
      <c r="H53" s="116" t="s">
        <v>84</v>
      </c>
      <c r="I53" s="165">
        <v>100000</v>
      </c>
      <c r="J53" s="246"/>
    </row>
    <row r="54" spans="1:10" ht="15.6" customHeight="1">
      <c r="A54" s="242"/>
      <c r="B54" s="244"/>
      <c r="C54" s="117"/>
      <c r="D54" s="118"/>
      <c r="E54" s="118"/>
      <c r="F54" s="62"/>
      <c r="G54" s="143">
        <v>0</v>
      </c>
      <c r="H54" s="119"/>
      <c r="I54" s="166"/>
      <c r="J54" s="246"/>
    </row>
    <row r="55" spans="1:10" ht="15.6" customHeight="1" thickBot="1">
      <c r="A55" s="242"/>
      <c r="B55" s="53" t="s">
        <v>73</v>
      </c>
      <c r="C55" s="157"/>
      <c r="D55" s="158">
        <f>SUM(D51:D54)</f>
        <v>3700000</v>
      </c>
      <c r="E55" s="158">
        <v>2700000</v>
      </c>
      <c r="F55" s="69"/>
      <c r="G55" s="70">
        <f>D55-E55</f>
        <v>1000000</v>
      </c>
      <c r="H55" s="159"/>
      <c r="I55" s="167">
        <f>SUM(I51:I54)</f>
        <v>3700000</v>
      </c>
      <c r="J55" s="247"/>
    </row>
    <row r="56" spans="1:10" ht="15.6" customHeight="1">
      <c r="A56" s="242"/>
      <c r="B56" s="219" t="s">
        <v>85</v>
      </c>
      <c r="C56" s="248" t="s">
        <v>86</v>
      </c>
      <c r="D56" s="250">
        <v>3000000</v>
      </c>
      <c r="E56" s="250">
        <v>2000000</v>
      </c>
      <c r="F56" s="252"/>
      <c r="G56" s="254">
        <f>D56-E56</f>
        <v>1000000</v>
      </c>
      <c r="H56" s="160" t="s">
        <v>87</v>
      </c>
      <c r="I56" s="256">
        <v>3000000</v>
      </c>
      <c r="J56" s="223">
        <v>0.17</v>
      </c>
    </row>
    <row r="57" spans="1:10" ht="15.6" customHeight="1">
      <c r="A57" s="242"/>
      <c r="B57" s="226"/>
      <c r="C57" s="249"/>
      <c r="D57" s="251"/>
      <c r="E57" s="251"/>
      <c r="F57" s="253"/>
      <c r="G57" s="255"/>
      <c r="H57" s="120" t="s">
        <v>88</v>
      </c>
      <c r="I57" s="257"/>
      <c r="J57" s="241"/>
    </row>
    <row r="58" spans="1:10" ht="15.6" customHeight="1">
      <c r="A58" s="242"/>
      <c r="B58" s="226"/>
      <c r="C58" s="76" t="s">
        <v>89</v>
      </c>
      <c r="D58" s="121">
        <v>1200000</v>
      </c>
      <c r="E58" s="121">
        <v>1200000</v>
      </c>
      <c r="F58" s="140"/>
      <c r="G58" s="67">
        <v>0</v>
      </c>
      <c r="H58" s="116" t="s">
        <v>90</v>
      </c>
      <c r="I58" s="168">
        <v>1200000</v>
      </c>
      <c r="J58" s="241"/>
    </row>
    <row r="59" spans="1:10" ht="15.6" customHeight="1">
      <c r="A59" s="242"/>
      <c r="B59" s="226"/>
      <c r="C59" s="141" t="s">
        <v>91</v>
      </c>
      <c r="D59" s="65">
        <v>3146589</v>
      </c>
      <c r="E59" s="65">
        <v>0</v>
      </c>
      <c r="F59" s="66" t="s">
        <v>105</v>
      </c>
      <c r="G59" s="143">
        <f>D59-E59</f>
        <v>3146589</v>
      </c>
      <c r="H59" s="116" t="s">
        <v>112</v>
      </c>
      <c r="I59" s="163">
        <v>3146589</v>
      </c>
      <c r="J59" s="241"/>
    </row>
    <row r="60" spans="1:10" ht="15.6" customHeight="1">
      <c r="A60" s="242"/>
      <c r="B60" s="226"/>
      <c r="C60" s="141"/>
      <c r="D60" s="65"/>
      <c r="E60" s="65"/>
      <c r="F60" s="60"/>
      <c r="G60" s="67">
        <v>0</v>
      </c>
      <c r="H60" s="91"/>
      <c r="I60" s="163"/>
      <c r="J60" s="241"/>
    </row>
    <row r="61" spans="1:10" ht="15.6" customHeight="1">
      <c r="A61" s="242"/>
      <c r="B61" s="244"/>
      <c r="C61" s="74"/>
      <c r="D61" s="61"/>
      <c r="E61" s="61"/>
      <c r="F61" s="62"/>
      <c r="G61" s="143">
        <v>0</v>
      </c>
      <c r="H61" s="122"/>
      <c r="I61" s="169"/>
      <c r="J61" s="241"/>
    </row>
    <row r="62" spans="1:10" ht="15.6" customHeight="1" thickBot="1">
      <c r="A62" s="243"/>
      <c r="B62" s="53" t="s">
        <v>73</v>
      </c>
      <c r="C62" s="161"/>
      <c r="D62" s="114">
        <f>SUM(D56:D61)</f>
        <v>7346589</v>
      </c>
      <c r="E62" s="114">
        <f>SUM(E56:E61)</f>
        <v>3200000</v>
      </c>
      <c r="F62" s="69"/>
      <c r="G62" s="70">
        <f>D62-E62</f>
        <v>4146589</v>
      </c>
      <c r="H62" s="92"/>
      <c r="I62" s="164">
        <f>SUM(I56:I61)</f>
        <v>7346589</v>
      </c>
      <c r="J62" s="224"/>
    </row>
    <row r="63" spans="1:10" ht="15.6" customHeight="1" thickBot="1">
      <c r="A63" s="239" t="s">
        <v>92</v>
      </c>
      <c r="B63" s="240"/>
      <c r="C63" s="86"/>
      <c r="D63" s="123">
        <f>D10+D32+D48+D50+D55+D62</f>
        <v>36734669</v>
      </c>
      <c r="E63" s="123">
        <v>30871899</v>
      </c>
      <c r="F63" s="127" t="s">
        <v>111</v>
      </c>
      <c r="G63" s="130">
        <f>D63-E63</f>
        <v>5862770</v>
      </c>
      <c r="H63" s="124"/>
      <c r="I63" s="152"/>
      <c r="J63" s="132" t="s">
        <v>111</v>
      </c>
    </row>
    <row r="64" spans="1:10" ht="15.6" customHeight="1" thickBot="1">
      <c r="A64" s="125" t="s">
        <v>93</v>
      </c>
      <c r="B64" s="77" t="s">
        <v>93</v>
      </c>
      <c r="C64" s="77" t="s">
        <v>93</v>
      </c>
      <c r="D64" s="78">
        <f>D65-D63</f>
        <v>5915985</v>
      </c>
      <c r="E64" s="78">
        <v>3469917</v>
      </c>
      <c r="F64" s="82"/>
      <c r="G64" s="130">
        <f>D64-E64</f>
        <v>2446068</v>
      </c>
      <c r="H64" s="126"/>
      <c r="I64" s="152"/>
      <c r="J64" s="132">
        <v>0.14</v>
      </c>
    </row>
    <row r="65" spans="1:10" ht="18" thickBot="1">
      <c r="A65" s="239" t="s">
        <v>95</v>
      </c>
      <c r="B65" s="240"/>
      <c r="C65" s="128"/>
      <c r="D65" s="129">
        <v>42650654</v>
      </c>
      <c r="E65" s="129">
        <v>34341816</v>
      </c>
      <c r="F65" s="127" t="s">
        <v>105</v>
      </c>
      <c r="G65" s="130">
        <f>D65-E65</f>
        <v>8308838</v>
      </c>
      <c r="H65" s="131"/>
      <c r="I65" s="152"/>
      <c r="J65" s="132">
        <f>SUM(J64+J56+J51+J49+J41+J11+J6)</f>
        <v>1</v>
      </c>
    </row>
    <row r="70" ht="15">
      <c r="H70" s="52" t="s">
        <v>94</v>
      </c>
    </row>
  </sheetData>
  <mergeCells count="50">
    <mergeCell ref="A65:B65"/>
    <mergeCell ref="J56:J62"/>
    <mergeCell ref="A63:B63"/>
    <mergeCell ref="A51:A62"/>
    <mergeCell ref="B51:B54"/>
    <mergeCell ref="J51:J55"/>
    <mergeCell ref="B56:B61"/>
    <mergeCell ref="C56:C57"/>
    <mergeCell ref="D56:D57"/>
    <mergeCell ref="E56:E57"/>
    <mergeCell ref="F56:F57"/>
    <mergeCell ref="G56:G57"/>
    <mergeCell ref="I56:I57"/>
    <mergeCell ref="A49:A50"/>
    <mergeCell ref="J49:J50"/>
    <mergeCell ref="A41:A48"/>
    <mergeCell ref="B41:B47"/>
    <mergeCell ref="C41:C43"/>
    <mergeCell ref="D41:D43"/>
    <mergeCell ref="E41:E43"/>
    <mergeCell ref="F41:G43"/>
    <mergeCell ref="J41:J48"/>
    <mergeCell ref="C44:C45"/>
    <mergeCell ref="D44:D45"/>
    <mergeCell ref="E44:E45"/>
    <mergeCell ref="F44:G45"/>
    <mergeCell ref="A38:J38"/>
    <mergeCell ref="A39:C39"/>
    <mergeCell ref="D39:D40"/>
    <mergeCell ref="E39:E40"/>
    <mergeCell ref="F39:G40"/>
    <mergeCell ref="H39:I40"/>
    <mergeCell ref="J39:J40"/>
    <mergeCell ref="A6:A32"/>
    <mergeCell ref="B6:B9"/>
    <mergeCell ref="J6:J10"/>
    <mergeCell ref="B11:B31"/>
    <mergeCell ref="C11:C15"/>
    <mergeCell ref="D11:D15"/>
    <mergeCell ref="E11:E15"/>
    <mergeCell ref="F11:G15"/>
    <mergeCell ref="J11:J32"/>
    <mergeCell ref="A1:J1"/>
    <mergeCell ref="A3:J3"/>
    <mergeCell ref="A4:C4"/>
    <mergeCell ref="D4:D5"/>
    <mergeCell ref="E4:E5"/>
    <mergeCell ref="F4:G5"/>
    <mergeCell ref="H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2015-01-09T02:33:37Z</cp:lastPrinted>
  <dcterms:created xsi:type="dcterms:W3CDTF">2014-04-01T03:43:29Z</dcterms:created>
  <dcterms:modified xsi:type="dcterms:W3CDTF">2015-01-09T02:33:58Z</dcterms:modified>
  <cp:category/>
  <cp:version/>
  <cp:contentType/>
  <cp:contentStatus/>
</cp:coreProperties>
</file>