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소환(시장)" sheetId="1" r:id="rId1"/>
    <sheet name="소환(시의원)" sheetId="2" r:id="rId2"/>
  </sheets>
  <definedNames>
    <definedName name="_xlnm.Print_Area" localSheetId="1">'소환(시의원)'!$A$1:$F$43</definedName>
    <definedName name="_xlnm.Print_Area" localSheetId="0">'소환(시장)'!$A$1:$F$34</definedName>
  </definedNames>
  <calcPr fullCalcOnLoad="1"/>
</workbook>
</file>

<file path=xl/sharedStrings.xml><?xml version="1.0" encoding="utf-8"?>
<sst xmlns="http://schemas.openxmlformats.org/spreadsheetml/2006/main" count="137" uniqueCount="66">
  <si>
    <t>연일읍</t>
  </si>
  <si>
    <t>오천읍</t>
  </si>
  <si>
    <t>대송면</t>
  </si>
  <si>
    <t>동해면</t>
  </si>
  <si>
    <t>장기면</t>
  </si>
  <si>
    <t>송도동</t>
  </si>
  <si>
    <t>청림동</t>
  </si>
  <si>
    <t>제철동</t>
  </si>
  <si>
    <t>효곡동</t>
  </si>
  <si>
    <t>대이동</t>
  </si>
  <si>
    <t>계</t>
  </si>
  <si>
    <t>구룡포읍</t>
  </si>
  <si>
    <t>흥해읍</t>
  </si>
  <si>
    <t>신광면</t>
  </si>
  <si>
    <t>청하면</t>
  </si>
  <si>
    <t>송라면</t>
  </si>
  <si>
    <t>기계면</t>
  </si>
  <si>
    <t>죽장면</t>
  </si>
  <si>
    <t>기북면</t>
  </si>
  <si>
    <t>중앙동</t>
  </si>
  <si>
    <t>양학동</t>
  </si>
  <si>
    <t>용흥동</t>
  </si>
  <si>
    <t>우창동</t>
  </si>
  <si>
    <t>두호동</t>
  </si>
  <si>
    <t>장량동</t>
  </si>
  <si>
    <t>환여동</t>
  </si>
  <si>
    <t xml:space="preserve"> </t>
  </si>
  <si>
    <t>상대동</t>
  </si>
  <si>
    <t>해도동</t>
  </si>
  <si>
    <t>죽도동</t>
  </si>
  <si>
    <t>주민소환투표 청구권자 및 서명인수(시장)</t>
  </si>
  <si>
    <t>차 선거구</t>
  </si>
  <si>
    <t>카 선거구</t>
  </si>
  <si>
    <t>타 선거구</t>
  </si>
  <si>
    <t>호미곶면</t>
  </si>
  <si>
    <t>호미곶면</t>
  </si>
  <si>
    <t>지역선거구</t>
  </si>
  <si>
    <t>읍면동</t>
  </si>
  <si>
    <t>주민소환투표
청구권자 총수
(외국인 포함)</t>
  </si>
  <si>
    <t>주민소환투표청구 서명인수</t>
  </si>
  <si>
    <t>최소 기준</t>
  </si>
  <si>
    <t>20/100 산정수</t>
  </si>
  <si>
    <t>합계</t>
  </si>
  <si>
    <t>가 선거구</t>
  </si>
  <si>
    <t>나 선거구</t>
  </si>
  <si>
    <t>다 선거구</t>
  </si>
  <si>
    <t>라 선거구</t>
  </si>
  <si>
    <t>마 선거구</t>
  </si>
  <si>
    <t>바 선거구</t>
  </si>
  <si>
    <t>사 선거구</t>
  </si>
  <si>
    <t>아 선거구</t>
  </si>
  <si>
    <t>자 선거구</t>
  </si>
  <si>
    <t>읍면동별</t>
  </si>
  <si>
    <t>최소기준</t>
  </si>
  <si>
    <t>15/100 산정수</t>
  </si>
  <si>
    <t>포
항
시</t>
  </si>
  <si>
    <t xml:space="preserve"> </t>
  </si>
  <si>
    <t>2개이상 면별로 각각 최소기준
이상의 서명과 청구권자 총수의
20/100이상 서명을 받아야 함</t>
  </si>
  <si>
    <t>1개이상 동별로 각각 최소기준 이상의 서명과 청구권자 총수의 20/100이상 서명을 받아야 함</t>
  </si>
  <si>
    <t>1개이상 동별로 각각 최소기준 
이상의 서명과 청구권자 총수의 
20/100이상 서명을 받아야 함</t>
  </si>
  <si>
    <t>2개이상 읍면별로 각각 최소기준 
이상의 서명과 청구권자 총수의 
20/100이상 서명을 받아야 함</t>
  </si>
  <si>
    <t xml:space="preserve">
10개 읍면동 이상에서 읍면동별 각각 최소기준 이상의  서명과  
청구권자 총수의 15/100이상 
서명을 받아야 함</t>
  </si>
  <si>
    <t>비 고</t>
  </si>
  <si>
    <t>오천읍</t>
  </si>
  <si>
    <t>주민소환투표 청구권자 및 서명인수(시의원)</t>
  </si>
  <si>
    <t>장량동</t>
  </si>
</sst>
</file>

<file path=xl/styles.xml><?xml version="1.0" encoding="utf-8"?>
<styleSheet xmlns="http://schemas.openxmlformats.org/spreadsheetml/2006/main">
  <numFmts count="17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;[Red]\-#,##0\ "/>
    <numFmt numFmtId="178" formatCode="#,##0_ "/>
    <numFmt numFmtId="179" formatCode="#,##0.0;[Red]#,##0.0"/>
    <numFmt numFmtId="180" formatCode="#,##0.00;[Red]#,##0.00"/>
  </numFmts>
  <fonts count="26">
    <font>
      <sz val="11"/>
      <name val="돋움"/>
      <family val="3"/>
    </font>
    <font>
      <sz val="8"/>
      <name val="돋움"/>
      <family val="3"/>
    </font>
    <font>
      <sz val="11"/>
      <color indexed="10"/>
      <name val="돋움"/>
      <family val="3"/>
    </font>
    <font>
      <sz val="12"/>
      <name val="굴림"/>
      <family val="3"/>
    </font>
    <font>
      <sz val="11"/>
      <name val="굴림"/>
      <family val="3"/>
    </font>
    <font>
      <b/>
      <sz val="11"/>
      <name val="굴림"/>
      <family val="3"/>
    </font>
    <font>
      <b/>
      <sz val="24"/>
      <name val="HY헤드라인M"/>
      <family val="1"/>
    </font>
    <font>
      <sz val="9"/>
      <name val="굴림"/>
      <family val="3"/>
    </font>
    <font>
      <b/>
      <sz val="12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7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176" fontId="0" fillId="0" borderId="0" xfId="0" applyNumberFormat="1" applyAlignment="1">
      <alignment horizontal="center" vertical="center"/>
    </xf>
    <xf numFmtId="176" fontId="0" fillId="24" borderId="0" xfId="0" applyNumberFormat="1" applyFill="1" applyBorder="1" applyAlignment="1">
      <alignment horizontal="right" vertical="center"/>
    </xf>
    <xf numFmtId="41" fontId="0" fillId="0" borderId="0" xfId="48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3" fontId="5" fillId="0" borderId="11" xfId="0" applyNumberFormat="1" applyFont="1" applyBorder="1" applyAlignment="1">
      <alignment vertical="center" wrapText="1"/>
    </xf>
    <xf numFmtId="176" fontId="4" fillId="25" borderId="10" xfId="0" applyNumberFormat="1" applyFont="1" applyFill="1" applyBorder="1" applyAlignment="1">
      <alignment horizontal="right" vertical="center"/>
    </xf>
    <xf numFmtId="3" fontId="4" fillId="0" borderId="12" xfId="0" applyNumberFormat="1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176" fontId="4" fillId="25" borderId="13" xfId="0" applyNumberFormat="1" applyFont="1" applyFill="1" applyBorder="1" applyAlignment="1">
      <alignment horizontal="right" vertical="center"/>
    </xf>
    <xf numFmtId="3" fontId="4" fillId="0" borderId="14" xfId="0" applyNumberFormat="1" applyFont="1" applyBorder="1" applyAlignment="1">
      <alignment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1" fontId="8" fillId="0" borderId="10" xfId="48" applyNumberFormat="1" applyFont="1" applyBorder="1" applyAlignment="1">
      <alignment horizontal="center" vertical="center" wrapText="1"/>
    </xf>
    <xf numFmtId="41" fontId="3" fillId="0" borderId="10" xfId="48" applyFont="1" applyBorder="1" applyAlignment="1">
      <alignment horizontal="center" vertical="center" wrapText="1"/>
    </xf>
    <xf numFmtId="41" fontId="4" fillId="0" borderId="16" xfId="48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1" fontId="8" fillId="24" borderId="10" xfId="48" applyFont="1" applyFill="1" applyBorder="1" applyAlignment="1">
      <alignment horizontal="center" vertical="center"/>
    </xf>
    <xf numFmtId="41" fontId="8" fillId="0" borderId="10" xfId="48" applyFont="1" applyBorder="1" applyAlignment="1">
      <alignment horizontal="center" vertical="center"/>
    </xf>
    <xf numFmtId="41" fontId="4" fillId="0" borderId="16" xfId="48" applyFont="1" applyBorder="1" applyAlignment="1">
      <alignment horizontal="center" vertical="top"/>
    </xf>
    <xf numFmtId="41" fontId="4" fillId="24" borderId="10" xfId="48" applyFont="1" applyFill="1" applyBorder="1" applyAlignment="1">
      <alignment horizontal="right"/>
    </xf>
    <xf numFmtId="41" fontId="8" fillId="0" borderId="11" xfId="48" applyFont="1" applyBorder="1" applyAlignment="1">
      <alignment vertical="center"/>
    </xf>
    <xf numFmtId="0" fontId="4" fillId="0" borderId="10" xfId="0" applyFont="1" applyBorder="1" applyAlignment="1">
      <alignment horizontal="center"/>
    </xf>
    <xf numFmtId="41" fontId="8" fillId="0" borderId="12" xfId="48" applyFont="1" applyBorder="1" applyAlignment="1">
      <alignment vertical="center"/>
    </xf>
    <xf numFmtId="41" fontId="8" fillId="0" borderId="17" xfId="48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41" fontId="5" fillId="24" borderId="10" xfId="48" applyFont="1" applyFill="1" applyBorder="1" applyAlignment="1">
      <alignment horizontal="center"/>
    </xf>
    <xf numFmtId="41" fontId="5" fillId="24" borderId="10" xfId="48" applyFont="1" applyFill="1" applyBorder="1" applyAlignment="1">
      <alignment horizontal="right"/>
    </xf>
    <xf numFmtId="41" fontId="5" fillId="0" borderId="11" xfId="48" applyFont="1" applyBorder="1" applyAlignment="1">
      <alignment vertical="center"/>
    </xf>
    <xf numFmtId="41" fontId="5" fillId="0" borderId="12" xfId="48" applyFont="1" applyBorder="1" applyAlignment="1">
      <alignment vertical="center"/>
    </xf>
    <xf numFmtId="41" fontId="5" fillId="0" borderId="17" xfId="48" applyFont="1" applyBorder="1" applyAlignment="1">
      <alignment vertical="center"/>
    </xf>
    <xf numFmtId="0" fontId="4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41" fontId="5" fillId="0" borderId="14" xfId="48" applyFont="1" applyBorder="1" applyAlignment="1">
      <alignment vertical="center"/>
    </xf>
    <xf numFmtId="41" fontId="7" fillId="0" borderId="19" xfId="48" applyFont="1" applyBorder="1" applyAlignment="1">
      <alignment horizontal="center" vertical="center"/>
    </xf>
    <xf numFmtId="176" fontId="4" fillId="24" borderId="10" xfId="0" applyNumberFormat="1" applyFont="1" applyFill="1" applyBorder="1" applyAlignment="1">
      <alignment horizontal="right" vertical="center"/>
    </xf>
    <xf numFmtId="176" fontId="4" fillId="24" borderId="13" xfId="0" applyNumberFormat="1" applyFont="1" applyFill="1" applyBorder="1" applyAlignment="1">
      <alignment horizontal="right" vertical="center"/>
    </xf>
    <xf numFmtId="41" fontId="3" fillId="24" borderId="10" xfId="48" applyFont="1" applyFill="1" applyBorder="1" applyAlignment="1">
      <alignment horizontal="center" vertical="center" wrapText="1"/>
    </xf>
    <xf numFmtId="41" fontId="3" fillId="24" borderId="10" xfId="48" applyFont="1" applyFill="1" applyBorder="1" applyAlignment="1">
      <alignment horizontal="right" vertical="center"/>
    </xf>
    <xf numFmtId="41" fontId="4" fillId="24" borderId="10" xfId="48" applyNumberFormat="1" applyFont="1" applyFill="1" applyBorder="1" applyAlignment="1">
      <alignment horizontal="right"/>
    </xf>
    <xf numFmtId="41" fontId="4" fillId="24" borderId="10" xfId="48" applyFont="1" applyFill="1" applyBorder="1" applyAlignment="1">
      <alignment horizontal="right"/>
    </xf>
    <xf numFmtId="41" fontId="4" fillId="24" borderId="13" xfId="48" applyFont="1" applyFill="1" applyBorder="1" applyAlignment="1">
      <alignment horizontal="right"/>
    </xf>
    <xf numFmtId="41" fontId="4" fillId="25" borderId="10" xfId="48" applyFont="1" applyFill="1" applyBorder="1" applyAlignment="1">
      <alignment horizontal="center"/>
    </xf>
    <xf numFmtId="41" fontId="4" fillId="25" borderId="13" xfId="48" applyFont="1" applyFill="1" applyBorder="1" applyAlignment="1">
      <alignment horizontal="center"/>
    </xf>
    <xf numFmtId="41" fontId="7" fillId="0" borderId="19" xfId="48" applyFont="1" applyBorder="1" applyAlignment="1">
      <alignment horizontal="center" vertical="center" wrapText="1"/>
    </xf>
    <xf numFmtId="41" fontId="7" fillId="0" borderId="20" xfId="48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41" fontId="7" fillId="0" borderId="29" xfId="48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41" fontId="7" fillId="0" borderId="21" xfId="48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">
      <selection activeCell="A1" sqref="A1:F2"/>
    </sheetView>
  </sheetViews>
  <sheetFormatPr defaultColWidth="8.88671875" defaultRowHeight="21.75" customHeight="1"/>
  <cols>
    <col min="1" max="1" width="4.3359375" style="1" customWidth="1"/>
    <col min="2" max="2" width="8.88671875" style="1" customWidth="1"/>
    <col min="3" max="3" width="15.21484375" style="2" customWidth="1"/>
    <col min="4" max="4" width="13.10546875" style="1" customWidth="1"/>
    <col min="5" max="5" width="12.99609375" style="1" customWidth="1"/>
    <col min="6" max="6" width="25.5546875" style="1" customWidth="1"/>
    <col min="7" max="16384" width="8.88671875" style="1" customWidth="1"/>
  </cols>
  <sheetData>
    <row r="1" spans="1:6" ht="32.25" customHeight="1">
      <c r="A1" s="55" t="s">
        <v>30</v>
      </c>
      <c r="B1" s="55"/>
      <c r="C1" s="55"/>
      <c r="D1" s="55"/>
      <c r="E1" s="55"/>
      <c r="F1" s="55"/>
    </row>
    <row r="2" spans="1:6" ht="31.5" customHeight="1" thickBot="1">
      <c r="A2" s="55"/>
      <c r="B2" s="55"/>
      <c r="C2" s="55"/>
      <c r="D2" s="55"/>
      <c r="E2" s="55"/>
      <c r="F2" s="55"/>
    </row>
    <row r="3" spans="1:6" ht="24.75" customHeight="1">
      <c r="A3" s="64" t="s">
        <v>52</v>
      </c>
      <c r="B3" s="65"/>
      <c r="C3" s="68" t="s">
        <v>38</v>
      </c>
      <c r="D3" s="70" t="s">
        <v>39</v>
      </c>
      <c r="E3" s="70"/>
      <c r="F3" s="71" t="s">
        <v>62</v>
      </c>
    </row>
    <row r="4" spans="1:6" ht="24.75" customHeight="1">
      <c r="A4" s="66"/>
      <c r="B4" s="67"/>
      <c r="C4" s="69"/>
      <c r="D4" s="19" t="s">
        <v>53</v>
      </c>
      <c r="E4" s="19" t="s">
        <v>54</v>
      </c>
      <c r="F4" s="72"/>
    </row>
    <row r="5" spans="1:7" ht="18" customHeight="1">
      <c r="A5" s="56" t="s">
        <v>10</v>
      </c>
      <c r="B5" s="57"/>
      <c r="C5" s="9">
        <f>SUM(C6:C34)</f>
        <v>411784</v>
      </c>
      <c r="D5" s="10"/>
      <c r="E5" s="11">
        <f>ROUNDUP(C5*15%,E6)</f>
        <v>61768</v>
      </c>
      <c r="F5" s="58" t="s">
        <v>61</v>
      </c>
      <c r="G5" s="7"/>
    </row>
    <row r="6" spans="1:6" ht="18" customHeight="1">
      <c r="A6" s="61" t="s">
        <v>55</v>
      </c>
      <c r="B6" s="8" t="s">
        <v>11</v>
      </c>
      <c r="C6" s="12">
        <v>8906</v>
      </c>
      <c r="D6" s="44">
        <f>IF(ROUNDUP(C6*(15/100),0)/$C$5&lt;(5/10000),ROUNDUP($C$5*(5/10000),0),IF(ROUNDUP(C6*(15/100),0)/$C$5&gt;(100/10000),ROUNDUP($C$5*100/10000,0),ROUNDUP(C6*(15/100),0)))</f>
        <v>1336</v>
      </c>
      <c r="E6" s="13"/>
      <c r="F6" s="59"/>
    </row>
    <row r="7" spans="1:6" ht="18" customHeight="1">
      <c r="A7" s="62"/>
      <c r="B7" s="8" t="s">
        <v>0</v>
      </c>
      <c r="C7" s="12">
        <v>26391</v>
      </c>
      <c r="D7" s="44">
        <f aca="true" t="shared" si="0" ref="D7:D34">IF(ROUNDUP(C7*(15/100),0)/$C$5&lt;(5/10000),ROUNDUP($C$5*(5/10000),0),IF(ROUNDUP(C7*(15/100),0)/$C$5&gt;(100/10000),ROUNDUP($C$5*100/10000,0),ROUNDUP(C7*(15/100),0)))</f>
        <v>3959</v>
      </c>
      <c r="E7" s="13"/>
      <c r="F7" s="59"/>
    </row>
    <row r="8" spans="1:6" ht="18" customHeight="1">
      <c r="A8" s="62"/>
      <c r="B8" s="8" t="s">
        <v>1</v>
      </c>
      <c r="C8" s="12">
        <v>37703</v>
      </c>
      <c r="D8" s="44">
        <f t="shared" si="0"/>
        <v>4118</v>
      </c>
      <c r="E8" s="13"/>
      <c r="F8" s="59"/>
    </row>
    <row r="9" spans="1:6" ht="18" customHeight="1">
      <c r="A9" s="62"/>
      <c r="B9" s="8" t="s">
        <v>2</v>
      </c>
      <c r="C9" s="12">
        <v>4501</v>
      </c>
      <c r="D9" s="44">
        <f t="shared" si="0"/>
        <v>676</v>
      </c>
      <c r="E9" s="13"/>
      <c r="F9" s="59"/>
    </row>
    <row r="10" spans="1:6" ht="18" customHeight="1">
      <c r="A10" s="62"/>
      <c r="B10" s="8" t="s">
        <v>3</v>
      </c>
      <c r="C10" s="12">
        <v>9433</v>
      </c>
      <c r="D10" s="44">
        <f t="shared" si="0"/>
        <v>1415</v>
      </c>
      <c r="E10" s="13"/>
      <c r="F10" s="59"/>
    </row>
    <row r="11" spans="1:6" ht="18" customHeight="1">
      <c r="A11" s="62"/>
      <c r="B11" s="8" t="s">
        <v>4</v>
      </c>
      <c r="C11" s="12">
        <v>4830</v>
      </c>
      <c r="D11" s="44">
        <f t="shared" si="0"/>
        <v>725</v>
      </c>
      <c r="E11" s="13"/>
      <c r="F11" s="59"/>
    </row>
    <row r="12" spans="1:6" ht="18" customHeight="1">
      <c r="A12" s="62"/>
      <c r="B12" s="8" t="s">
        <v>35</v>
      </c>
      <c r="C12" s="12">
        <v>2191</v>
      </c>
      <c r="D12" s="44">
        <f t="shared" si="0"/>
        <v>329</v>
      </c>
      <c r="E12" s="13"/>
      <c r="F12" s="59"/>
    </row>
    <row r="13" spans="1:6" ht="18" customHeight="1">
      <c r="A13" s="62"/>
      <c r="B13" s="8" t="s">
        <v>27</v>
      </c>
      <c r="C13" s="12">
        <v>24129</v>
      </c>
      <c r="D13" s="44">
        <f t="shared" si="0"/>
        <v>3620</v>
      </c>
      <c r="E13" s="13"/>
      <c r="F13" s="59"/>
    </row>
    <row r="14" spans="1:6" ht="18" customHeight="1">
      <c r="A14" s="62"/>
      <c r="B14" s="8" t="s">
        <v>28</v>
      </c>
      <c r="C14" s="12">
        <v>19237</v>
      </c>
      <c r="D14" s="44">
        <f t="shared" si="0"/>
        <v>2886</v>
      </c>
      <c r="E14" s="13"/>
      <c r="F14" s="59"/>
    </row>
    <row r="15" spans="1:6" ht="18" customHeight="1">
      <c r="A15" s="62"/>
      <c r="B15" s="8" t="s">
        <v>5</v>
      </c>
      <c r="C15" s="12">
        <v>15054</v>
      </c>
      <c r="D15" s="44">
        <f t="shared" si="0"/>
        <v>2259</v>
      </c>
      <c r="E15" s="13"/>
      <c r="F15" s="59"/>
    </row>
    <row r="16" spans="1:6" ht="18" customHeight="1">
      <c r="A16" s="62"/>
      <c r="B16" s="8" t="s">
        <v>6</v>
      </c>
      <c r="C16" s="12">
        <v>5687</v>
      </c>
      <c r="D16" s="44">
        <f t="shared" si="0"/>
        <v>854</v>
      </c>
      <c r="E16" s="13"/>
      <c r="F16" s="59"/>
    </row>
    <row r="17" spans="1:6" ht="18" customHeight="1">
      <c r="A17" s="62"/>
      <c r="B17" s="8" t="s">
        <v>7</v>
      </c>
      <c r="C17" s="12">
        <v>2805</v>
      </c>
      <c r="D17" s="44">
        <f t="shared" si="0"/>
        <v>421</v>
      </c>
      <c r="E17" s="13"/>
      <c r="F17" s="59"/>
    </row>
    <row r="18" spans="1:6" ht="18" customHeight="1">
      <c r="A18" s="62"/>
      <c r="B18" s="8" t="s">
        <v>8</v>
      </c>
      <c r="C18" s="12">
        <v>23381</v>
      </c>
      <c r="D18" s="44">
        <f t="shared" si="0"/>
        <v>3508</v>
      </c>
      <c r="E18" s="13"/>
      <c r="F18" s="59"/>
    </row>
    <row r="19" spans="1:6" ht="18" customHeight="1">
      <c r="A19" s="62"/>
      <c r="B19" s="8" t="s">
        <v>9</v>
      </c>
      <c r="C19" s="12">
        <v>15969</v>
      </c>
      <c r="D19" s="44">
        <f t="shared" si="0"/>
        <v>2396</v>
      </c>
      <c r="E19" s="13"/>
      <c r="F19" s="59"/>
    </row>
    <row r="20" spans="1:6" ht="18" customHeight="1">
      <c r="A20" s="62"/>
      <c r="B20" s="8" t="s">
        <v>12</v>
      </c>
      <c r="C20" s="12">
        <v>28257</v>
      </c>
      <c r="D20" s="44">
        <f t="shared" si="0"/>
        <v>4118</v>
      </c>
      <c r="E20" s="13"/>
      <c r="F20" s="59"/>
    </row>
    <row r="21" spans="1:6" ht="18" customHeight="1">
      <c r="A21" s="62"/>
      <c r="B21" s="8" t="s">
        <v>13</v>
      </c>
      <c r="C21" s="12">
        <v>2836</v>
      </c>
      <c r="D21" s="44">
        <f t="shared" si="0"/>
        <v>426</v>
      </c>
      <c r="E21" s="13"/>
      <c r="F21" s="59"/>
    </row>
    <row r="22" spans="1:6" ht="18" customHeight="1">
      <c r="A22" s="62"/>
      <c r="B22" s="8" t="s">
        <v>14</v>
      </c>
      <c r="C22" s="12">
        <v>4946</v>
      </c>
      <c r="D22" s="44">
        <f t="shared" si="0"/>
        <v>742</v>
      </c>
      <c r="E22" s="13"/>
      <c r="F22" s="59"/>
    </row>
    <row r="23" spans="1:6" ht="18" customHeight="1">
      <c r="A23" s="62"/>
      <c r="B23" s="8" t="s">
        <v>15</v>
      </c>
      <c r="C23" s="12">
        <v>2670</v>
      </c>
      <c r="D23" s="44">
        <f t="shared" si="0"/>
        <v>401</v>
      </c>
      <c r="E23" s="13"/>
      <c r="F23" s="59"/>
    </row>
    <row r="24" spans="1:6" ht="18" customHeight="1">
      <c r="A24" s="62"/>
      <c r="B24" s="8" t="s">
        <v>16</v>
      </c>
      <c r="C24" s="12">
        <v>4955</v>
      </c>
      <c r="D24" s="44">
        <f t="shared" si="0"/>
        <v>744</v>
      </c>
      <c r="E24" s="13"/>
      <c r="F24" s="59"/>
    </row>
    <row r="25" spans="1:6" ht="18" customHeight="1">
      <c r="A25" s="62"/>
      <c r="B25" s="8" t="s">
        <v>17</v>
      </c>
      <c r="C25" s="12">
        <v>2670</v>
      </c>
      <c r="D25" s="44">
        <f t="shared" si="0"/>
        <v>401</v>
      </c>
      <c r="E25" s="13"/>
      <c r="F25" s="59"/>
    </row>
    <row r="26" spans="1:6" ht="18" customHeight="1">
      <c r="A26" s="62"/>
      <c r="B26" s="8" t="s">
        <v>18</v>
      </c>
      <c r="C26" s="12">
        <v>1223</v>
      </c>
      <c r="D26" s="44">
        <f t="shared" si="0"/>
        <v>206</v>
      </c>
      <c r="E26" s="13"/>
      <c r="F26" s="59"/>
    </row>
    <row r="27" spans="1:6" ht="18" customHeight="1">
      <c r="A27" s="62"/>
      <c r="B27" s="8" t="s">
        <v>19</v>
      </c>
      <c r="C27" s="12">
        <v>16246</v>
      </c>
      <c r="D27" s="44">
        <f t="shared" si="0"/>
        <v>2437</v>
      </c>
      <c r="E27" s="13"/>
      <c r="F27" s="59"/>
    </row>
    <row r="28" spans="1:6" ht="18" customHeight="1">
      <c r="A28" s="62"/>
      <c r="B28" s="8" t="s">
        <v>20</v>
      </c>
      <c r="C28" s="12">
        <v>15188</v>
      </c>
      <c r="D28" s="44">
        <f t="shared" si="0"/>
        <v>2279</v>
      </c>
      <c r="E28" s="13"/>
      <c r="F28" s="59"/>
    </row>
    <row r="29" spans="1:6" ht="18" customHeight="1">
      <c r="A29" s="62"/>
      <c r="B29" s="8" t="s">
        <v>29</v>
      </c>
      <c r="C29" s="12">
        <v>19430</v>
      </c>
      <c r="D29" s="44">
        <f t="shared" si="0"/>
        <v>2915</v>
      </c>
      <c r="E29" s="13"/>
      <c r="F29" s="59"/>
    </row>
    <row r="30" spans="1:6" ht="18" customHeight="1">
      <c r="A30" s="62"/>
      <c r="B30" s="8" t="s">
        <v>21</v>
      </c>
      <c r="C30" s="12">
        <v>20723</v>
      </c>
      <c r="D30" s="44">
        <f t="shared" si="0"/>
        <v>3109</v>
      </c>
      <c r="E30" s="13"/>
      <c r="F30" s="59"/>
    </row>
    <row r="31" spans="1:6" ht="18" customHeight="1">
      <c r="A31" s="62"/>
      <c r="B31" s="8" t="s">
        <v>22</v>
      </c>
      <c r="C31" s="12">
        <v>21962</v>
      </c>
      <c r="D31" s="44">
        <f t="shared" si="0"/>
        <v>3295</v>
      </c>
      <c r="E31" s="13"/>
      <c r="F31" s="59"/>
    </row>
    <row r="32" spans="1:6" ht="18" customHeight="1">
      <c r="A32" s="62"/>
      <c r="B32" s="8" t="s">
        <v>23</v>
      </c>
      <c r="C32" s="12">
        <v>20070</v>
      </c>
      <c r="D32" s="44">
        <f t="shared" si="0"/>
        <v>3011</v>
      </c>
      <c r="E32" s="13"/>
      <c r="F32" s="59"/>
    </row>
    <row r="33" spans="1:6" ht="18" customHeight="1">
      <c r="A33" s="62"/>
      <c r="B33" s="8" t="s">
        <v>24</v>
      </c>
      <c r="C33" s="12">
        <v>41597</v>
      </c>
      <c r="D33" s="44">
        <f t="shared" si="0"/>
        <v>4118</v>
      </c>
      <c r="E33" s="13"/>
      <c r="F33" s="59"/>
    </row>
    <row r="34" spans="1:6" ht="18" customHeight="1" thickBot="1">
      <c r="A34" s="63"/>
      <c r="B34" s="14" t="s">
        <v>25</v>
      </c>
      <c r="C34" s="15">
        <v>8794</v>
      </c>
      <c r="D34" s="45">
        <f t="shared" si="0"/>
        <v>1320</v>
      </c>
      <c r="E34" s="16"/>
      <c r="F34" s="60"/>
    </row>
    <row r="35" ht="21.75" customHeight="1">
      <c r="G35" s="7"/>
    </row>
    <row r="36" ht="21.75" customHeight="1">
      <c r="D36" s="5" t="s">
        <v>26</v>
      </c>
    </row>
  </sheetData>
  <sheetProtection/>
  <mergeCells count="8">
    <mergeCell ref="A1:F2"/>
    <mergeCell ref="A5:B5"/>
    <mergeCell ref="F5:F34"/>
    <mergeCell ref="A6:A34"/>
    <mergeCell ref="A3:B4"/>
    <mergeCell ref="C3:C4"/>
    <mergeCell ref="D3:E3"/>
    <mergeCell ref="F3:F4"/>
  </mergeCells>
  <printOptions/>
  <pageMargins left="0.51" right="0.52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1">
      <selection activeCell="A1" sqref="A1:F2"/>
    </sheetView>
  </sheetViews>
  <sheetFormatPr defaultColWidth="8.88671875" defaultRowHeight="13.5"/>
  <cols>
    <col min="1" max="1" width="11.4453125" style="0" customWidth="1"/>
    <col min="2" max="2" width="8.88671875" style="3" customWidth="1"/>
    <col min="3" max="3" width="14.77734375" style="0" customWidth="1"/>
    <col min="4" max="4" width="12.99609375" style="0" customWidth="1"/>
    <col min="5" max="5" width="14.5546875" style="0" customWidth="1"/>
    <col min="6" max="6" width="22.6640625" style="0" customWidth="1"/>
  </cols>
  <sheetData>
    <row r="1" spans="1:6" ht="30" customHeight="1">
      <c r="A1" s="55" t="s">
        <v>64</v>
      </c>
      <c r="B1" s="55"/>
      <c r="C1" s="55"/>
      <c r="D1" s="55"/>
      <c r="E1" s="55"/>
      <c r="F1" s="55"/>
    </row>
    <row r="2" spans="1:6" ht="30" customHeight="1" thickBot="1">
      <c r="A2" s="78"/>
      <c r="B2" s="78"/>
      <c r="C2" s="78"/>
      <c r="D2" s="78"/>
      <c r="E2" s="78"/>
      <c r="F2" s="78"/>
    </row>
    <row r="3" spans="1:6" ht="22.5" customHeight="1">
      <c r="A3" s="64" t="s">
        <v>36</v>
      </c>
      <c r="B3" s="65" t="s">
        <v>37</v>
      </c>
      <c r="C3" s="70" t="s">
        <v>38</v>
      </c>
      <c r="D3" s="70" t="s">
        <v>39</v>
      </c>
      <c r="E3" s="70"/>
      <c r="F3" s="76" t="s">
        <v>62</v>
      </c>
    </row>
    <row r="4" spans="1:6" ht="22.5" customHeight="1">
      <c r="A4" s="66"/>
      <c r="B4" s="67"/>
      <c r="C4" s="82"/>
      <c r="D4" s="19" t="s">
        <v>40</v>
      </c>
      <c r="E4" s="19" t="s">
        <v>41</v>
      </c>
      <c r="F4" s="77"/>
    </row>
    <row r="5" spans="1:6" ht="19.5" customHeight="1">
      <c r="A5" s="17" t="s">
        <v>42</v>
      </c>
      <c r="B5" s="20"/>
      <c r="C5" s="21">
        <f>C6+C7+C14+C17+C21+C24+C25+C29+C32+C35+C38+C39</f>
        <v>411784</v>
      </c>
      <c r="D5" s="46"/>
      <c r="E5" s="22"/>
      <c r="F5" s="23"/>
    </row>
    <row r="6" spans="1:6" ht="15.75" customHeight="1">
      <c r="A6" s="24" t="s">
        <v>43</v>
      </c>
      <c r="B6" s="20" t="s">
        <v>12</v>
      </c>
      <c r="C6" s="25">
        <v>28257</v>
      </c>
      <c r="D6" s="47"/>
      <c r="E6" s="26">
        <f>ROUNDUP(C6*(20/100),0)</f>
        <v>5652</v>
      </c>
      <c r="F6" s="27"/>
    </row>
    <row r="7" spans="1:6" ht="15.75" customHeight="1">
      <c r="A7" s="79" t="s">
        <v>44</v>
      </c>
      <c r="B7" s="18" t="s">
        <v>10</v>
      </c>
      <c r="C7" s="25">
        <f>SUM(C8:C13)</f>
        <v>19300</v>
      </c>
      <c r="D7" s="28"/>
      <c r="E7" s="29">
        <f>ROUNDUP(C7*(20/100),0)</f>
        <v>3860</v>
      </c>
      <c r="F7" s="53" t="s">
        <v>57</v>
      </c>
    </row>
    <row r="8" spans="1:8" ht="15.75" customHeight="1">
      <c r="A8" s="80"/>
      <c r="B8" s="30" t="s">
        <v>13</v>
      </c>
      <c r="C8" s="51">
        <v>2836</v>
      </c>
      <c r="D8" s="48">
        <f aca="true" t="shared" si="0" ref="D8:D13">IF(ROUNDUP(C8*(20/100),0)/$C$7&lt;(5/10000),ROUNDUP($C$7*(5/10000),0),IF(ROUNDUP(C8*(20/100),0)/$C$7&gt;(100/10000),ROUNDUP($C$7*100/10000,0),ROUNDUP(C8*(20/100),0)))</f>
        <v>193</v>
      </c>
      <c r="E8" s="31"/>
      <c r="F8" s="54"/>
      <c r="H8" s="6" t="s">
        <v>26</v>
      </c>
    </row>
    <row r="9" spans="1:8" ht="15.75" customHeight="1">
      <c r="A9" s="80"/>
      <c r="B9" s="30" t="s">
        <v>14</v>
      </c>
      <c r="C9" s="51">
        <v>4946</v>
      </c>
      <c r="D9" s="48">
        <f t="shared" si="0"/>
        <v>193</v>
      </c>
      <c r="E9" s="31"/>
      <c r="F9" s="54"/>
      <c r="H9" s="6" t="s">
        <v>26</v>
      </c>
    </row>
    <row r="10" spans="1:8" ht="15.75" customHeight="1">
      <c r="A10" s="80"/>
      <c r="B10" s="30" t="s">
        <v>15</v>
      </c>
      <c r="C10" s="51">
        <v>2670</v>
      </c>
      <c r="D10" s="48">
        <f t="shared" si="0"/>
        <v>193</v>
      </c>
      <c r="E10" s="31"/>
      <c r="F10" s="54"/>
      <c r="H10" s="6" t="s">
        <v>26</v>
      </c>
    </row>
    <row r="11" spans="1:8" ht="15.75" customHeight="1">
      <c r="A11" s="80"/>
      <c r="B11" s="30" t="s">
        <v>16</v>
      </c>
      <c r="C11" s="51">
        <v>4955</v>
      </c>
      <c r="D11" s="48">
        <f t="shared" si="0"/>
        <v>193</v>
      </c>
      <c r="E11" s="31"/>
      <c r="F11" s="54"/>
      <c r="H11" s="6" t="s">
        <v>26</v>
      </c>
    </row>
    <row r="12" spans="1:8" ht="15.75" customHeight="1">
      <c r="A12" s="80"/>
      <c r="B12" s="30" t="s">
        <v>17</v>
      </c>
      <c r="C12" s="51">
        <v>2670</v>
      </c>
      <c r="D12" s="48">
        <f t="shared" si="0"/>
        <v>193</v>
      </c>
      <c r="E12" s="31"/>
      <c r="F12" s="54"/>
      <c r="H12" s="6" t="s">
        <v>26</v>
      </c>
    </row>
    <row r="13" spans="1:8" ht="15.75" customHeight="1">
      <c r="A13" s="81"/>
      <c r="B13" s="30" t="s">
        <v>18</v>
      </c>
      <c r="C13" s="51">
        <v>1223</v>
      </c>
      <c r="D13" s="48">
        <f t="shared" si="0"/>
        <v>193</v>
      </c>
      <c r="E13" s="32"/>
      <c r="F13" s="75"/>
      <c r="H13" s="6" t="s">
        <v>26</v>
      </c>
    </row>
    <row r="14" spans="1:8" ht="15.75" customHeight="1">
      <c r="A14" s="73" t="s">
        <v>45</v>
      </c>
      <c r="B14" s="34" t="s">
        <v>10</v>
      </c>
      <c r="C14" s="35">
        <f>SUM(C15:C16)</f>
        <v>35911</v>
      </c>
      <c r="D14" s="36"/>
      <c r="E14" s="37">
        <f>ROUNDUP(C14*(20/100),0)</f>
        <v>7183</v>
      </c>
      <c r="F14" s="53"/>
      <c r="H14" s="6" t="s">
        <v>26</v>
      </c>
    </row>
    <row r="15" spans="1:8" ht="15.75" customHeight="1">
      <c r="A15" s="62"/>
      <c r="B15" s="30" t="s">
        <v>20</v>
      </c>
      <c r="C15" s="51">
        <v>15188</v>
      </c>
      <c r="D15" s="49">
        <f>ROUNDUP($C$14*(1/100),0)</f>
        <v>360</v>
      </c>
      <c r="E15" s="38"/>
      <c r="F15" s="54"/>
      <c r="H15" s="6" t="s">
        <v>26</v>
      </c>
    </row>
    <row r="16" spans="1:8" ht="15.75" customHeight="1">
      <c r="A16" s="62"/>
      <c r="B16" s="30" t="s">
        <v>21</v>
      </c>
      <c r="C16" s="51">
        <v>20723</v>
      </c>
      <c r="D16" s="49">
        <f>ROUNDUP($C$14*(1/100),0)</f>
        <v>360</v>
      </c>
      <c r="E16" s="39"/>
      <c r="F16" s="54"/>
      <c r="H16" s="6" t="s">
        <v>26</v>
      </c>
    </row>
    <row r="17" spans="1:8" ht="15.75" customHeight="1">
      <c r="A17" s="73" t="s">
        <v>46</v>
      </c>
      <c r="B17" s="34" t="s">
        <v>10</v>
      </c>
      <c r="C17" s="35">
        <f>SUM(C18:C20)</f>
        <v>55746</v>
      </c>
      <c r="D17" s="36"/>
      <c r="E17" s="37">
        <f>ROUNDUP(C17*(20/100),0)</f>
        <v>11150</v>
      </c>
      <c r="F17" s="53" t="s">
        <v>58</v>
      </c>
      <c r="H17" s="6" t="s">
        <v>26</v>
      </c>
    </row>
    <row r="18" spans="1:8" ht="15.75" customHeight="1">
      <c r="A18" s="62"/>
      <c r="B18" s="30" t="s">
        <v>19</v>
      </c>
      <c r="C18" s="51">
        <v>16246</v>
      </c>
      <c r="D18" s="49">
        <f>IF(ROUNDUP(C18*(20/100),0)/$C$17&lt;(5/10000),ROUNDUP($C$17*(5/10000),0),IF(ROUNDUP(C18*(20/100),0)/$C$17&gt;(100/10000),ROUNDUP($C$17*100/10000,0),ROUNDUP(C18*(20/100),0)))</f>
        <v>558</v>
      </c>
      <c r="E18" s="38"/>
      <c r="F18" s="54"/>
      <c r="H18" s="6" t="s">
        <v>26</v>
      </c>
    </row>
    <row r="19" spans="1:8" ht="15.75" customHeight="1">
      <c r="A19" s="62"/>
      <c r="B19" s="40" t="s">
        <v>29</v>
      </c>
      <c r="C19" s="51">
        <v>19430</v>
      </c>
      <c r="D19" s="49">
        <f>IF(ROUNDUP(C19*(20/100),0)/$C$17&lt;(5/10000),ROUNDUP($C$17*(5/10000),0),IF(ROUNDUP(C19*(20/100),0)/$C$17&gt;(100/10000),ROUNDUP($C$17*100/10000,0),ROUNDUP(C19*(20/100),0)))</f>
        <v>558</v>
      </c>
      <c r="E19" s="38"/>
      <c r="F19" s="54"/>
      <c r="H19" s="6" t="s">
        <v>26</v>
      </c>
    </row>
    <row r="20" spans="1:8" ht="15.75" customHeight="1">
      <c r="A20" s="74"/>
      <c r="B20" s="30" t="s">
        <v>23</v>
      </c>
      <c r="C20" s="51">
        <v>20070</v>
      </c>
      <c r="D20" s="49">
        <f>IF(ROUNDUP(C20*(20/100),0)/$C$17&lt;(5/10000),ROUNDUP($C$17*(5/10000),0),IF(ROUNDUP(C20*(20/100),0)/$C$17&gt;(100/10000),ROUNDUP($C$17*100/10000,0),ROUNDUP(C20*(20/100),0)))</f>
        <v>558</v>
      </c>
      <c r="E20" s="39"/>
      <c r="F20" s="75"/>
      <c r="H20" s="6" t="s">
        <v>26</v>
      </c>
    </row>
    <row r="21" spans="1:8" ht="15.75" customHeight="1">
      <c r="A21" s="73" t="s">
        <v>47</v>
      </c>
      <c r="B21" s="34" t="s">
        <v>10</v>
      </c>
      <c r="C21" s="35">
        <f>SUM(C22:C23)</f>
        <v>30756</v>
      </c>
      <c r="D21" s="36"/>
      <c r="E21" s="37">
        <f>ROUNDUP(C21*(20/100),0)</f>
        <v>6152</v>
      </c>
      <c r="F21" s="53"/>
      <c r="H21" s="6" t="s">
        <v>26</v>
      </c>
    </row>
    <row r="22" spans="1:8" ht="15.75" customHeight="1">
      <c r="A22" s="62"/>
      <c r="B22" s="30" t="s">
        <v>22</v>
      </c>
      <c r="C22" s="51">
        <v>21962</v>
      </c>
      <c r="D22" s="49">
        <f>ROUNDUP($C$21*(1/100),0)</f>
        <v>308</v>
      </c>
      <c r="E22" s="38"/>
      <c r="F22" s="54"/>
      <c r="H22" s="6" t="s">
        <v>26</v>
      </c>
    </row>
    <row r="23" spans="1:8" ht="15.75" customHeight="1">
      <c r="A23" s="62"/>
      <c r="B23" s="30" t="s">
        <v>25</v>
      </c>
      <c r="C23" s="51">
        <v>8794</v>
      </c>
      <c r="D23" s="49">
        <f>ROUNDUP($C$21*(1/100),0)</f>
        <v>308</v>
      </c>
      <c r="E23" s="39"/>
      <c r="F23" s="54"/>
      <c r="H23" s="6" t="s">
        <v>26</v>
      </c>
    </row>
    <row r="24" spans="1:8" ht="15.75" customHeight="1">
      <c r="A24" s="33" t="s">
        <v>48</v>
      </c>
      <c r="B24" s="30" t="s">
        <v>65</v>
      </c>
      <c r="C24" s="35">
        <v>41597</v>
      </c>
      <c r="D24" s="36"/>
      <c r="E24" s="37">
        <f>ROUNDUP(C24*(20/100),0)</f>
        <v>8320</v>
      </c>
      <c r="F24" s="43" t="s">
        <v>56</v>
      </c>
      <c r="H24" s="6" t="s">
        <v>26</v>
      </c>
    </row>
    <row r="25" spans="1:8" ht="15.75" customHeight="1">
      <c r="A25" s="73" t="s">
        <v>49</v>
      </c>
      <c r="B25" s="34" t="s">
        <v>10</v>
      </c>
      <c r="C25" s="35">
        <f>SUM(C26:C28)</f>
        <v>23546</v>
      </c>
      <c r="D25" s="36"/>
      <c r="E25" s="37">
        <f>ROUNDUP(C25*(20/100),0)</f>
        <v>4710</v>
      </c>
      <c r="F25" s="53" t="s">
        <v>59</v>
      </c>
      <c r="H25" s="6" t="s">
        <v>26</v>
      </c>
    </row>
    <row r="26" spans="1:8" ht="15.75" customHeight="1">
      <c r="A26" s="62"/>
      <c r="B26" s="40" t="s">
        <v>5</v>
      </c>
      <c r="C26" s="51">
        <v>15054</v>
      </c>
      <c r="D26" s="49">
        <f>IF(ROUNDUP(C26*(20/100),0)/$C$25&lt;(5/10000),ROUNDUP($C$25*(5/10000),0),IF(ROUNDUP(C26*(20/100),0)/$C$25&gt;(100/10000),ROUNDUP($C$25*100/10000,0),ROUNDUP(C26*(20/100),0)))</f>
        <v>236</v>
      </c>
      <c r="E26" s="38"/>
      <c r="F26" s="54"/>
      <c r="H26" s="6" t="s">
        <v>26</v>
      </c>
    </row>
    <row r="27" spans="1:8" ht="15.75" customHeight="1">
      <c r="A27" s="62"/>
      <c r="B27" s="30" t="s">
        <v>6</v>
      </c>
      <c r="C27" s="51">
        <v>5687</v>
      </c>
      <c r="D27" s="49">
        <f>IF(ROUNDUP(C27*(20/100),0)/$C$25&lt;(5/10000),ROUNDUP($C$25*(5/10000),0),IF(ROUNDUP(C27*(20/100),0)/$C$25&gt;(100/10000),ROUNDUP($C$25*100/10000,0),ROUNDUP(C27*(20/100),0)))</f>
        <v>236</v>
      </c>
      <c r="E27" s="38"/>
      <c r="F27" s="54"/>
      <c r="H27" s="6" t="s">
        <v>26</v>
      </c>
    </row>
    <row r="28" spans="1:8" ht="15.75" customHeight="1">
      <c r="A28" s="74"/>
      <c r="B28" s="30" t="s">
        <v>7</v>
      </c>
      <c r="C28" s="51">
        <v>2805</v>
      </c>
      <c r="D28" s="49">
        <f>IF(ROUNDUP(C28*(20/100),0)/$C$25&lt;(5/10000),ROUNDUP($C$25*(5/10000),0),IF(ROUNDUP(C28*(20/100),0)/$C$25&gt;(100/10000),ROUNDUP($C$25*100/10000,0),ROUNDUP(C28*(20/100),0)))</f>
        <v>236</v>
      </c>
      <c r="E28" s="39"/>
      <c r="F28" s="75"/>
      <c r="H28" s="6" t="s">
        <v>26</v>
      </c>
    </row>
    <row r="29" spans="1:8" ht="15.75" customHeight="1">
      <c r="A29" s="73" t="s">
        <v>50</v>
      </c>
      <c r="B29" s="34" t="s">
        <v>10</v>
      </c>
      <c r="C29" s="35">
        <f>SUM(C30:C31)</f>
        <v>43366</v>
      </c>
      <c r="D29" s="36"/>
      <c r="E29" s="37">
        <f>ROUNDUP(C29*(20/100),0)</f>
        <v>8674</v>
      </c>
      <c r="F29" s="53"/>
      <c r="H29" s="6" t="s">
        <v>26</v>
      </c>
    </row>
    <row r="30" spans="1:8" ht="15.75" customHeight="1">
      <c r="A30" s="62"/>
      <c r="B30" s="30" t="s">
        <v>27</v>
      </c>
      <c r="C30" s="51">
        <v>24129</v>
      </c>
      <c r="D30" s="49">
        <f>ROUNDUP($C$29*(1/100),0)</f>
        <v>434</v>
      </c>
      <c r="E30" s="38"/>
      <c r="F30" s="54"/>
      <c r="H30" s="6" t="s">
        <v>26</v>
      </c>
    </row>
    <row r="31" spans="1:8" ht="15.75" customHeight="1">
      <c r="A31" s="62"/>
      <c r="B31" s="30" t="s">
        <v>28</v>
      </c>
      <c r="C31" s="51">
        <v>19237</v>
      </c>
      <c r="D31" s="49">
        <f>ROUNDUP($C$29*(1/100),0)</f>
        <v>434</v>
      </c>
      <c r="E31" s="39"/>
      <c r="F31" s="54"/>
      <c r="H31" s="6" t="s">
        <v>26</v>
      </c>
    </row>
    <row r="32" spans="1:8" ht="15.75" customHeight="1">
      <c r="A32" s="73" t="s">
        <v>51</v>
      </c>
      <c r="B32" s="34" t="s">
        <v>10</v>
      </c>
      <c r="C32" s="35">
        <f>SUM(C33:C34)</f>
        <v>39350</v>
      </c>
      <c r="D32" s="36"/>
      <c r="E32" s="37">
        <f>ROUNDUP(C32*(20/100),0)</f>
        <v>7870</v>
      </c>
      <c r="F32" s="53"/>
      <c r="H32" s="6" t="s">
        <v>26</v>
      </c>
    </row>
    <row r="33" spans="1:8" ht="15.75" customHeight="1">
      <c r="A33" s="62"/>
      <c r="B33" s="30" t="s">
        <v>8</v>
      </c>
      <c r="C33" s="51">
        <v>23381</v>
      </c>
      <c r="D33" s="49">
        <f>ROUNDUP($C$32*(1/100),0)</f>
        <v>394</v>
      </c>
      <c r="E33" s="38"/>
      <c r="F33" s="54"/>
      <c r="H33" s="6" t="s">
        <v>26</v>
      </c>
    </row>
    <row r="34" spans="1:8" ht="15.75" customHeight="1">
      <c r="A34" s="74"/>
      <c r="B34" s="30" t="s">
        <v>9</v>
      </c>
      <c r="C34" s="51">
        <v>15969</v>
      </c>
      <c r="D34" s="49">
        <f>ROUNDUP($C$32*(1/100),0)</f>
        <v>394</v>
      </c>
      <c r="E34" s="39"/>
      <c r="F34" s="54"/>
      <c r="H34" s="6" t="s">
        <v>26</v>
      </c>
    </row>
    <row r="35" spans="1:8" ht="15.75" customHeight="1">
      <c r="A35" s="73" t="s">
        <v>31</v>
      </c>
      <c r="B35" s="34" t="s">
        <v>10</v>
      </c>
      <c r="C35" s="35">
        <f>SUM(C36:C37)</f>
        <v>30892</v>
      </c>
      <c r="D35" s="28"/>
      <c r="E35" s="37">
        <f>ROUNDUP(C35*(20/100),0)</f>
        <v>6179</v>
      </c>
      <c r="F35" s="53"/>
      <c r="H35" s="6"/>
    </row>
    <row r="36" spans="1:8" ht="15.75" customHeight="1">
      <c r="A36" s="62"/>
      <c r="B36" s="30" t="s">
        <v>0</v>
      </c>
      <c r="C36" s="51">
        <v>26391</v>
      </c>
      <c r="D36" s="49">
        <f>ROUNDUP($C$35*(1/100),0)</f>
        <v>309</v>
      </c>
      <c r="E36" s="38"/>
      <c r="F36" s="54"/>
      <c r="H36" s="6"/>
    </row>
    <row r="37" spans="1:8" ht="15.75" customHeight="1">
      <c r="A37" s="74"/>
      <c r="B37" s="30" t="s">
        <v>2</v>
      </c>
      <c r="C37" s="51">
        <v>4501</v>
      </c>
      <c r="D37" s="49">
        <f>ROUNDUP($C$35*(1/100),0)</f>
        <v>309</v>
      </c>
      <c r="E37" s="39"/>
      <c r="F37" s="54"/>
      <c r="H37" s="6"/>
    </row>
    <row r="38" spans="1:8" ht="15.75" customHeight="1">
      <c r="A38" s="33" t="s">
        <v>32</v>
      </c>
      <c r="B38" s="30" t="s">
        <v>63</v>
      </c>
      <c r="C38" s="35">
        <v>37703</v>
      </c>
      <c r="D38" s="36"/>
      <c r="E38" s="37">
        <f>ROUNDUP(C38*(20/100),0)</f>
        <v>7541</v>
      </c>
      <c r="F38" s="43"/>
      <c r="H38" s="6"/>
    </row>
    <row r="39" spans="1:8" ht="15.75" customHeight="1">
      <c r="A39" s="73" t="s">
        <v>33</v>
      </c>
      <c r="B39" s="34" t="s">
        <v>10</v>
      </c>
      <c r="C39" s="35">
        <f>SUM(C40:C43)</f>
        <v>25360</v>
      </c>
      <c r="D39" s="36"/>
      <c r="E39" s="37">
        <f>ROUNDUP(C39*(20/100),0)</f>
        <v>5072</v>
      </c>
      <c r="F39" s="53" t="s">
        <v>60</v>
      </c>
      <c r="H39" s="6" t="s">
        <v>26</v>
      </c>
    </row>
    <row r="40" spans="1:8" ht="15.75" customHeight="1">
      <c r="A40" s="62"/>
      <c r="B40" s="30" t="s">
        <v>11</v>
      </c>
      <c r="C40" s="51">
        <v>8906</v>
      </c>
      <c r="D40" s="49">
        <f>IF(ROUNDUP(C40*(20/100),0)/$C$39&lt;(5/10000),ROUNDUP($C$39*(5/10000),0),IF(ROUNDUP(C40*(20/100),0)/$C$39&gt;(100/10000),ROUNDUP($C$39*100/10000,0),ROUNDUP(C40*(20/100),0)))</f>
        <v>254</v>
      </c>
      <c r="E40" s="38"/>
      <c r="F40" s="54"/>
      <c r="H40" s="6" t="s">
        <v>26</v>
      </c>
    </row>
    <row r="41" spans="1:8" ht="15.75" customHeight="1">
      <c r="A41" s="62"/>
      <c r="B41" s="30" t="s">
        <v>3</v>
      </c>
      <c r="C41" s="51">
        <v>9433</v>
      </c>
      <c r="D41" s="49">
        <f>IF(ROUNDUP(C41*(20/100),0)/$C$39&lt;(5/10000),ROUNDUP($C$39*(5/10000),0),IF(ROUNDUP(C41*(20/100),0)/$C$39&gt;(100/10000),ROUNDUP($C$39*100/10000,0),ROUNDUP(C41*(20/100),0)))</f>
        <v>254</v>
      </c>
      <c r="E41" s="38"/>
      <c r="F41" s="54"/>
      <c r="H41" s="6" t="s">
        <v>26</v>
      </c>
    </row>
    <row r="42" spans="1:8" ht="15.75" customHeight="1">
      <c r="A42" s="62"/>
      <c r="B42" s="30" t="s">
        <v>4</v>
      </c>
      <c r="C42" s="51">
        <v>4830</v>
      </c>
      <c r="D42" s="49">
        <f>IF(ROUNDUP(C42*(20/100),0)/$C$39&lt;(5/10000),ROUNDUP($C$39*(5/10000),0),IF(ROUNDUP(C42*(20/100),0)/$C$39&gt;(100/10000),ROUNDUP($C$39*100/10000,0),ROUNDUP(C42*(20/100),0)))</f>
        <v>254</v>
      </c>
      <c r="E42" s="38"/>
      <c r="F42" s="54"/>
      <c r="H42" s="6"/>
    </row>
    <row r="43" spans="1:8" ht="15.75" customHeight="1" thickBot="1">
      <c r="A43" s="63"/>
      <c r="B43" s="41" t="s">
        <v>34</v>
      </c>
      <c r="C43" s="52">
        <v>2191</v>
      </c>
      <c r="D43" s="50">
        <f>IF(ROUNDUP(C43*(20/100),0)/$C$39&lt;(5/10000),ROUNDUP($C$39*(5/10000),0),IF(ROUNDUP(C43*(20/100),0)/$C$39&gt;(100/10000),ROUNDUP($C$39*100/10000,0),ROUNDUP(C43*(20/100),0)))</f>
        <v>254</v>
      </c>
      <c r="E43" s="42"/>
      <c r="F43" s="83"/>
      <c r="H43" s="6" t="s">
        <v>26</v>
      </c>
    </row>
    <row r="44" ht="13.5">
      <c r="H44" t="s">
        <v>26</v>
      </c>
    </row>
    <row r="45" ht="13.5">
      <c r="H45" t="s">
        <v>26</v>
      </c>
    </row>
    <row r="57" ht="13.5">
      <c r="D57" s="4"/>
    </row>
  </sheetData>
  <sheetProtection/>
  <mergeCells count="24">
    <mergeCell ref="A39:A43"/>
    <mergeCell ref="F39:F43"/>
    <mergeCell ref="A35:A37"/>
    <mergeCell ref="F35:F37"/>
    <mergeCell ref="A3:A4"/>
    <mergeCell ref="B3:B4"/>
    <mergeCell ref="C3:C4"/>
    <mergeCell ref="D3:E3"/>
    <mergeCell ref="F3:F4"/>
    <mergeCell ref="A29:A31"/>
    <mergeCell ref="A1:F2"/>
    <mergeCell ref="A17:A20"/>
    <mergeCell ref="F17:F20"/>
    <mergeCell ref="A21:A23"/>
    <mergeCell ref="F21:F23"/>
    <mergeCell ref="A7:A13"/>
    <mergeCell ref="F7:F13"/>
    <mergeCell ref="A14:A16"/>
    <mergeCell ref="F14:F16"/>
    <mergeCell ref="F29:F31"/>
    <mergeCell ref="A32:A34"/>
    <mergeCell ref="F32:F34"/>
    <mergeCell ref="A25:A28"/>
    <mergeCell ref="F25:F28"/>
  </mergeCells>
  <printOptions/>
  <pageMargins left="0.4" right="0.41" top="0.87" bottom="0.39" header="0.5" footer="0.35"/>
  <pageSetup fitToHeight="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SEC</cp:lastModifiedBy>
  <cp:lastPrinted>2013-01-08T08:59:50Z</cp:lastPrinted>
  <dcterms:created xsi:type="dcterms:W3CDTF">2008-01-02T04:48:47Z</dcterms:created>
  <dcterms:modified xsi:type="dcterms:W3CDTF">2013-01-09T04:58:39Z</dcterms:modified>
  <cp:category/>
  <cp:version/>
  <cp:contentType/>
  <cp:contentStatus/>
</cp:coreProperties>
</file>