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400" yWindow="165" windowWidth="14445" windowHeight="1249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'업체별현황'!$A$1:$S$105</definedName>
    <definedName name="본서">'[1]본서하반기'!$F$6:$FQ$326</definedName>
    <definedName name="전입">#REF!</definedName>
    <definedName name="파출소">'[1]하반기(지구대)'!$F$8:$FQ$272</definedName>
  </definedNames>
  <calcPr calcId="145621"/>
</workbook>
</file>

<file path=xl/sharedStrings.xml><?xml version="1.0" encoding="utf-8"?>
<sst xmlns="http://schemas.openxmlformats.org/spreadsheetml/2006/main" count="455" uniqueCount="168">
  <si>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</si>
  <si>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</si>
  <si>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</si>
  <si>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</si>
  <si>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</si>
  <si>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</si>
  <si>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</si>
  <si>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</si>
  <si>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</si>
  <si>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</si>
  <si>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</si>
  <si>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</si>
  <si>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</si>
  <si>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</si>
  <si>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</si>
  <si>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</si>
  <si>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</si>
  <si>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</si>
  <si>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</si>
  <si>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</si>
  <si>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</si>
  <si>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</si>
  <si>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</si>
  <si>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</si>
  <si>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</si>
  <si>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</si>
  <si>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</si>
  <si>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</si>
  <si>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</si>
  <si>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</si>
  <si>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</si>
  <si>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</si>
  <si>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</si>
  <si>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</si>
  <si>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</si>
  <si>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</si>
  <si>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</si>
  <si>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</si>
  <si>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</si>
  <si>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</si>
  <si>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</si>
  <si>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</si>
  <si>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</si>
  <si>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</si>
  <si>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</si>
  <si>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</si>
  <si>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</si>
  <si>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</si>
  <si>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</si>
  <si>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</si>
  <si>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</si>
  <si>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</si>
  <si>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</si>
  <si>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</si>
  <si>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</si>
  <si>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</si>
  <si>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</si>
  <si>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</si>
  <si>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</si>
  <si>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</si>
  <si>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</si>
  <si>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</si>
  <si>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</si>
  <si>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</si>
  <si>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</si>
  <si>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</si>
  <si>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</si>
  <si>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</si>
  <si>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</si>
  <si>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</si>
  <si>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</si>
  <si>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</si>
  <si>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</si>
  <si>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</si>
  <si>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</si>
  <si>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</si>
  <si>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</si>
  <si>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</si>
  <si>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</si>
  <si>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</si>
  <si>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</si>
  <si>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</si>
  <si>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</si>
  <si>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</si>
  <si>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</si>
  <si>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</si>
  <si>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</si>
  <si>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</si>
  <si>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</si>
  <si>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</si>
  <si>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</si>
  <si>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</si>
  <si>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</si>
  <si>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</si>
  <si>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포항시 북구 동해지구 
(포항 코아루 블루인시티)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</si>
  <si>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</si>
  <si>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</si>
  <si>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</si>
  <si>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</si>
  <si>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</si>
  <si>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</si>
  <si>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</si>
  <si>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</si>
  <si>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</si>
  <si>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</si>
  <si>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</si>
  <si>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</si>
  <si>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</si>
  <si>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</si>
  <si>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</si>
  <si>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</si>
  <si>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</si>
  <si>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</si>
  <si>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</si>
  <si>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</si>
  <si>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</si>
  <si>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</si>
  <si>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</si>
  <si>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우현동</t>
  </si>
  <si>
    <t>㈜구산건설</t>
  </si>
  <si>
    <t>공공</t>
  </si>
  <si>
    <t>임대</t>
  </si>
  <si>
    <t>㈜화산건설</t>
  </si>
  <si>
    <t>토르시디(유)</t>
  </si>
  <si>
    <t>경북</t>
  </si>
  <si>
    <t>포항시 북구 우현1지구 28-1B 4L
(도나우)</t>
  </si>
  <si>
    <t>포항시 남구 대잠동 98-46
(포항자이)</t>
  </si>
  <si>
    <t>대우조선해양건설㈜</t>
  </si>
  <si>
    <t>입주예정(준공)월</t>
  </si>
  <si>
    <t>준공여부
(준공/미준공)</t>
  </si>
  <si>
    <t>2017-02</t>
  </si>
  <si>
    <t>미준공</t>
  </si>
  <si>
    <t>2018-08</t>
  </si>
  <si>
    <t>2018-02</t>
  </si>
  <si>
    <t>미준공</t>
  </si>
  <si>
    <t>2018-12</t>
  </si>
  <si>
    <t>2017-05</t>
  </si>
  <si>
    <t>2001-01</t>
  </si>
  <si>
    <t>준공</t>
  </si>
  <si>
    <t>2018-03</t>
  </si>
  <si>
    <t>2016-03</t>
  </si>
  <si>
    <t>2015-09</t>
  </si>
  <si>
    <t>2018-09</t>
  </si>
  <si>
    <t>2018-07</t>
  </si>
  <si>
    <t>2017-12</t>
  </si>
  <si>
    <t>분양
청약일</t>
  </si>
  <si>
    <t>계약
마감일</t>
  </si>
  <si>
    <t>소재지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</si>
  <si>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</si>
  <si>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</si>
  <si>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</si>
  <si>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</si>
  <si>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</si>
  <si>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</si>
  <si>
    <t>준공</t>
  </si>
  <si>
    <t>포항</t>
  </si>
  <si>
    <t>대잠동</t>
  </si>
  <si>
    <r>
      <t>Ⅰ</t>
    </r>
    <r>
      <rPr>
        <b/>
        <sz val="18"/>
        <rFont val="굴림체"/>
        <family val="3"/>
      </rPr>
      <t>. 미분양주택현황(총괄) - '17.5월말 현재</t>
    </r>
  </si>
  <si>
    <r>
      <t>포항시 남구</t>
    </r>
    <r>
      <rPr>
        <sz val="11"/>
        <color indexed="8"/>
        <rFont val="돋움"/>
        <family val="3"/>
      </rPr>
      <t xml:space="preserve"> 대잠동</t>
    </r>
    <r>
      <rPr>
        <sz val="11"/>
        <color indexed="8"/>
        <rFont val="돋움"/>
        <family val="3"/>
      </rPr>
      <t xml:space="preserve">
(대잠</t>
    </r>
    <r>
      <rPr>
        <sz val="11"/>
        <color indexed="8"/>
        <rFont val="돋움"/>
        <family val="3"/>
      </rPr>
      <t xml:space="preserve"> </t>
    </r>
    <r>
      <rPr>
        <sz val="11"/>
        <color indexed="8"/>
        <rFont val="돋움"/>
        <family val="3"/>
      </rPr>
      <t>라온프라이빗)</t>
    </r>
  </si>
  <si>
    <t>라온건설㈜</t>
  </si>
  <si>
    <t>㈜하나파트너스
디앤티</t>
  </si>
  <si>
    <t>전월
('17년4월)</t>
  </si>
  <si>
    <t>당해월
('17년5월)</t>
  </si>
  <si>
    <t>-</t>
  </si>
  <si>
    <t>합    계(18단지)</t>
  </si>
  <si>
    <t>민간분양 주택('17.4월)</t>
  </si>
  <si>
    <t>민간분양 주택('17.5월)</t>
  </si>
  <si>
    <t xml:space="preserve"> □ 업체별 현황 ('17.5.31. 현재)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</si>
</sst>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 "/>
    <numFmt numFmtId="177" formatCode="#,##0_);[Red]\(#,##0\)"/>
    <numFmt numFmtId="178" formatCode="_-* #,##0.00_-;\-* #,##0.00_-;_-* &quot;-&quot;_-;_-@_-"/>
    <numFmt numFmtId="179" formatCode="&quot;₩&quot;#,##0.00;&quot;₩&quot;\-#,##0.0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;[Red]&quot;₩&quot;&quot;₩&quot;\-#,##0"/>
    <numFmt numFmtId="182" formatCode="&quot;₩&quot;#,##0;[Red]&quot;₩&quot;&quot;₩&quot;&quot;₩&quot;\!\-#,##0"/>
    <numFmt numFmtId="18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_ * #,##0_ ;_ * \-#,##0_ ;_ * &quot;-&quot;_ ;_ @_ "/>
    <numFmt numFmtId="188" formatCode="_ * #,##0.00_ ;_ * \-#,##0.00_ ;_ * &quot;-&quot;??_ ;_ @_ "/>
    <numFmt numFmtId="189" formatCode="#,##0;&quot;₩&quot;&quot;₩&quot;&quot;₩&quot;&quot;₩&quot;\(#,##0&quot;₩&quot;&quot;₩&quot;&quot;₩&quot;&quot;₩&quot;\)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8705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181" fontId="1" fillId="0" borderId="0">
      <alignment vertical="center"/>
      <protection/>
    </xf>
    <xf numFmtId="181" fontId="1" fillId="0" borderId="0">
      <alignment vertical="center"/>
      <protection/>
    </xf>
    <xf numFmtId="182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184" fontId="30" fillId="0" borderId="0">
      <alignment/>
      <protection locked="0"/>
    </xf>
    <xf numFmtId="184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185" fontId="30" fillId="0" borderId="0">
      <alignment/>
      <protection locked="0"/>
    </xf>
    <xf numFmtId="185" fontId="30" fillId="0" borderId="0">
      <alignment/>
      <protection locked="0"/>
    </xf>
    <xf numFmtId="0" fontId="30" fillId="0" borderId="0">
      <alignment/>
      <protection locked="0"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190" fontId="87" fillId="0" borderId="0">
      <alignment/>
      <protection/>
    </xf>
    <xf numFmtId="189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191" fontId="87" fillId="0" borderId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179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179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23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176" fontId="9" fillId="48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176" fontId="7" fillId="0" borderId="3" xfId="98" applyNumberFormat="1" applyFont="1" applyBorder="1" applyAlignment="1">
      <alignment vertical="center"/>
    </xf>
    <xf numFmtId="176" fontId="4" fillId="0" borderId="3" xfId="98" applyNumberFormat="1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0" fontId="57" fillId="0" borderId="3" xfId="100" applyNumberFormat="1" applyFont="1" applyFill="1" applyBorder="1" applyAlignment="1">
      <alignment horizontal="right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12" fillId="0" borderId="3" xfId="98" applyNumberFormat="1" applyFont="1" applyFill="1" applyBorder="1" applyAlignment="1">
      <alignment horizontal="right"/>
    </xf>
    <xf numFmtId="0" fontId="57" fillId="0" borderId="3" xfId="98" applyNumberFormat="1" applyFont="1" applyFill="1" applyBorder="1" applyAlignment="1">
      <alignment horizontal="right"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7" xfId="100" applyNumberFormat="1" applyFont="1" applyFill="1" applyBorder="1" applyAlignment="1">
      <alignment vertical="center"/>
      <protection/>
    </xf>
    <xf numFmtId="41" fontId="13" fillId="56" borderId="27" xfId="100" applyNumberFormat="1" applyFont="1" applyFill="1" applyBorder="1" applyAlignment="1">
      <alignment vertical="center"/>
      <protection/>
    </xf>
    <xf numFmtId="41" fontId="11" fillId="56" borderId="27" xfId="100" applyNumberFormat="1" applyFont="1" applyFill="1" applyBorder="1" applyAlignment="1">
      <alignment vertical="center"/>
      <protection/>
    </xf>
    <xf numFmtId="0" fontId="8" fillId="56" borderId="28" xfId="100" applyFont="1" applyFill="1" applyBorder="1" applyAlignment="1">
      <alignment horizontal="center" vertical="center"/>
      <protection/>
    </xf>
    <xf numFmtId="17" fontId="0" fillId="0" borderId="0" xfId="0" applyNumberFormat="1"/>
    <xf numFmtId="17" fontId="8" fillId="0" borderId="0" xfId="100" applyNumberFormat="1" applyFont="1">
      <alignment/>
      <protection/>
    </xf>
    <xf numFmtId="0" fontId="3" fillId="56" borderId="29" xfId="100" applyFont="1" applyFill="1" applyBorder="1" applyAlignment="1">
      <alignment vertical="center"/>
      <protection/>
    </xf>
    <xf numFmtId="0" fontId="3" fillId="0" borderId="30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1" xfId="100" applyFont="1" applyBorder="1" applyAlignment="1">
      <alignment horizontal="center" vertical="center"/>
      <protection/>
    </xf>
    <xf numFmtId="0" fontId="8" fillId="56" borderId="27" xfId="100" applyFont="1" applyFill="1" applyBorder="1" applyAlignment="1">
      <alignment horizontal="center" vertical="center"/>
      <protection/>
    </xf>
    <xf numFmtId="49" fontId="8" fillId="56" borderId="27" xfId="100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41" fontId="90" fillId="0" borderId="3" xfId="109" applyNumberFormat="1" applyFont="1" applyFill="1" applyBorder="1" applyAlignment="1">
      <alignment horizontal="right" vertical="center"/>
      <protection/>
    </xf>
    <xf numFmtId="41" fontId="91" fillId="32" borderId="3" xfId="0" applyNumberFormat="1" applyFont="1" applyFill="1" applyBorder="1" applyAlignment="1">
      <alignment horizontal="right" wrapText="1"/>
    </xf>
    <xf numFmtId="178" fontId="0" fillId="0" borderId="3" xfId="98" applyNumberFormat="1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176" fontId="4" fillId="56" borderId="3" xfId="0" applyNumberFormat="1" applyFont="1" applyFill="1" applyBorder="1" applyAlignment="1">
      <alignment vertical="center"/>
    </xf>
    <xf numFmtId="0" fontId="3" fillId="0" borderId="32" xfId="100" applyFont="1" applyBorder="1" applyAlignment="1">
      <alignment horizontal="center" vertical="center"/>
      <protection/>
    </xf>
    <xf numFmtId="41" fontId="3" fillId="0" borderId="27" xfId="100" applyNumberFormat="1" applyFont="1" applyBorder="1" applyAlignment="1">
      <alignment vertical="center"/>
      <protection/>
    </xf>
    <xf numFmtId="0" fontId="3" fillId="0" borderId="27" xfId="100" applyFont="1" applyBorder="1" applyAlignment="1">
      <alignment horizontal="center" vertical="center"/>
      <protection/>
    </xf>
    <xf numFmtId="41" fontId="3" fillId="0" borderId="28" xfId="100" applyNumberFormat="1" applyFont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0" fillId="0" borderId="3" xfId="98" applyFont="1" applyFill="1" applyBorder="1" applyAlignment="1">
      <alignment horizontal="center" vertical="center"/>
    </xf>
    <xf numFmtId="0" fontId="3" fillId="0" borderId="2" xfId="100" applyFont="1" applyBorder="1" applyAlignment="1">
      <alignment horizontal="center" vertical="center"/>
      <protection/>
    </xf>
    <xf numFmtId="0" fontId="3" fillId="0" borderId="33" xfId="100" applyFont="1" applyBorder="1" applyAlignment="1">
      <alignment horizontal="center" vertical="center"/>
      <protection/>
    </xf>
    <xf numFmtId="41" fontId="3" fillId="0" borderId="3" xfId="100" applyNumberFormat="1" applyFont="1" applyBorder="1">
      <alignment/>
      <protection/>
    </xf>
    <xf numFmtId="41" fontId="13" fillId="0" borderId="3" xfId="98" applyFont="1" applyBorder="1" applyAlignment="1">
      <alignment/>
    </xf>
    <xf numFmtId="41" fontId="11" fillId="0" borderId="3" xfId="98" applyFont="1" applyBorder="1" applyAlignment="1">
      <alignment/>
    </xf>
    <xf numFmtId="0" fontId="3" fillId="0" borderId="34" xfId="100" applyFont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vertical="center"/>
      <protection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8" fillId="57" borderId="31" xfId="100" applyFont="1" applyFill="1" applyBorder="1" applyAlignment="1">
      <alignment horizontal="center" vertical="center" wrapText="1"/>
      <protection/>
    </xf>
    <xf numFmtId="0" fontId="8" fillId="57" borderId="31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0" fontId="3" fillId="0" borderId="26" xfId="100" applyFont="1" applyBorder="1" applyAlignment="1">
      <alignment horizontal="center" vertical="center"/>
      <protection/>
    </xf>
    <xf numFmtId="0" fontId="3" fillId="0" borderId="36" xfId="100" applyFont="1" applyBorder="1" applyAlignment="1">
      <alignment horizontal="center" vertical="center"/>
      <protection/>
    </xf>
    <xf numFmtId="0" fontId="3" fillId="0" borderId="25" xfId="100" applyFont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 wrapText="1"/>
      <protection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0" fontId="91" fillId="0" borderId="37" xfId="100" applyFont="1" applyBorder="1" applyAlignment="1">
      <alignment horizontal="center" vertical="center"/>
      <protection/>
    </xf>
    <xf numFmtId="0" fontId="91" fillId="0" borderId="38" xfId="100" applyFont="1" applyBorder="1" applyAlignment="1">
      <alignment horizontal="center" vertical="center"/>
      <protection/>
    </xf>
    <xf numFmtId="0" fontId="92" fillId="0" borderId="38" xfId="100" applyFont="1" applyBorder="1" applyAlignment="1">
      <alignment horizontal="center" vertical="center"/>
      <protection/>
    </xf>
    <xf numFmtId="0" fontId="92" fillId="0" borderId="39" xfId="100" applyFont="1" applyBorder="1" applyAlignment="1">
      <alignment horizontal="center" vertical="center"/>
      <protection/>
    </xf>
    <xf numFmtId="0" fontId="3" fillId="56" borderId="40" xfId="100" applyFont="1" applyFill="1" applyBorder="1" applyAlignment="1">
      <alignment horizontal="center" vertical="center"/>
      <protection/>
    </xf>
    <xf numFmtId="0" fontId="3" fillId="56" borderId="41" xfId="100" applyFont="1" applyFill="1" applyBorder="1" applyAlignment="1">
      <alignment horizontal="center" vertical="center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7" borderId="3" xfId="0" applyFont="1" applyFill="1" applyBorder="1" applyAlignment="1">
      <alignment horizontal="center" vertical="center" wrapText="1"/>
    </xf>
    <xf numFmtId="0" fontId="8" fillId="58" borderId="3" xfId="100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0" fontId="8" fillId="58" borderId="31" xfId="100" applyFont="1" applyFill="1" applyBorder="1" applyAlignment="1">
      <alignment horizontal="center" vertical="center" wrapText="1"/>
      <protection/>
    </xf>
    <xf numFmtId="0" fontId="8" fillId="58" borderId="31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37" xfId="100" applyFont="1" applyFill="1" applyBorder="1" applyAlignment="1">
      <alignment horizontal="center" vertical="center"/>
      <protection/>
    </xf>
    <xf numFmtId="0" fontId="15" fillId="7" borderId="38" xfId="100" applyFont="1" applyFill="1" applyBorder="1" applyAlignment="1">
      <alignment horizontal="center" vertical="center"/>
      <protection/>
    </xf>
    <xf numFmtId="0" fontId="15" fillId="7" borderId="42" xfId="100" applyFont="1" applyFill="1" applyBorder="1" applyAlignment="1">
      <alignment horizontal="center" vertical="center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38" xfId="100" applyFont="1" applyFill="1" applyBorder="1" applyAlignment="1">
      <alignment horizontal="center" vertical="center" wrapText="1"/>
      <protection/>
    </xf>
    <xf numFmtId="0" fontId="16" fillId="7" borderId="38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0" fontId="16" fillId="7" borderId="36" xfId="100" applyFont="1" applyFill="1" applyBorder="1" applyAlignment="1">
      <alignment horizontal="center" vertical="center"/>
      <protection/>
    </xf>
    <xf numFmtId="41" fontId="15" fillId="7" borderId="38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6" fillId="7" borderId="26" xfId="100" applyFont="1" applyFill="1" applyBorder="1" applyAlignment="1">
      <alignment horizontal="center" vertical="center"/>
      <protection/>
    </xf>
    <xf numFmtId="0" fontId="15" fillId="7" borderId="39" xfId="100" applyFont="1" applyFill="1" applyBorder="1" applyAlignment="1">
      <alignment horizontal="center" vertical="center" wrapText="1"/>
      <protection/>
    </xf>
    <xf numFmtId="0" fontId="15" fillId="7" borderId="31" xfId="100" applyFont="1" applyFill="1" applyBorder="1" applyAlignment="1">
      <alignment horizontal="center" vertical="center"/>
      <protection/>
    </xf>
    <xf numFmtId="0" fontId="15" fillId="7" borderId="43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6" xfId="98" applyFont="1" applyFill="1" applyBorder="1" applyAlignment="1">
      <alignment horizontal="center" vertical="center" wrapText="1"/>
    </xf>
    <xf numFmtId="49" fontId="15" fillId="7" borderId="38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49" fontId="15" fillId="7" borderId="26" xfId="100" applyNumberFormat="1" applyFont="1" applyFill="1" applyBorder="1" applyAlignment="1">
      <alignment horizontal="center" vertical="center"/>
      <protection/>
    </xf>
    <xf numFmtId="0" fontId="15" fillId="7" borderId="26" xfId="100" applyFont="1" applyFill="1" applyBorder="1" applyAlignment="1">
      <alignment horizontal="center" vertical="center"/>
      <protection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36" xfId="100" applyFont="1" applyFill="1" applyBorder="1" applyAlignment="1">
      <alignment horizontal="center" vertical="center"/>
      <protection/>
    </xf>
    <xf numFmtId="0" fontId="16" fillId="7" borderId="44" xfId="100" applyFont="1" applyFill="1" applyBorder="1" applyAlignment="1">
      <alignment horizontal="center" vertical="center"/>
      <protection/>
    </xf>
    <xf numFmtId="0" fontId="16" fillId="7" borderId="45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3" fillId="0" borderId="45" xfId="100" applyFont="1" applyBorder="1" applyAlignment="1">
      <alignment horizontal="center" vertical="center"/>
      <protection/>
    </xf>
    <xf numFmtId="0" fontId="3" fillId="0" borderId="46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3" fillId="32" borderId="3" xfId="100" applyFont="1" applyFill="1" applyBorder="1" applyAlignment="1">
      <alignment horizontal="center" vertical="center"/>
      <protection/>
    </xf>
    <xf numFmtId="0" fontId="8" fillId="0" borderId="26" xfId="100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7" borderId="31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49" fontId="8" fillId="57" borderId="3" xfId="0" applyNumberFormat="1" applyFont="1" applyFill="1" applyBorder="1" applyAlignment="1">
      <alignment horizontal="center" vertical="center" wrapText="1"/>
    </xf>
    <xf numFmtId="0" fontId="53" fillId="0" borderId="35" xfId="215" applyFont="1" applyBorder="1" applyAlignment="1">
      <alignment horizontal="left" vertical="center"/>
      <protection/>
    </xf>
    <xf numFmtId="0" fontId="51" fillId="0" borderId="33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30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6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8" fillId="0" borderId="33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30" xfId="215" applyFont="1" applyBorder="1" applyAlignment="1">
      <alignment horizontal="center" vertical="center"/>
      <protection/>
    </xf>
    <xf numFmtId="0" fontId="5" fillId="0" borderId="33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30" xfId="215" applyFont="1" applyBorder="1" applyAlignment="1">
      <alignment horizontal="center" vertical="center"/>
      <protection/>
    </xf>
    <xf numFmtId="0" fontId="16" fillId="0" borderId="33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30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41" fontId="12" fillId="0" borderId="3" xfId="109" applyNumberFormat="1" applyFont="1" applyFill="1" applyBorder="1" applyAlignment="1">
      <alignment horizontal="right" vertical="center"/>
      <protection/>
    </xf>
    <xf numFmtId="41" fontId="13" fillId="32" borderId="3" xfId="0" applyNumberFormat="1" applyFont="1" applyFill="1" applyBorder="1" applyAlignment="1">
      <alignment horizontal="right" wrapText="1"/>
    </xf>
    <xf numFmtId="0" fontId="8" fillId="0" borderId="47" xfId="100" applyFont="1" applyFill="1" applyBorder="1" applyAlignment="1">
      <alignment horizontal="center" vertical="center" wrapText="1"/>
      <protection/>
    </xf>
    <xf numFmtId="0" fontId="8" fillId="0" borderId="48" xfId="100" applyFont="1" applyFill="1" applyBorder="1" applyAlignment="1">
      <alignment horizontal="center" vertical="center"/>
      <protection/>
    </xf>
    <xf numFmtId="0" fontId="8" fillId="0" borderId="49" xfId="100" applyFont="1" applyFill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3" xfId="100" applyFont="1" applyFill="1" applyBorder="1" applyAlignment="1">
      <alignment horizontal="center" vertical="center" wrapText="1"/>
      <protection/>
    </xf>
    <xf numFmtId="0" fontId="59" fillId="0" borderId="47" xfId="100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3" xfId="0" applyFont="1" applyFill="1" applyBorder="1" applyAlignment="1">
      <alignment/>
    </xf>
  </cellXfs>
  <cellStyles count="486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G22" sqref="G22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97" t="s">
        <v>148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1" customFormat="1" ht="24.95" customHeight="1">
      <c r="A2" s="94" t="s">
        <v>4</v>
      </c>
      <c r="B2" s="95" t="s">
        <v>5</v>
      </c>
      <c r="C2" s="94" t="s">
        <v>166</v>
      </c>
      <c r="D2" s="94"/>
      <c r="E2" s="94"/>
      <c r="F2" s="94"/>
      <c r="G2" s="94" t="s">
        <v>165</v>
      </c>
      <c r="H2" s="94"/>
      <c r="I2" s="94"/>
      <c r="J2" s="94"/>
    </row>
    <row r="3" spans="1:10" s="1" customFormat="1" ht="24.95" customHeight="1">
      <c r="A3" s="94"/>
      <c r="B3" s="96"/>
      <c r="C3" s="76" t="s">
        <v>0</v>
      </c>
      <c r="D3" s="3" t="s">
        <v>1</v>
      </c>
      <c r="E3" s="3" t="s">
        <v>2</v>
      </c>
      <c r="F3" s="3" t="s">
        <v>3</v>
      </c>
      <c r="G3" s="76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 aca="true" t="shared" si="0" ref="B4">C4-G4</f>
        <v>62</v>
      </c>
      <c r="C4" s="77">
        <f aca="true" t="shared" si="1" ref="C4">SUM(D4+E4+F4)</f>
        <v>1414</v>
      </c>
      <c r="D4" s="6">
        <f>'세부내역Ⅰ~Ⅲ'!K47</f>
        <v>175</v>
      </c>
      <c r="E4" s="6">
        <f>'세부내역Ⅰ~Ⅲ'!E7+'세부내역Ⅰ~Ⅲ'!L7</f>
        <v>1161</v>
      </c>
      <c r="F4" s="6">
        <f>'세부내역Ⅰ~Ⅲ'!M47</f>
        <v>78</v>
      </c>
      <c r="G4" s="77">
        <f>SUM(H4:J4)</f>
        <v>1352</v>
      </c>
      <c r="H4" s="6">
        <v>75</v>
      </c>
      <c r="I4" s="6">
        <v>1198</v>
      </c>
      <c r="J4" s="6">
        <v>79</v>
      </c>
    </row>
    <row r="7" spans="1:10" ht="35.25" customHeight="1">
      <c r="A7" s="97" t="s">
        <v>149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4.95" customHeight="1">
      <c r="A8" s="94" t="s">
        <v>4</v>
      </c>
      <c r="B8" s="95" t="s">
        <v>5</v>
      </c>
      <c r="C8" s="94" t="s">
        <v>166</v>
      </c>
      <c r="D8" s="94"/>
      <c r="E8" s="94"/>
      <c r="F8" s="94"/>
      <c r="G8" s="94" t="s">
        <v>165</v>
      </c>
      <c r="H8" s="94"/>
      <c r="I8" s="94"/>
      <c r="J8" s="94"/>
    </row>
    <row r="9" spans="1:10" ht="24.95" customHeight="1">
      <c r="A9" s="94"/>
      <c r="B9" s="96"/>
      <c r="C9" s="76" t="s">
        <v>0</v>
      </c>
      <c r="D9" s="5" t="s">
        <v>1</v>
      </c>
      <c r="E9" s="5" t="s">
        <v>2</v>
      </c>
      <c r="F9" s="5" t="s">
        <v>3</v>
      </c>
      <c r="G9" s="76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 aca="true" t="shared" si="2" ref="B10">C10-G10</f>
        <v>0</v>
      </c>
      <c r="C10" s="77">
        <f aca="true" t="shared" si="3" ref="C10">SUM(D10+E10+F10)</f>
        <v>25</v>
      </c>
      <c r="D10" s="8">
        <f>'세부내역Ⅰ~Ⅲ'!K57</f>
        <v>0</v>
      </c>
      <c r="E10" s="8">
        <f>'세부내역Ⅰ~Ⅲ'!L57</f>
        <v>23</v>
      </c>
      <c r="F10" s="8">
        <f>'세부내역Ⅰ~Ⅲ'!M57</f>
        <v>2</v>
      </c>
      <c r="G10" s="77">
        <f>SUM(H10:J10)</f>
        <v>25</v>
      </c>
      <c r="H10" s="8">
        <v>0</v>
      </c>
      <c r="I10" s="8">
        <v>23</v>
      </c>
      <c r="J10" s="8">
        <v>2</v>
      </c>
    </row>
  </sheetData>
  <mergeCells count="10">
    <mergeCell ref="G2:J2"/>
    <mergeCell ref="B2:B3"/>
    <mergeCell ref="A2:A3"/>
    <mergeCell ref="C2:F2"/>
    <mergeCell ref="A1:J1"/>
    <mergeCell ref="A8:A9"/>
    <mergeCell ref="B8:B9"/>
    <mergeCell ref="C8:F8"/>
    <mergeCell ref="G8:J8"/>
    <mergeCell ref="A7:J7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07"/>
  <sheetViews>
    <sheetView tabSelected="1" zoomScale="85" zoomScaleNormal="85" zoomScaleSheetLayoutView="85" workbookViewId="0" topLeftCell="A1">
      <pane xSplit="10" ySplit="6" topLeftCell="K7" activePane="bottomRight" state="frozen"/>
      <selection pane="topRight" activeCell="K1" sqref="K1"/>
      <selection pane="bottomLeft" activeCell="A7" sqref="A7"/>
      <selection pane="bottomRight" activeCell="X87" sqref="X87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2.10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11.5546875" style="10" customWidth="1"/>
    <col min="18" max="18" width="9.4453125" style="55" customWidth="1"/>
    <col min="19" max="19" width="10.77734375" style="10" customWidth="1"/>
    <col min="20" max="20" width="7.99609375" style="10" customWidth="1"/>
    <col min="21" max="16384" width="8.88671875" style="10" customWidth="1"/>
  </cols>
  <sheetData>
    <row r="1" spans="1:19" ht="38.25" customHeight="1" thickBot="1">
      <c r="A1" s="128" t="s">
        <v>167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4.95" customHeight="1">
      <c r="A2" s="129" t="s">
        <v>31</v>
      </c>
      <c r="B2" s="130"/>
      <c r="C2" s="130"/>
      <c r="D2" s="133" t="s">
        <v>147</v>
      </c>
      <c r="E2" s="134"/>
      <c r="F2" s="134"/>
      <c r="G2" s="133" t="s">
        <v>30</v>
      </c>
      <c r="H2" s="130"/>
      <c r="I2" s="130" t="s">
        <v>29</v>
      </c>
      <c r="J2" s="130"/>
      <c r="K2" s="139" t="s">
        <v>28</v>
      </c>
      <c r="L2" s="139"/>
      <c r="M2" s="139" t="s">
        <v>27</v>
      </c>
      <c r="N2" s="139"/>
      <c r="O2" s="139"/>
      <c r="P2" s="133" t="s">
        <v>145</v>
      </c>
      <c r="Q2" s="133" t="s">
        <v>146</v>
      </c>
      <c r="R2" s="147" t="s">
        <v>128</v>
      </c>
      <c r="S2" s="142" t="s">
        <v>129</v>
      </c>
    </row>
    <row r="3" spans="1:19" ht="24.95" customHeight="1" thickBot="1">
      <c r="A3" s="131"/>
      <c r="B3" s="132"/>
      <c r="C3" s="132"/>
      <c r="D3" s="135"/>
      <c r="E3" s="135"/>
      <c r="F3" s="135"/>
      <c r="G3" s="132"/>
      <c r="H3" s="132"/>
      <c r="I3" s="132"/>
      <c r="J3" s="132"/>
      <c r="K3" s="140"/>
      <c r="L3" s="140"/>
      <c r="M3" s="140"/>
      <c r="N3" s="140"/>
      <c r="O3" s="140"/>
      <c r="P3" s="132"/>
      <c r="Q3" s="132"/>
      <c r="R3" s="148"/>
      <c r="S3" s="143"/>
    </row>
    <row r="4" spans="1:24" ht="24.95" customHeight="1">
      <c r="A4" s="153" t="s">
        <v>26</v>
      </c>
      <c r="B4" s="141" t="s">
        <v>25</v>
      </c>
      <c r="C4" s="141" t="s">
        <v>24</v>
      </c>
      <c r="D4" s="136"/>
      <c r="E4" s="136"/>
      <c r="F4" s="136"/>
      <c r="G4" s="141" t="s">
        <v>23</v>
      </c>
      <c r="H4" s="141" t="s">
        <v>22</v>
      </c>
      <c r="I4" s="136" t="s">
        <v>21</v>
      </c>
      <c r="J4" s="136" t="s">
        <v>20</v>
      </c>
      <c r="K4" s="145" t="s">
        <v>19</v>
      </c>
      <c r="L4" s="145" t="s">
        <v>18</v>
      </c>
      <c r="M4" s="145" t="s">
        <v>17</v>
      </c>
      <c r="N4" s="137" t="s">
        <v>16</v>
      </c>
      <c r="O4" s="137"/>
      <c r="P4" s="132"/>
      <c r="Q4" s="132"/>
      <c r="R4" s="148"/>
      <c r="S4" s="143"/>
      <c r="U4" s="113" t="s">
        <v>150</v>
      </c>
      <c r="V4" s="114"/>
      <c r="W4" s="115" t="s">
        <v>151</v>
      </c>
      <c r="X4" s="116"/>
    </row>
    <row r="5" spans="1:24" ht="33" customHeight="1" thickBot="1">
      <c r="A5" s="154"/>
      <c r="B5" s="138"/>
      <c r="C5" s="138"/>
      <c r="D5" s="136"/>
      <c r="E5" s="136"/>
      <c r="F5" s="136"/>
      <c r="G5" s="138"/>
      <c r="H5" s="138"/>
      <c r="I5" s="138"/>
      <c r="J5" s="138"/>
      <c r="K5" s="146"/>
      <c r="L5" s="146"/>
      <c r="M5" s="146"/>
      <c r="N5" s="82" t="s">
        <v>161</v>
      </c>
      <c r="O5" s="82" t="s">
        <v>162</v>
      </c>
      <c r="P5" s="150"/>
      <c r="Q5" s="150"/>
      <c r="R5" s="149"/>
      <c r="S5" s="144"/>
      <c r="U5" s="78" t="s">
        <v>152</v>
      </c>
      <c r="V5" s="79">
        <f>O11+O24+O29+O33+O36+O46+O104</f>
        <v>740</v>
      </c>
      <c r="W5" s="80" t="s">
        <v>153</v>
      </c>
      <c r="X5" s="81">
        <f>O55+O59+O68+O72+O79+O83+O86+O91+O94+O97+O99</f>
        <v>674</v>
      </c>
    </row>
    <row r="6" spans="1:19" s="17" customFormat="1" ht="20.1" customHeight="1">
      <c r="A6" s="91"/>
      <c r="B6" s="86"/>
      <c r="C6" s="63"/>
      <c r="D6" s="87">
        <v>18</v>
      </c>
      <c r="E6" s="86" t="s">
        <v>15</v>
      </c>
      <c r="F6" s="86"/>
      <c r="G6" s="86"/>
      <c r="H6" s="86"/>
      <c r="I6" s="86"/>
      <c r="J6" s="63"/>
      <c r="K6" s="64"/>
      <c r="L6" s="64"/>
      <c r="M6" s="88">
        <f>M105</f>
        <v>9557</v>
      </c>
      <c r="N6" s="89">
        <f>N105</f>
        <v>1352</v>
      </c>
      <c r="O6" s="90">
        <f>O105</f>
        <v>1414</v>
      </c>
      <c r="P6" s="64"/>
      <c r="Q6" s="64"/>
      <c r="R6" s="65"/>
      <c r="S6" s="66"/>
    </row>
    <row r="7" spans="1:19" ht="19.5" customHeight="1">
      <c r="A7" s="157" t="s">
        <v>124</v>
      </c>
      <c r="B7" s="101" t="s">
        <v>155</v>
      </c>
      <c r="C7" s="155" t="s">
        <v>65</v>
      </c>
      <c r="D7" s="156" t="s">
        <v>66</v>
      </c>
      <c r="E7" s="106"/>
      <c r="F7" s="106"/>
      <c r="G7" s="107" t="s">
        <v>67</v>
      </c>
      <c r="H7" s="107" t="s">
        <v>71</v>
      </c>
      <c r="I7" s="107" t="s">
        <v>8</v>
      </c>
      <c r="J7" s="107" t="s">
        <v>7</v>
      </c>
      <c r="K7" s="83">
        <v>82.5253</v>
      </c>
      <c r="L7" s="83">
        <v>247.1</v>
      </c>
      <c r="M7" s="39">
        <v>114</v>
      </c>
      <c r="N7" s="40">
        <v>12</v>
      </c>
      <c r="O7" s="41">
        <v>12</v>
      </c>
      <c r="P7" s="109">
        <v>41918</v>
      </c>
      <c r="Q7" s="109">
        <v>41934</v>
      </c>
      <c r="R7" s="111" t="s">
        <v>130</v>
      </c>
      <c r="S7" s="98" t="s">
        <v>131</v>
      </c>
    </row>
    <row r="8" spans="1:19" ht="19.5" customHeight="1">
      <c r="A8" s="157"/>
      <c r="B8" s="102"/>
      <c r="C8" s="104"/>
      <c r="D8" s="106"/>
      <c r="E8" s="106"/>
      <c r="F8" s="106"/>
      <c r="G8" s="107"/>
      <c r="H8" s="107"/>
      <c r="I8" s="107"/>
      <c r="J8" s="107"/>
      <c r="K8" s="83">
        <v>74.1148</v>
      </c>
      <c r="L8" s="83">
        <v>213.5</v>
      </c>
      <c r="M8" s="39">
        <v>154</v>
      </c>
      <c r="N8" s="40">
        <v>7</v>
      </c>
      <c r="O8" s="41">
        <v>7</v>
      </c>
      <c r="P8" s="110"/>
      <c r="Q8" s="110"/>
      <c r="R8" s="112"/>
      <c r="S8" s="99"/>
    </row>
    <row r="9" spans="1:19" ht="19.5" customHeight="1">
      <c r="A9" s="157"/>
      <c r="B9" s="102"/>
      <c r="C9" s="104"/>
      <c r="D9" s="106"/>
      <c r="E9" s="106"/>
      <c r="F9" s="106"/>
      <c r="G9" s="107"/>
      <c r="H9" s="107"/>
      <c r="I9" s="107"/>
      <c r="J9" s="107"/>
      <c r="K9" s="83">
        <v>66.8781</v>
      </c>
      <c r="L9" s="83">
        <v>192.9</v>
      </c>
      <c r="M9" s="39">
        <v>98</v>
      </c>
      <c r="N9" s="40">
        <v>3</v>
      </c>
      <c r="O9" s="41">
        <v>3</v>
      </c>
      <c r="P9" s="110"/>
      <c r="Q9" s="110"/>
      <c r="R9" s="112"/>
      <c r="S9" s="99"/>
    </row>
    <row r="10" spans="1:19" ht="19.5" customHeight="1">
      <c r="A10" s="157"/>
      <c r="B10" s="102"/>
      <c r="C10" s="104"/>
      <c r="D10" s="106"/>
      <c r="E10" s="106"/>
      <c r="F10" s="106"/>
      <c r="G10" s="107"/>
      <c r="H10" s="107"/>
      <c r="I10" s="107"/>
      <c r="J10" s="107"/>
      <c r="K10" s="83">
        <v>66.8239</v>
      </c>
      <c r="L10" s="83">
        <v>201.6</v>
      </c>
      <c r="M10" s="39">
        <v>16</v>
      </c>
      <c r="N10" s="40">
        <v>4</v>
      </c>
      <c r="O10" s="41">
        <v>4</v>
      </c>
      <c r="P10" s="110"/>
      <c r="Q10" s="110"/>
      <c r="R10" s="112"/>
      <c r="S10" s="99"/>
    </row>
    <row r="11" spans="1:19" ht="19.5" customHeight="1">
      <c r="A11" s="157"/>
      <c r="B11" s="102"/>
      <c r="C11" s="104"/>
      <c r="D11" s="106"/>
      <c r="E11" s="106"/>
      <c r="F11" s="106"/>
      <c r="G11" s="100" t="s">
        <v>9</v>
      </c>
      <c r="H11" s="100"/>
      <c r="I11" s="100"/>
      <c r="J11" s="100"/>
      <c r="K11" s="100"/>
      <c r="L11" s="100"/>
      <c r="M11" s="45">
        <v>382</v>
      </c>
      <c r="N11" s="46">
        <f>SUM(N7:N10)</f>
        <v>26</v>
      </c>
      <c r="O11" s="47">
        <f>SUM(O7:O10)</f>
        <v>26</v>
      </c>
      <c r="P11" s="110"/>
      <c r="Q11" s="110"/>
      <c r="R11" s="112"/>
      <c r="S11" s="99"/>
    </row>
    <row r="12" spans="1:19" ht="19.5" customHeight="1">
      <c r="A12" s="157"/>
      <c r="B12" s="102"/>
      <c r="C12" s="104" t="s">
        <v>84</v>
      </c>
      <c r="D12" s="156" t="s">
        <v>126</v>
      </c>
      <c r="E12" s="106"/>
      <c r="F12" s="106"/>
      <c r="G12" s="107" t="s">
        <v>85</v>
      </c>
      <c r="H12" s="107" t="s">
        <v>86</v>
      </c>
      <c r="I12" s="107" t="s">
        <v>8</v>
      </c>
      <c r="J12" s="107" t="s">
        <v>7</v>
      </c>
      <c r="K12" s="83">
        <v>72.9179</v>
      </c>
      <c r="L12" s="83">
        <v>290</v>
      </c>
      <c r="M12" s="39">
        <v>250</v>
      </c>
      <c r="N12" s="40">
        <v>16</v>
      </c>
      <c r="O12" s="41">
        <v>7</v>
      </c>
      <c r="P12" s="109">
        <v>42345</v>
      </c>
      <c r="Q12" s="109">
        <v>42361</v>
      </c>
      <c r="R12" s="111" t="s">
        <v>132</v>
      </c>
      <c r="S12" s="98" t="s">
        <v>131</v>
      </c>
    </row>
    <row r="13" spans="1:19" ht="19.5" customHeight="1">
      <c r="A13" s="157"/>
      <c r="B13" s="102"/>
      <c r="C13" s="104"/>
      <c r="D13" s="106"/>
      <c r="E13" s="106"/>
      <c r="F13" s="106"/>
      <c r="G13" s="107"/>
      <c r="H13" s="107"/>
      <c r="I13" s="107"/>
      <c r="J13" s="107"/>
      <c r="K13" s="83">
        <v>72.9547</v>
      </c>
      <c r="L13" s="83">
        <v>293</v>
      </c>
      <c r="M13" s="39">
        <v>126</v>
      </c>
      <c r="N13" s="40">
        <v>1</v>
      </c>
      <c r="O13" s="41">
        <v>1</v>
      </c>
      <c r="P13" s="119"/>
      <c r="Q13" s="119"/>
      <c r="R13" s="111"/>
      <c r="S13" s="98"/>
    </row>
    <row r="14" spans="1:19" ht="19.5" customHeight="1">
      <c r="A14" s="157"/>
      <c r="B14" s="102"/>
      <c r="C14" s="104"/>
      <c r="D14" s="106"/>
      <c r="E14" s="106"/>
      <c r="F14" s="106"/>
      <c r="G14" s="107"/>
      <c r="H14" s="107"/>
      <c r="I14" s="107"/>
      <c r="J14" s="107"/>
      <c r="K14" s="83">
        <v>84.9526</v>
      </c>
      <c r="L14" s="83">
        <v>328</v>
      </c>
      <c r="M14" s="39">
        <v>495</v>
      </c>
      <c r="N14" s="40">
        <v>6</v>
      </c>
      <c r="O14" s="41">
        <v>2</v>
      </c>
      <c r="P14" s="119"/>
      <c r="Q14" s="119"/>
      <c r="R14" s="111"/>
      <c r="S14" s="98"/>
    </row>
    <row r="15" spans="1:19" ht="19.5" customHeight="1">
      <c r="A15" s="157"/>
      <c r="B15" s="102"/>
      <c r="C15" s="104"/>
      <c r="D15" s="106"/>
      <c r="E15" s="106"/>
      <c r="F15" s="106"/>
      <c r="G15" s="107"/>
      <c r="H15" s="107"/>
      <c r="I15" s="107"/>
      <c r="J15" s="107"/>
      <c r="K15" s="83">
        <v>84.9625</v>
      </c>
      <c r="L15" s="83">
        <v>334</v>
      </c>
      <c r="M15" s="39">
        <v>224</v>
      </c>
      <c r="N15" s="40">
        <v>2</v>
      </c>
      <c r="O15" s="41">
        <v>1</v>
      </c>
      <c r="P15" s="119"/>
      <c r="Q15" s="119"/>
      <c r="R15" s="111"/>
      <c r="S15" s="98"/>
    </row>
    <row r="16" spans="1:19" ht="19.5" customHeight="1">
      <c r="A16" s="157"/>
      <c r="B16" s="102"/>
      <c r="C16" s="104"/>
      <c r="D16" s="106"/>
      <c r="E16" s="106"/>
      <c r="F16" s="106"/>
      <c r="G16" s="107"/>
      <c r="H16" s="107"/>
      <c r="I16" s="107"/>
      <c r="J16" s="107"/>
      <c r="K16" s="83">
        <v>84.9388</v>
      </c>
      <c r="L16" s="83">
        <v>332</v>
      </c>
      <c r="M16" s="39">
        <v>212</v>
      </c>
      <c r="N16" s="40">
        <v>0</v>
      </c>
      <c r="O16" s="41">
        <v>0</v>
      </c>
      <c r="P16" s="119"/>
      <c r="Q16" s="119"/>
      <c r="R16" s="111"/>
      <c r="S16" s="98"/>
    </row>
    <row r="17" spans="1:19" ht="19.5" customHeight="1">
      <c r="A17" s="157"/>
      <c r="B17" s="102"/>
      <c r="C17" s="104"/>
      <c r="D17" s="106"/>
      <c r="E17" s="106"/>
      <c r="F17" s="106"/>
      <c r="G17" s="107"/>
      <c r="H17" s="107"/>
      <c r="I17" s="107"/>
      <c r="J17" s="107"/>
      <c r="K17" s="83">
        <v>98.1682</v>
      </c>
      <c r="L17" s="83">
        <v>552</v>
      </c>
      <c r="M17" s="39">
        <v>183</v>
      </c>
      <c r="N17" s="40">
        <v>0</v>
      </c>
      <c r="O17" s="41">
        <v>0</v>
      </c>
      <c r="P17" s="119"/>
      <c r="Q17" s="119"/>
      <c r="R17" s="111"/>
      <c r="S17" s="98"/>
    </row>
    <row r="18" spans="1:19" ht="19.5" customHeight="1">
      <c r="A18" s="157"/>
      <c r="B18" s="102"/>
      <c r="C18" s="104"/>
      <c r="D18" s="106"/>
      <c r="E18" s="106"/>
      <c r="F18" s="106"/>
      <c r="G18" s="107"/>
      <c r="H18" s="107"/>
      <c r="I18" s="107"/>
      <c r="J18" s="107"/>
      <c r="K18" s="83">
        <v>113.7229</v>
      </c>
      <c r="L18" s="83">
        <v>426</v>
      </c>
      <c r="M18" s="39">
        <v>61</v>
      </c>
      <c r="N18" s="40">
        <v>0</v>
      </c>
      <c r="O18" s="41">
        <v>0</v>
      </c>
      <c r="P18" s="119"/>
      <c r="Q18" s="119"/>
      <c r="R18" s="111"/>
      <c r="S18" s="98"/>
    </row>
    <row r="19" spans="1:19" ht="19.5" customHeight="1">
      <c r="A19" s="157"/>
      <c r="B19" s="102"/>
      <c r="C19" s="104"/>
      <c r="D19" s="106"/>
      <c r="E19" s="106"/>
      <c r="F19" s="106"/>
      <c r="G19" s="107"/>
      <c r="H19" s="107"/>
      <c r="I19" s="107"/>
      <c r="J19" s="107"/>
      <c r="K19" s="83">
        <v>105.9618</v>
      </c>
      <c r="L19" s="83">
        <v>552</v>
      </c>
      <c r="M19" s="39">
        <v>3</v>
      </c>
      <c r="N19" s="40">
        <v>0</v>
      </c>
      <c r="O19" s="41">
        <v>0</v>
      </c>
      <c r="P19" s="119"/>
      <c r="Q19" s="119"/>
      <c r="R19" s="111"/>
      <c r="S19" s="98"/>
    </row>
    <row r="20" spans="1:19" ht="19.5" customHeight="1">
      <c r="A20" s="157"/>
      <c r="B20" s="102"/>
      <c r="C20" s="104"/>
      <c r="D20" s="106"/>
      <c r="E20" s="106"/>
      <c r="F20" s="106"/>
      <c r="G20" s="107"/>
      <c r="H20" s="107"/>
      <c r="I20" s="107"/>
      <c r="J20" s="107"/>
      <c r="K20" s="83">
        <v>113.9333</v>
      </c>
      <c r="L20" s="83">
        <v>557</v>
      </c>
      <c r="M20" s="39">
        <v>4</v>
      </c>
      <c r="N20" s="40">
        <v>0</v>
      </c>
      <c r="O20" s="41">
        <v>0</v>
      </c>
      <c r="P20" s="119"/>
      <c r="Q20" s="119"/>
      <c r="R20" s="111"/>
      <c r="S20" s="98"/>
    </row>
    <row r="21" spans="1:19" ht="19.5" customHeight="1">
      <c r="A21" s="157"/>
      <c r="B21" s="102"/>
      <c r="C21" s="104"/>
      <c r="D21" s="106"/>
      <c r="E21" s="106"/>
      <c r="F21" s="106"/>
      <c r="G21" s="107"/>
      <c r="H21" s="107"/>
      <c r="I21" s="107"/>
      <c r="J21" s="107"/>
      <c r="K21" s="83">
        <v>113.9527</v>
      </c>
      <c r="L21" s="83">
        <v>558</v>
      </c>
      <c r="M21" s="39">
        <v>3</v>
      </c>
      <c r="N21" s="40">
        <v>0</v>
      </c>
      <c r="O21" s="41">
        <v>0</v>
      </c>
      <c r="P21" s="119"/>
      <c r="Q21" s="119"/>
      <c r="R21" s="111"/>
      <c r="S21" s="98"/>
    </row>
    <row r="22" spans="1:19" ht="19.5" customHeight="1">
      <c r="A22" s="157"/>
      <c r="B22" s="102"/>
      <c r="C22" s="104"/>
      <c r="D22" s="106"/>
      <c r="E22" s="106"/>
      <c r="F22" s="106"/>
      <c r="G22" s="107"/>
      <c r="H22" s="107"/>
      <c r="I22" s="107"/>
      <c r="J22" s="107"/>
      <c r="K22" s="83">
        <v>113.9527</v>
      </c>
      <c r="L22" s="83">
        <v>558</v>
      </c>
      <c r="M22" s="39">
        <v>2</v>
      </c>
      <c r="N22" s="40">
        <v>0</v>
      </c>
      <c r="O22" s="41">
        <v>0</v>
      </c>
      <c r="P22" s="119"/>
      <c r="Q22" s="119"/>
      <c r="R22" s="111"/>
      <c r="S22" s="98"/>
    </row>
    <row r="23" spans="1:19" ht="19.5" customHeight="1">
      <c r="A23" s="157"/>
      <c r="B23" s="102"/>
      <c r="C23" s="104"/>
      <c r="D23" s="106"/>
      <c r="E23" s="106"/>
      <c r="F23" s="106"/>
      <c r="G23" s="107"/>
      <c r="H23" s="107"/>
      <c r="I23" s="107"/>
      <c r="J23" s="107"/>
      <c r="K23" s="83">
        <v>135.1984</v>
      </c>
      <c r="L23" s="83">
        <v>659</v>
      </c>
      <c r="M23" s="39">
        <v>4</v>
      </c>
      <c r="N23" s="40">
        <v>0</v>
      </c>
      <c r="O23" s="41">
        <v>0</v>
      </c>
      <c r="P23" s="119"/>
      <c r="Q23" s="119"/>
      <c r="R23" s="111"/>
      <c r="S23" s="98"/>
    </row>
    <row r="24" spans="1:19" ht="19.5" customHeight="1">
      <c r="A24" s="157"/>
      <c r="B24" s="102"/>
      <c r="C24" s="104"/>
      <c r="D24" s="106"/>
      <c r="E24" s="106"/>
      <c r="F24" s="106"/>
      <c r="G24" s="100" t="s">
        <v>9</v>
      </c>
      <c r="H24" s="100"/>
      <c r="I24" s="100"/>
      <c r="J24" s="100"/>
      <c r="K24" s="100"/>
      <c r="L24" s="100"/>
      <c r="M24" s="45">
        <f>SUM(M12:M23)</f>
        <v>1567</v>
      </c>
      <c r="N24" s="48">
        <f>SUM(N12:N23)</f>
        <v>25</v>
      </c>
      <c r="O24" s="49">
        <f>SUM(O12:O23)</f>
        <v>11</v>
      </c>
      <c r="P24" s="119"/>
      <c r="Q24" s="119"/>
      <c r="R24" s="111"/>
      <c r="S24" s="98"/>
    </row>
    <row r="25" spans="1:19" ht="19.5" customHeight="1">
      <c r="A25" s="157"/>
      <c r="B25" s="102"/>
      <c r="C25" s="104" t="s">
        <v>95</v>
      </c>
      <c r="D25" s="156" t="s">
        <v>94</v>
      </c>
      <c r="E25" s="106"/>
      <c r="F25" s="106"/>
      <c r="G25" s="107" t="s">
        <v>96</v>
      </c>
      <c r="H25" s="107" t="s">
        <v>102</v>
      </c>
      <c r="I25" s="107" t="s">
        <v>11</v>
      </c>
      <c r="J25" s="107" t="s">
        <v>10</v>
      </c>
      <c r="K25" s="83">
        <v>59.8926</v>
      </c>
      <c r="L25" s="83">
        <v>149</v>
      </c>
      <c r="M25" s="39">
        <v>164</v>
      </c>
      <c r="N25" s="40">
        <v>11</v>
      </c>
      <c r="O25" s="41">
        <v>9</v>
      </c>
      <c r="P25" s="109">
        <v>42360</v>
      </c>
      <c r="Q25" s="109">
        <v>42382</v>
      </c>
      <c r="R25" s="111" t="s">
        <v>133</v>
      </c>
      <c r="S25" s="98" t="s">
        <v>134</v>
      </c>
    </row>
    <row r="26" spans="1:19" ht="19.5" customHeight="1">
      <c r="A26" s="157"/>
      <c r="B26" s="102"/>
      <c r="C26" s="104"/>
      <c r="D26" s="106"/>
      <c r="E26" s="106"/>
      <c r="F26" s="106"/>
      <c r="G26" s="107"/>
      <c r="H26" s="107"/>
      <c r="I26" s="107"/>
      <c r="J26" s="107"/>
      <c r="K26" s="83">
        <v>59.9937</v>
      </c>
      <c r="L26" s="83">
        <v>150</v>
      </c>
      <c r="M26" s="39">
        <v>83</v>
      </c>
      <c r="N26" s="40">
        <v>1</v>
      </c>
      <c r="O26" s="41">
        <v>1</v>
      </c>
      <c r="P26" s="110"/>
      <c r="Q26" s="110"/>
      <c r="R26" s="112"/>
      <c r="S26" s="99"/>
    </row>
    <row r="27" spans="1:19" ht="19.5" customHeight="1">
      <c r="A27" s="157"/>
      <c r="B27" s="102"/>
      <c r="C27" s="104"/>
      <c r="D27" s="106"/>
      <c r="E27" s="106"/>
      <c r="F27" s="106"/>
      <c r="G27" s="107"/>
      <c r="H27" s="107"/>
      <c r="I27" s="107"/>
      <c r="J27" s="107"/>
      <c r="K27" s="83">
        <v>74.9527</v>
      </c>
      <c r="L27" s="83">
        <v>183</v>
      </c>
      <c r="M27" s="39">
        <v>221</v>
      </c>
      <c r="N27" s="40">
        <v>70</v>
      </c>
      <c r="O27" s="41">
        <v>63</v>
      </c>
      <c r="P27" s="110"/>
      <c r="Q27" s="110"/>
      <c r="R27" s="112"/>
      <c r="S27" s="99"/>
    </row>
    <row r="28" spans="1:19" ht="19.5" customHeight="1">
      <c r="A28" s="157"/>
      <c r="B28" s="102"/>
      <c r="C28" s="104"/>
      <c r="D28" s="106"/>
      <c r="E28" s="106"/>
      <c r="F28" s="106"/>
      <c r="G28" s="107"/>
      <c r="H28" s="107"/>
      <c r="I28" s="107"/>
      <c r="J28" s="107"/>
      <c r="K28" s="83">
        <v>84.9812</v>
      </c>
      <c r="L28" s="83">
        <v>208</v>
      </c>
      <c r="M28" s="39">
        <v>220</v>
      </c>
      <c r="N28" s="40">
        <v>71</v>
      </c>
      <c r="O28" s="41">
        <v>68</v>
      </c>
      <c r="P28" s="110"/>
      <c r="Q28" s="110"/>
      <c r="R28" s="112"/>
      <c r="S28" s="99"/>
    </row>
    <row r="29" spans="1:19" ht="19.5" customHeight="1">
      <c r="A29" s="157"/>
      <c r="B29" s="102"/>
      <c r="C29" s="104"/>
      <c r="D29" s="106"/>
      <c r="E29" s="106"/>
      <c r="F29" s="106"/>
      <c r="G29" s="100" t="s">
        <v>9</v>
      </c>
      <c r="H29" s="100"/>
      <c r="I29" s="100"/>
      <c r="J29" s="100"/>
      <c r="K29" s="100"/>
      <c r="L29" s="100"/>
      <c r="M29" s="45">
        <f>SUM(M25:M28)</f>
        <v>688</v>
      </c>
      <c r="N29" s="46">
        <f>SUM(N25:N28)</f>
        <v>153</v>
      </c>
      <c r="O29" s="47">
        <f>SUM(O25:O28)</f>
        <v>141</v>
      </c>
      <c r="P29" s="110"/>
      <c r="Q29" s="110"/>
      <c r="R29" s="112"/>
      <c r="S29" s="99"/>
    </row>
    <row r="30" spans="1:19" ht="19.5" customHeight="1">
      <c r="A30" s="157"/>
      <c r="B30" s="102"/>
      <c r="C30" s="104" t="s">
        <v>105</v>
      </c>
      <c r="D30" s="156" t="s">
        <v>117</v>
      </c>
      <c r="E30" s="106"/>
      <c r="F30" s="106"/>
      <c r="G30" s="107" t="s">
        <v>127</v>
      </c>
      <c r="H30" s="107" t="s">
        <v>73</v>
      </c>
      <c r="I30" s="107" t="s">
        <v>11</v>
      </c>
      <c r="J30" s="107" t="s">
        <v>10</v>
      </c>
      <c r="K30" s="83">
        <v>69.6681</v>
      </c>
      <c r="L30" s="83">
        <v>208</v>
      </c>
      <c r="M30" s="39">
        <v>341</v>
      </c>
      <c r="N30" s="40">
        <v>62</v>
      </c>
      <c r="O30" s="41">
        <v>59</v>
      </c>
      <c r="P30" s="109">
        <v>42465</v>
      </c>
      <c r="Q30" s="109">
        <v>42481</v>
      </c>
      <c r="R30" s="111" t="s">
        <v>135</v>
      </c>
      <c r="S30" s="98" t="s">
        <v>134</v>
      </c>
    </row>
    <row r="31" spans="1:19" ht="19.5" customHeight="1">
      <c r="A31" s="157"/>
      <c r="B31" s="102"/>
      <c r="C31" s="104"/>
      <c r="D31" s="106"/>
      <c r="E31" s="106"/>
      <c r="F31" s="106"/>
      <c r="G31" s="107"/>
      <c r="H31" s="107"/>
      <c r="I31" s="107"/>
      <c r="J31" s="107"/>
      <c r="K31" s="83">
        <v>84.992</v>
      </c>
      <c r="L31" s="83">
        <v>246</v>
      </c>
      <c r="M31" s="39">
        <v>292</v>
      </c>
      <c r="N31" s="40">
        <v>45</v>
      </c>
      <c r="O31" s="41">
        <v>41</v>
      </c>
      <c r="P31" s="110"/>
      <c r="Q31" s="110"/>
      <c r="R31" s="112"/>
      <c r="S31" s="99"/>
    </row>
    <row r="32" spans="1:19" ht="19.5" customHeight="1">
      <c r="A32" s="157"/>
      <c r="B32" s="102"/>
      <c r="C32" s="104"/>
      <c r="D32" s="106"/>
      <c r="E32" s="106"/>
      <c r="F32" s="106"/>
      <c r="G32" s="107"/>
      <c r="H32" s="107"/>
      <c r="I32" s="107"/>
      <c r="J32" s="107"/>
      <c r="K32" s="83">
        <v>106.9099</v>
      </c>
      <c r="L32" s="83">
        <v>310</v>
      </c>
      <c r="M32" s="39">
        <v>112</v>
      </c>
      <c r="N32" s="40">
        <v>75</v>
      </c>
      <c r="O32" s="41">
        <v>74</v>
      </c>
      <c r="P32" s="110"/>
      <c r="Q32" s="110"/>
      <c r="R32" s="112"/>
      <c r="S32" s="99"/>
    </row>
    <row r="33" spans="1:19" ht="19.5" customHeight="1">
      <c r="A33" s="157"/>
      <c r="B33" s="102"/>
      <c r="C33" s="104"/>
      <c r="D33" s="106"/>
      <c r="E33" s="106"/>
      <c r="F33" s="106"/>
      <c r="G33" s="100" t="s">
        <v>9</v>
      </c>
      <c r="H33" s="100"/>
      <c r="I33" s="100"/>
      <c r="J33" s="100"/>
      <c r="K33" s="100"/>
      <c r="L33" s="100"/>
      <c r="M33" s="45">
        <f>SUM(M30:M32)</f>
        <v>745</v>
      </c>
      <c r="N33" s="46">
        <f>SUM(N30:N32)</f>
        <v>182</v>
      </c>
      <c r="O33" s="47">
        <f>SUM(O30:O32)</f>
        <v>174</v>
      </c>
      <c r="P33" s="110"/>
      <c r="Q33" s="110"/>
      <c r="R33" s="112"/>
      <c r="S33" s="99"/>
    </row>
    <row r="34" spans="1:19" ht="19.5" customHeight="1">
      <c r="A34" s="157"/>
      <c r="B34" s="102"/>
      <c r="C34" s="104" t="s">
        <v>106</v>
      </c>
      <c r="D34" s="156" t="s">
        <v>108</v>
      </c>
      <c r="E34" s="106"/>
      <c r="F34" s="106"/>
      <c r="G34" s="107" t="s">
        <v>107</v>
      </c>
      <c r="H34" s="108" t="s">
        <v>109</v>
      </c>
      <c r="I34" s="107" t="s">
        <v>11</v>
      </c>
      <c r="J34" s="107" t="s">
        <v>10</v>
      </c>
      <c r="K34" s="83">
        <v>84.7938</v>
      </c>
      <c r="L34" s="83">
        <v>420</v>
      </c>
      <c r="M34" s="39">
        <v>42</v>
      </c>
      <c r="N34" s="40">
        <v>15</v>
      </c>
      <c r="O34" s="41">
        <v>0</v>
      </c>
      <c r="P34" s="120">
        <v>42458</v>
      </c>
      <c r="Q34" s="120">
        <v>42466</v>
      </c>
      <c r="R34" s="124" t="s">
        <v>136</v>
      </c>
      <c r="S34" s="126" t="s">
        <v>154</v>
      </c>
    </row>
    <row r="35" spans="1:19" ht="19.5" customHeight="1">
      <c r="A35" s="157"/>
      <c r="B35" s="102"/>
      <c r="C35" s="104"/>
      <c r="D35" s="106"/>
      <c r="E35" s="106"/>
      <c r="F35" s="106"/>
      <c r="G35" s="107"/>
      <c r="H35" s="107"/>
      <c r="I35" s="107"/>
      <c r="J35" s="107"/>
      <c r="K35" s="83">
        <v>84.7806</v>
      </c>
      <c r="L35" s="83">
        <v>438</v>
      </c>
      <c r="M35" s="39">
        <v>130</v>
      </c>
      <c r="N35" s="40">
        <v>18</v>
      </c>
      <c r="O35" s="41">
        <v>0</v>
      </c>
      <c r="P35" s="121"/>
      <c r="Q35" s="121"/>
      <c r="R35" s="125"/>
      <c r="S35" s="127"/>
    </row>
    <row r="36" spans="1:19" ht="19.5" customHeight="1">
      <c r="A36" s="157"/>
      <c r="B36" s="102"/>
      <c r="C36" s="104"/>
      <c r="D36" s="106"/>
      <c r="E36" s="106"/>
      <c r="F36" s="106"/>
      <c r="G36" s="100" t="s">
        <v>9</v>
      </c>
      <c r="H36" s="100"/>
      <c r="I36" s="100"/>
      <c r="J36" s="100"/>
      <c r="K36" s="100"/>
      <c r="L36" s="100"/>
      <c r="M36" s="45">
        <f>SUM(M34:M35)</f>
        <v>172</v>
      </c>
      <c r="N36" s="46">
        <f>SUM(N34:N35)</f>
        <v>33</v>
      </c>
      <c r="O36" s="47">
        <f>SUM(O34:O35)</f>
        <v>0</v>
      </c>
      <c r="P36" s="121"/>
      <c r="Q36" s="121"/>
      <c r="R36" s="125"/>
      <c r="S36" s="127"/>
    </row>
    <row r="37" spans="1:19" s="34" customFormat="1" ht="20.1" customHeight="1">
      <c r="A37" s="157"/>
      <c r="B37" s="102"/>
      <c r="C37" s="165" t="s">
        <v>113</v>
      </c>
      <c r="D37" s="204" t="s">
        <v>114</v>
      </c>
      <c r="E37" s="205"/>
      <c r="F37" s="206"/>
      <c r="G37" s="151" t="s">
        <v>115</v>
      </c>
      <c r="H37" s="168" t="s">
        <v>116</v>
      </c>
      <c r="I37" s="151" t="s">
        <v>8</v>
      </c>
      <c r="J37" s="151" t="s">
        <v>7</v>
      </c>
      <c r="K37" s="84">
        <v>59.98</v>
      </c>
      <c r="L37" s="93">
        <v>186</v>
      </c>
      <c r="M37" s="42">
        <v>16</v>
      </c>
      <c r="N37" s="201">
        <v>9</v>
      </c>
      <c r="O37" s="36">
        <v>9</v>
      </c>
      <c r="P37" s="109">
        <v>42613</v>
      </c>
      <c r="Q37" s="109">
        <v>42635</v>
      </c>
      <c r="R37" s="111" t="s">
        <v>135</v>
      </c>
      <c r="S37" s="98" t="s">
        <v>134</v>
      </c>
    </row>
    <row r="38" spans="1:19" s="34" customFormat="1" ht="20.1" customHeight="1">
      <c r="A38" s="157"/>
      <c r="B38" s="102"/>
      <c r="C38" s="166"/>
      <c r="D38" s="207"/>
      <c r="E38" s="208"/>
      <c r="F38" s="209"/>
      <c r="G38" s="166"/>
      <c r="H38" s="166"/>
      <c r="I38" s="166"/>
      <c r="J38" s="166"/>
      <c r="K38" s="69">
        <v>59.88</v>
      </c>
      <c r="L38" s="70">
        <v>186</v>
      </c>
      <c r="M38" s="71">
        <v>12</v>
      </c>
      <c r="N38" s="202">
        <v>10</v>
      </c>
      <c r="O38" s="72">
        <v>10</v>
      </c>
      <c r="P38" s="122"/>
      <c r="Q38" s="122"/>
      <c r="R38" s="173"/>
      <c r="S38" s="169"/>
    </row>
    <row r="39" spans="1:20" s="34" customFormat="1" ht="18" customHeight="1">
      <c r="A39" s="157"/>
      <c r="B39" s="102"/>
      <c r="C39" s="166"/>
      <c r="D39" s="207"/>
      <c r="E39" s="208"/>
      <c r="F39" s="209"/>
      <c r="G39" s="166"/>
      <c r="H39" s="166"/>
      <c r="I39" s="166"/>
      <c r="J39" s="166"/>
      <c r="K39" s="69">
        <v>69.94</v>
      </c>
      <c r="L39" s="70">
        <v>208</v>
      </c>
      <c r="M39" s="71">
        <v>60</v>
      </c>
      <c r="N39" s="202">
        <v>54</v>
      </c>
      <c r="O39" s="72">
        <v>40</v>
      </c>
      <c r="P39" s="122"/>
      <c r="Q39" s="122"/>
      <c r="R39" s="173"/>
      <c r="S39" s="169"/>
      <c r="T39" s="60"/>
    </row>
    <row r="40" spans="1:19" s="34" customFormat="1" ht="20.1" customHeight="1">
      <c r="A40" s="157"/>
      <c r="B40" s="102"/>
      <c r="C40" s="166"/>
      <c r="D40" s="207"/>
      <c r="E40" s="208"/>
      <c r="F40" s="209"/>
      <c r="G40" s="166"/>
      <c r="H40" s="166"/>
      <c r="I40" s="166"/>
      <c r="J40" s="166"/>
      <c r="K40" s="69">
        <v>69.7</v>
      </c>
      <c r="L40" s="70">
        <v>208</v>
      </c>
      <c r="M40" s="71">
        <v>55</v>
      </c>
      <c r="N40" s="202">
        <v>41</v>
      </c>
      <c r="O40" s="72">
        <v>32</v>
      </c>
      <c r="P40" s="122"/>
      <c r="Q40" s="122"/>
      <c r="R40" s="173"/>
      <c r="S40" s="169"/>
    </row>
    <row r="41" spans="1:19" s="34" customFormat="1" ht="20.1" customHeight="1">
      <c r="A41" s="157"/>
      <c r="B41" s="102"/>
      <c r="C41" s="166"/>
      <c r="D41" s="207"/>
      <c r="E41" s="208"/>
      <c r="F41" s="209"/>
      <c r="G41" s="166"/>
      <c r="H41" s="166"/>
      <c r="I41" s="166"/>
      <c r="J41" s="166"/>
      <c r="K41" s="69">
        <v>72.75</v>
      </c>
      <c r="L41" s="70">
        <v>215</v>
      </c>
      <c r="M41" s="71">
        <v>7</v>
      </c>
      <c r="N41" s="202">
        <v>5</v>
      </c>
      <c r="O41" s="72">
        <v>5</v>
      </c>
      <c r="P41" s="122"/>
      <c r="Q41" s="122"/>
      <c r="R41" s="173"/>
      <c r="S41" s="169"/>
    </row>
    <row r="42" spans="1:19" s="34" customFormat="1" ht="20.1" customHeight="1">
      <c r="A42" s="157"/>
      <c r="B42" s="102"/>
      <c r="C42" s="166"/>
      <c r="D42" s="207"/>
      <c r="E42" s="208"/>
      <c r="F42" s="209"/>
      <c r="G42" s="166"/>
      <c r="H42" s="166"/>
      <c r="I42" s="166"/>
      <c r="J42" s="166"/>
      <c r="K42" s="69">
        <v>84.7</v>
      </c>
      <c r="L42" s="70">
        <v>213</v>
      </c>
      <c r="M42" s="71">
        <v>7</v>
      </c>
      <c r="N42" s="202">
        <v>5</v>
      </c>
      <c r="O42" s="72">
        <v>3</v>
      </c>
      <c r="P42" s="122"/>
      <c r="Q42" s="122"/>
      <c r="R42" s="173"/>
      <c r="S42" s="169"/>
    </row>
    <row r="43" spans="1:19" s="34" customFormat="1" ht="20.1" customHeight="1">
      <c r="A43" s="157"/>
      <c r="B43" s="102"/>
      <c r="C43" s="166"/>
      <c r="D43" s="207"/>
      <c r="E43" s="208"/>
      <c r="F43" s="209"/>
      <c r="G43" s="166"/>
      <c r="H43" s="166"/>
      <c r="I43" s="166"/>
      <c r="J43" s="166"/>
      <c r="K43" s="69">
        <v>84.9</v>
      </c>
      <c r="L43" s="70">
        <v>213</v>
      </c>
      <c r="M43" s="71">
        <v>4</v>
      </c>
      <c r="N43" s="202">
        <v>2</v>
      </c>
      <c r="O43" s="72">
        <v>2</v>
      </c>
      <c r="P43" s="122"/>
      <c r="Q43" s="122"/>
      <c r="R43" s="173"/>
      <c r="S43" s="169"/>
    </row>
    <row r="44" spans="1:19" s="34" customFormat="1" ht="20.1" customHeight="1">
      <c r="A44" s="157"/>
      <c r="B44" s="102"/>
      <c r="C44" s="166"/>
      <c r="D44" s="207"/>
      <c r="E44" s="208"/>
      <c r="F44" s="209"/>
      <c r="G44" s="166"/>
      <c r="H44" s="166"/>
      <c r="I44" s="166"/>
      <c r="J44" s="166"/>
      <c r="K44" s="69">
        <v>84.94</v>
      </c>
      <c r="L44" s="70">
        <v>213</v>
      </c>
      <c r="M44" s="71">
        <v>2</v>
      </c>
      <c r="N44" s="202">
        <v>1</v>
      </c>
      <c r="O44" s="72">
        <v>1</v>
      </c>
      <c r="P44" s="122"/>
      <c r="Q44" s="122"/>
      <c r="R44" s="173"/>
      <c r="S44" s="169"/>
    </row>
    <row r="45" spans="1:19" s="34" customFormat="1" ht="20.1" customHeight="1">
      <c r="A45" s="157"/>
      <c r="B45" s="102"/>
      <c r="C45" s="166"/>
      <c r="D45" s="207"/>
      <c r="E45" s="208"/>
      <c r="F45" s="209"/>
      <c r="G45" s="167"/>
      <c r="H45" s="167"/>
      <c r="I45" s="167"/>
      <c r="J45" s="167"/>
      <c r="K45" s="69">
        <v>84.88</v>
      </c>
      <c r="L45" s="70">
        <v>213</v>
      </c>
      <c r="M45" s="71">
        <v>7</v>
      </c>
      <c r="N45" s="202">
        <v>4</v>
      </c>
      <c r="O45" s="72">
        <v>5</v>
      </c>
      <c r="P45" s="122"/>
      <c r="Q45" s="122"/>
      <c r="R45" s="173"/>
      <c r="S45" s="169"/>
    </row>
    <row r="46" spans="1:19" s="34" customFormat="1" ht="20.1" customHeight="1">
      <c r="A46" s="157"/>
      <c r="B46" s="102"/>
      <c r="C46" s="167"/>
      <c r="D46" s="210"/>
      <c r="E46" s="211"/>
      <c r="F46" s="212"/>
      <c r="G46" s="170" t="s">
        <v>9</v>
      </c>
      <c r="H46" s="171"/>
      <c r="I46" s="171"/>
      <c r="J46" s="171"/>
      <c r="K46" s="171"/>
      <c r="L46" s="172"/>
      <c r="M46" s="53">
        <f>SUM(M37:M45)</f>
        <v>170</v>
      </c>
      <c r="N46" s="203">
        <f>SUM(N37:N45)</f>
        <v>131</v>
      </c>
      <c r="O46" s="73">
        <f>SUM(O37:O45)</f>
        <v>107</v>
      </c>
      <c r="P46" s="122"/>
      <c r="Q46" s="122"/>
      <c r="R46" s="173"/>
      <c r="S46" s="169"/>
    </row>
    <row r="47" spans="1:19" ht="20.1" customHeight="1">
      <c r="A47" s="157"/>
      <c r="B47" s="102"/>
      <c r="C47" s="104" t="s">
        <v>12</v>
      </c>
      <c r="D47" s="213" t="s">
        <v>81</v>
      </c>
      <c r="E47" s="104"/>
      <c r="F47" s="104"/>
      <c r="G47" s="162" t="s">
        <v>82</v>
      </c>
      <c r="H47" s="162" t="s">
        <v>83</v>
      </c>
      <c r="I47" s="163" t="s">
        <v>8</v>
      </c>
      <c r="J47" s="163" t="s">
        <v>7</v>
      </c>
      <c r="K47" s="74">
        <v>84.99</v>
      </c>
      <c r="L47" s="85">
        <v>210</v>
      </c>
      <c r="M47" s="75">
        <v>178</v>
      </c>
      <c r="N47" s="43">
        <v>0</v>
      </c>
      <c r="O47" s="44">
        <v>0</v>
      </c>
      <c r="P47" s="120">
        <v>39661</v>
      </c>
      <c r="Q47" s="120">
        <v>39692</v>
      </c>
      <c r="R47" s="124" t="s">
        <v>137</v>
      </c>
      <c r="S47" s="126" t="s">
        <v>138</v>
      </c>
    </row>
    <row r="48" spans="1:19" ht="20.1" customHeight="1">
      <c r="A48" s="157"/>
      <c r="B48" s="102"/>
      <c r="C48" s="104"/>
      <c r="D48" s="104"/>
      <c r="E48" s="104"/>
      <c r="F48" s="104"/>
      <c r="G48" s="163"/>
      <c r="H48" s="163"/>
      <c r="I48" s="163"/>
      <c r="J48" s="163"/>
      <c r="K48" s="74">
        <v>132.35</v>
      </c>
      <c r="L48" s="85">
        <v>335</v>
      </c>
      <c r="M48" s="75">
        <v>44</v>
      </c>
      <c r="N48" s="43">
        <v>0</v>
      </c>
      <c r="O48" s="44">
        <v>0</v>
      </c>
      <c r="P48" s="121"/>
      <c r="Q48" s="121"/>
      <c r="R48" s="125"/>
      <c r="S48" s="127"/>
    </row>
    <row r="49" spans="1:19" ht="20.1" customHeight="1">
      <c r="A49" s="157"/>
      <c r="B49" s="102"/>
      <c r="C49" s="104"/>
      <c r="D49" s="104"/>
      <c r="E49" s="104"/>
      <c r="F49" s="104"/>
      <c r="G49" s="163"/>
      <c r="H49" s="163"/>
      <c r="I49" s="163"/>
      <c r="J49" s="163"/>
      <c r="K49" s="74">
        <v>133.72</v>
      </c>
      <c r="L49" s="85">
        <v>343</v>
      </c>
      <c r="M49" s="75">
        <v>87</v>
      </c>
      <c r="N49" s="43">
        <v>0</v>
      </c>
      <c r="O49" s="44">
        <v>0</v>
      </c>
      <c r="P49" s="121"/>
      <c r="Q49" s="121"/>
      <c r="R49" s="125"/>
      <c r="S49" s="127"/>
    </row>
    <row r="50" spans="1:19" ht="20.1" customHeight="1">
      <c r="A50" s="157"/>
      <c r="B50" s="102"/>
      <c r="C50" s="104"/>
      <c r="D50" s="104"/>
      <c r="E50" s="104"/>
      <c r="F50" s="104"/>
      <c r="G50" s="163"/>
      <c r="H50" s="163"/>
      <c r="I50" s="163"/>
      <c r="J50" s="163"/>
      <c r="K50" s="74">
        <v>145.29</v>
      </c>
      <c r="L50" s="85">
        <v>395</v>
      </c>
      <c r="M50" s="75">
        <v>25</v>
      </c>
      <c r="N50" s="43">
        <v>0</v>
      </c>
      <c r="O50" s="44">
        <v>0</v>
      </c>
      <c r="P50" s="121"/>
      <c r="Q50" s="121"/>
      <c r="R50" s="125"/>
      <c r="S50" s="127"/>
    </row>
    <row r="51" spans="1:19" ht="20.1" customHeight="1">
      <c r="A51" s="157"/>
      <c r="B51" s="102"/>
      <c r="C51" s="104"/>
      <c r="D51" s="104"/>
      <c r="E51" s="104"/>
      <c r="F51" s="104"/>
      <c r="G51" s="163"/>
      <c r="H51" s="163"/>
      <c r="I51" s="163"/>
      <c r="J51" s="163"/>
      <c r="K51" s="74">
        <v>143.68</v>
      </c>
      <c r="L51" s="85">
        <v>396</v>
      </c>
      <c r="M51" s="75">
        <v>3</v>
      </c>
      <c r="N51" s="43">
        <v>0</v>
      </c>
      <c r="O51" s="44">
        <v>0</v>
      </c>
      <c r="P51" s="121"/>
      <c r="Q51" s="121"/>
      <c r="R51" s="125"/>
      <c r="S51" s="127"/>
    </row>
    <row r="52" spans="1:20" ht="20.1" customHeight="1">
      <c r="A52" s="157"/>
      <c r="B52" s="102"/>
      <c r="C52" s="104"/>
      <c r="D52" s="104"/>
      <c r="E52" s="104"/>
      <c r="F52" s="104"/>
      <c r="G52" s="163"/>
      <c r="H52" s="163"/>
      <c r="I52" s="163"/>
      <c r="J52" s="163"/>
      <c r="K52" s="74">
        <v>139.75</v>
      </c>
      <c r="L52" s="85">
        <v>380</v>
      </c>
      <c r="M52" s="75">
        <v>14</v>
      </c>
      <c r="N52" s="43">
        <v>0</v>
      </c>
      <c r="O52" s="44">
        <v>0</v>
      </c>
      <c r="P52" s="121"/>
      <c r="Q52" s="121"/>
      <c r="R52" s="125"/>
      <c r="S52" s="127"/>
      <c r="T52" s="61"/>
    </row>
    <row r="53" spans="1:19" ht="20.1" customHeight="1">
      <c r="A53" s="157"/>
      <c r="B53" s="102"/>
      <c r="C53" s="104"/>
      <c r="D53" s="104"/>
      <c r="E53" s="104"/>
      <c r="F53" s="104"/>
      <c r="G53" s="163"/>
      <c r="H53" s="163"/>
      <c r="I53" s="163"/>
      <c r="J53" s="163"/>
      <c r="K53" s="74">
        <v>207.98</v>
      </c>
      <c r="L53" s="85">
        <v>550</v>
      </c>
      <c r="M53" s="75">
        <v>5</v>
      </c>
      <c r="N53" s="43">
        <v>0</v>
      </c>
      <c r="O53" s="44">
        <v>0</v>
      </c>
      <c r="P53" s="121"/>
      <c r="Q53" s="121"/>
      <c r="R53" s="125"/>
      <c r="S53" s="127"/>
    </row>
    <row r="54" spans="1:19" ht="20.1" customHeight="1">
      <c r="A54" s="157"/>
      <c r="B54" s="102"/>
      <c r="C54" s="104"/>
      <c r="D54" s="104"/>
      <c r="E54" s="104"/>
      <c r="F54" s="104"/>
      <c r="G54" s="163"/>
      <c r="H54" s="163"/>
      <c r="I54" s="163"/>
      <c r="J54" s="163"/>
      <c r="K54" s="74">
        <v>208.03</v>
      </c>
      <c r="L54" s="85">
        <v>554</v>
      </c>
      <c r="M54" s="75">
        <v>7</v>
      </c>
      <c r="N54" s="43">
        <v>2</v>
      </c>
      <c r="O54" s="44">
        <v>2</v>
      </c>
      <c r="P54" s="121"/>
      <c r="Q54" s="121"/>
      <c r="R54" s="125"/>
      <c r="S54" s="127"/>
    </row>
    <row r="55" spans="1:19" ht="20.1" customHeight="1">
      <c r="A55" s="157"/>
      <c r="B55" s="102"/>
      <c r="C55" s="104"/>
      <c r="D55" s="104"/>
      <c r="E55" s="104"/>
      <c r="F55" s="104"/>
      <c r="G55" s="164" t="s">
        <v>14</v>
      </c>
      <c r="H55" s="164"/>
      <c r="I55" s="164"/>
      <c r="J55" s="164"/>
      <c r="K55" s="164"/>
      <c r="L55" s="164"/>
      <c r="M55" s="50">
        <f>SUM(M47:M54)</f>
        <v>363</v>
      </c>
      <c r="N55" s="51">
        <f>SUM(N47:N54)</f>
        <v>2</v>
      </c>
      <c r="O55" s="52">
        <f>SUM(O47:O54)</f>
        <v>2</v>
      </c>
      <c r="P55" s="121"/>
      <c r="Q55" s="121"/>
      <c r="R55" s="125"/>
      <c r="S55" s="127"/>
    </row>
    <row r="56" spans="1:19" ht="19.5" customHeight="1">
      <c r="A56" s="157"/>
      <c r="B56" s="102"/>
      <c r="C56" s="104" t="s">
        <v>56</v>
      </c>
      <c r="D56" s="108" t="s">
        <v>57</v>
      </c>
      <c r="E56" s="107"/>
      <c r="F56" s="107"/>
      <c r="G56" s="108" t="s">
        <v>72</v>
      </c>
      <c r="H56" s="108" t="s">
        <v>72</v>
      </c>
      <c r="I56" s="107" t="s">
        <v>68</v>
      </c>
      <c r="J56" s="107" t="s">
        <v>69</v>
      </c>
      <c r="K56" s="83">
        <v>59.884</v>
      </c>
      <c r="L56" s="37">
        <v>189500</v>
      </c>
      <c r="M56" s="39">
        <v>248</v>
      </c>
      <c r="N56" s="40">
        <v>1</v>
      </c>
      <c r="O56" s="41">
        <v>1</v>
      </c>
      <c r="P56" s="109">
        <v>41828</v>
      </c>
      <c r="Q56" s="109">
        <v>41843</v>
      </c>
      <c r="R56" s="111" t="s">
        <v>139</v>
      </c>
      <c r="S56" s="98" t="s">
        <v>134</v>
      </c>
    </row>
    <row r="57" spans="1:19" ht="19.5" customHeight="1">
      <c r="A57" s="157"/>
      <c r="B57" s="102"/>
      <c r="C57" s="104"/>
      <c r="D57" s="107"/>
      <c r="E57" s="107"/>
      <c r="F57" s="107"/>
      <c r="G57" s="107"/>
      <c r="H57" s="107"/>
      <c r="I57" s="107"/>
      <c r="J57" s="107"/>
      <c r="K57" s="83">
        <v>84.693</v>
      </c>
      <c r="L57" s="37">
        <v>252100</v>
      </c>
      <c r="M57" s="39">
        <v>297</v>
      </c>
      <c r="N57" s="40">
        <v>2</v>
      </c>
      <c r="O57" s="41">
        <v>2</v>
      </c>
      <c r="P57" s="110"/>
      <c r="Q57" s="110"/>
      <c r="R57" s="112"/>
      <c r="S57" s="99"/>
    </row>
    <row r="58" spans="1:19" ht="19.5" customHeight="1">
      <c r="A58" s="157"/>
      <c r="B58" s="102"/>
      <c r="C58" s="104"/>
      <c r="D58" s="107"/>
      <c r="E58" s="107"/>
      <c r="F58" s="107"/>
      <c r="G58" s="107"/>
      <c r="H58" s="107"/>
      <c r="I58" s="107"/>
      <c r="J58" s="107"/>
      <c r="K58" s="83">
        <v>102.835</v>
      </c>
      <c r="L58" s="37">
        <v>292700</v>
      </c>
      <c r="M58" s="39">
        <v>84</v>
      </c>
      <c r="N58" s="40">
        <v>0</v>
      </c>
      <c r="O58" s="41">
        <v>0</v>
      </c>
      <c r="P58" s="110"/>
      <c r="Q58" s="110"/>
      <c r="R58" s="112"/>
      <c r="S58" s="99"/>
    </row>
    <row r="59" spans="1:19" ht="19.5" customHeight="1">
      <c r="A59" s="157"/>
      <c r="B59" s="102"/>
      <c r="C59" s="104"/>
      <c r="D59" s="107"/>
      <c r="E59" s="107"/>
      <c r="F59" s="107"/>
      <c r="G59" s="100" t="s">
        <v>59</v>
      </c>
      <c r="H59" s="100"/>
      <c r="I59" s="100"/>
      <c r="J59" s="100"/>
      <c r="K59" s="100"/>
      <c r="L59" s="100"/>
      <c r="M59" s="45">
        <f>SUM(M56:M58)</f>
        <v>629</v>
      </c>
      <c r="N59" s="46">
        <f>SUM(N56:N58)</f>
        <v>3</v>
      </c>
      <c r="O59" s="47">
        <f>SUM(O56:O58)</f>
        <v>3</v>
      </c>
      <c r="P59" s="110"/>
      <c r="Q59" s="110"/>
      <c r="R59" s="112"/>
      <c r="S59" s="99"/>
    </row>
    <row r="60" spans="1:19" ht="19.5" customHeight="1">
      <c r="A60" s="157"/>
      <c r="B60" s="102"/>
      <c r="C60" s="151" t="s">
        <v>56</v>
      </c>
      <c r="D60" s="214" t="s">
        <v>60</v>
      </c>
      <c r="E60" s="215"/>
      <c r="F60" s="216"/>
      <c r="G60" s="108" t="s">
        <v>58</v>
      </c>
      <c r="H60" s="108" t="s">
        <v>70</v>
      </c>
      <c r="I60" s="107" t="s">
        <v>8</v>
      </c>
      <c r="J60" s="107" t="s">
        <v>7</v>
      </c>
      <c r="K60" s="83" t="s">
        <v>61</v>
      </c>
      <c r="L60" s="83">
        <v>189.5</v>
      </c>
      <c r="M60" s="39">
        <v>270</v>
      </c>
      <c r="N60" s="40">
        <v>2</v>
      </c>
      <c r="O60" s="41">
        <v>2</v>
      </c>
      <c r="P60" s="109">
        <v>41828</v>
      </c>
      <c r="Q60" s="109">
        <v>41843</v>
      </c>
      <c r="R60" s="111" t="s">
        <v>139</v>
      </c>
      <c r="S60" s="98" t="s">
        <v>134</v>
      </c>
    </row>
    <row r="61" spans="1:19" ht="19.5" customHeight="1">
      <c r="A61" s="157"/>
      <c r="B61" s="102"/>
      <c r="C61" s="152"/>
      <c r="D61" s="217"/>
      <c r="E61" s="218"/>
      <c r="F61" s="219"/>
      <c r="G61" s="107"/>
      <c r="H61" s="107"/>
      <c r="I61" s="107"/>
      <c r="J61" s="107"/>
      <c r="K61" s="83" t="s">
        <v>62</v>
      </c>
      <c r="L61" s="83">
        <v>189.5</v>
      </c>
      <c r="M61" s="39">
        <v>26</v>
      </c>
      <c r="N61" s="40">
        <v>0</v>
      </c>
      <c r="O61" s="41">
        <v>0</v>
      </c>
      <c r="P61" s="110"/>
      <c r="Q61" s="110"/>
      <c r="R61" s="112"/>
      <c r="S61" s="99"/>
    </row>
    <row r="62" spans="1:19" ht="19.5" customHeight="1">
      <c r="A62" s="157"/>
      <c r="B62" s="102"/>
      <c r="C62" s="152"/>
      <c r="D62" s="217"/>
      <c r="E62" s="218"/>
      <c r="F62" s="219"/>
      <c r="G62" s="107"/>
      <c r="H62" s="107"/>
      <c r="I62" s="107"/>
      <c r="J62" s="107"/>
      <c r="K62" s="83" t="s">
        <v>63</v>
      </c>
      <c r="L62" s="83">
        <v>189.5</v>
      </c>
      <c r="M62" s="39">
        <v>181</v>
      </c>
      <c r="N62" s="40">
        <v>0</v>
      </c>
      <c r="O62" s="41">
        <v>0</v>
      </c>
      <c r="P62" s="110"/>
      <c r="Q62" s="110"/>
      <c r="R62" s="112"/>
      <c r="S62" s="99"/>
    </row>
    <row r="63" spans="1:19" ht="19.5" customHeight="1">
      <c r="A63" s="157"/>
      <c r="B63" s="102"/>
      <c r="C63" s="152"/>
      <c r="D63" s="217"/>
      <c r="E63" s="218"/>
      <c r="F63" s="219"/>
      <c r="G63" s="107"/>
      <c r="H63" s="107"/>
      <c r="I63" s="107"/>
      <c r="J63" s="107"/>
      <c r="K63" s="83">
        <v>69.44</v>
      </c>
      <c r="L63" s="83">
        <v>217.4</v>
      </c>
      <c r="M63" s="39">
        <v>216</v>
      </c>
      <c r="N63" s="40">
        <v>0</v>
      </c>
      <c r="O63" s="41">
        <v>0</v>
      </c>
      <c r="P63" s="110"/>
      <c r="Q63" s="110"/>
      <c r="R63" s="112"/>
      <c r="S63" s="99"/>
    </row>
    <row r="64" spans="1:19" ht="19.5" customHeight="1">
      <c r="A64" s="157"/>
      <c r="B64" s="102"/>
      <c r="C64" s="152"/>
      <c r="D64" s="217"/>
      <c r="E64" s="218"/>
      <c r="F64" s="219"/>
      <c r="G64" s="107"/>
      <c r="H64" s="107"/>
      <c r="I64" s="107"/>
      <c r="J64" s="107"/>
      <c r="K64" s="83" t="s">
        <v>64</v>
      </c>
      <c r="L64" s="83">
        <v>217.4</v>
      </c>
      <c r="M64" s="39">
        <v>47</v>
      </c>
      <c r="N64" s="40">
        <v>0</v>
      </c>
      <c r="O64" s="41">
        <v>0</v>
      </c>
      <c r="P64" s="110"/>
      <c r="Q64" s="110"/>
      <c r="R64" s="112"/>
      <c r="S64" s="99"/>
    </row>
    <row r="65" spans="1:19" ht="19.5" customHeight="1">
      <c r="A65" s="157"/>
      <c r="B65" s="102"/>
      <c r="C65" s="152"/>
      <c r="D65" s="217"/>
      <c r="E65" s="218"/>
      <c r="F65" s="219"/>
      <c r="G65" s="107"/>
      <c r="H65" s="107"/>
      <c r="I65" s="107"/>
      <c r="J65" s="107"/>
      <c r="K65" s="83">
        <v>71.518</v>
      </c>
      <c r="L65" s="83">
        <v>224.1</v>
      </c>
      <c r="M65" s="39">
        <v>136</v>
      </c>
      <c r="N65" s="40">
        <v>0</v>
      </c>
      <c r="O65" s="41">
        <v>0</v>
      </c>
      <c r="P65" s="110"/>
      <c r="Q65" s="110"/>
      <c r="R65" s="112"/>
      <c r="S65" s="99"/>
    </row>
    <row r="66" spans="1:19" ht="19.5" customHeight="1">
      <c r="A66" s="157"/>
      <c r="B66" s="102"/>
      <c r="C66" s="152"/>
      <c r="D66" s="217"/>
      <c r="E66" s="218"/>
      <c r="F66" s="219"/>
      <c r="G66" s="107"/>
      <c r="H66" s="107"/>
      <c r="I66" s="107"/>
      <c r="J66" s="107"/>
      <c r="K66" s="83">
        <v>84.693</v>
      </c>
      <c r="L66" s="83">
        <v>252.1</v>
      </c>
      <c r="M66" s="39">
        <v>680</v>
      </c>
      <c r="N66" s="40">
        <v>1</v>
      </c>
      <c r="O66" s="41">
        <v>1</v>
      </c>
      <c r="P66" s="110"/>
      <c r="Q66" s="110"/>
      <c r="R66" s="112"/>
      <c r="S66" s="99"/>
    </row>
    <row r="67" spans="1:19" ht="19.5" customHeight="1">
      <c r="A67" s="157"/>
      <c r="B67" s="102"/>
      <c r="C67" s="152"/>
      <c r="D67" s="217"/>
      <c r="E67" s="218"/>
      <c r="F67" s="219"/>
      <c r="G67" s="107"/>
      <c r="H67" s="107"/>
      <c r="I67" s="107"/>
      <c r="J67" s="107"/>
      <c r="K67" s="83">
        <v>102.835</v>
      </c>
      <c r="L67" s="83">
        <v>292.7</v>
      </c>
      <c r="M67" s="39">
        <v>84</v>
      </c>
      <c r="N67" s="40">
        <v>2</v>
      </c>
      <c r="O67" s="41">
        <v>2</v>
      </c>
      <c r="P67" s="110"/>
      <c r="Q67" s="110"/>
      <c r="R67" s="112"/>
      <c r="S67" s="99"/>
    </row>
    <row r="68" spans="1:19" ht="19.5" customHeight="1">
      <c r="A68" s="157"/>
      <c r="B68" s="102"/>
      <c r="C68" s="155"/>
      <c r="D68" s="220"/>
      <c r="E68" s="221"/>
      <c r="F68" s="222"/>
      <c r="G68" s="100" t="s">
        <v>59</v>
      </c>
      <c r="H68" s="100"/>
      <c r="I68" s="100"/>
      <c r="J68" s="100"/>
      <c r="K68" s="100"/>
      <c r="L68" s="100"/>
      <c r="M68" s="45">
        <f>SUM(M60:M67)</f>
        <v>1640</v>
      </c>
      <c r="N68" s="46">
        <f>SUM(N60:N67)</f>
        <v>5</v>
      </c>
      <c r="O68" s="47">
        <f>SUM(O60:O67)</f>
        <v>5</v>
      </c>
      <c r="P68" s="110"/>
      <c r="Q68" s="110"/>
      <c r="R68" s="112"/>
      <c r="S68" s="99"/>
    </row>
    <row r="69" spans="1:19" ht="19.5" customHeight="1">
      <c r="A69" s="157"/>
      <c r="B69" s="102"/>
      <c r="C69" s="151" t="s">
        <v>74</v>
      </c>
      <c r="D69" s="156" t="s">
        <v>79</v>
      </c>
      <c r="E69" s="106"/>
      <c r="F69" s="106"/>
      <c r="G69" s="107" t="s">
        <v>75</v>
      </c>
      <c r="H69" s="107" t="s">
        <v>76</v>
      </c>
      <c r="I69" s="107" t="s">
        <v>8</v>
      </c>
      <c r="J69" s="107" t="s">
        <v>7</v>
      </c>
      <c r="K69" s="83">
        <v>64.4565</v>
      </c>
      <c r="L69" s="83">
        <v>189.9</v>
      </c>
      <c r="M69" s="39">
        <v>54</v>
      </c>
      <c r="N69" s="40">
        <v>4</v>
      </c>
      <c r="O69" s="41">
        <v>4</v>
      </c>
      <c r="P69" s="120">
        <v>41828</v>
      </c>
      <c r="Q69" s="120">
        <v>41843</v>
      </c>
      <c r="R69" s="124" t="s">
        <v>140</v>
      </c>
      <c r="S69" s="126" t="s">
        <v>138</v>
      </c>
    </row>
    <row r="70" spans="1:19" ht="19.5" customHeight="1">
      <c r="A70" s="157"/>
      <c r="B70" s="102"/>
      <c r="C70" s="152"/>
      <c r="D70" s="106"/>
      <c r="E70" s="106"/>
      <c r="F70" s="106"/>
      <c r="G70" s="107"/>
      <c r="H70" s="107"/>
      <c r="I70" s="107"/>
      <c r="J70" s="107"/>
      <c r="K70" s="83">
        <v>64.4639</v>
      </c>
      <c r="L70" s="83">
        <v>189.9</v>
      </c>
      <c r="M70" s="39">
        <v>15</v>
      </c>
      <c r="N70" s="40">
        <v>4</v>
      </c>
      <c r="O70" s="41">
        <v>4</v>
      </c>
      <c r="P70" s="121"/>
      <c r="Q70" s="121"/>
      <c r="R70" s="125"/>
      <c r="S70" s="127"/>
    </row>
    <row r="71" spans="1:19" ht="19.5" customHeight="1">
      <c r="A71" s="157"/>
      <c r="B71" s="102"/>
      <c r="C71" s="152"/>
      <c r="D71" s="106"/>
      <c r="E71" s="106"/>
      <c r="F71" s="106"/>
      <c r="G71" s="107"/>
      <c r="H71" s="107"/>
      <c r="I71" s="107"/>
      <c r="J71" s="107"/>
      <c r="K71" s="83">
        <v>84.9505</v>
      </c>
      <c r="L71" s="83">
        <v>249.6</v>
      </c>
      <c r="M71" s="39">
        <v>30</v>
      </c>
      <c r="N71" s="40">
        <v>3</v>
      </c>
      <c r="O71" s="41">
        <v>3</v>
      </c>
      <c r="P71" s="121"/>
      <c r="Q71" s="121"/>
      <c r="R71" s="125"/>
      <c r="S71" s="127"/>
    </row>
    <row r="72" spans="1:19" ht="19.5" customHeight="1">
      <c r="A72" s="157"/>
      <c r="B72" s="102"/>
      <c r="C72" s="155"/>
      <c r="D72" s="106"/>
      <c r="E72" s="106"/>
      <c r="F72" s="106"/>
      <c r="G72" s="100" t="s">
        <v>9</v>
      </c>
      <c r="H72" s="100"/>
      <c r="I72" s="100"/>
      <c r="J72" s="100"/>
      <c r="K72" s="100"/>
      <c r="L72" s="100"/>
      <c r="M72" s="45">
        <f>SUM(M69:M71)</f>
        <v>99</v>
      </c>
      <c r="N72" s="48">
        <f aca="true" t="shared" si="0" ref="N72:O72">SUM(N69:N71)</f>
        <v>11</v>
      </c>
      <c r="O72" s="49">
        <f t="shared" si="0"/>
        <v>11</v>
      </c>
      <c r="P72" s="121"/>
      <c r="Q72" s="121"/>
      <c r="R72" s="125"/>
      <c r="S72" s="127"/>
    </row>
    <row r="73" spans="1:19" ht="19.5" customHeight="1">
      <c r="A73" s="157"/>
      <c r="B73" s="102"/>
      <c r="C73" s="104" t="s">
        <v>77</v>
      </c>
      <c r="D73" s="156" t="s">
        <v>80</v>
      </c>
      <c r="E73" s="106"/>
      <c r="F73" s="106"/>
      <c r="G73" s="107" t="s">
        <v>78</v>
      </c>
      <c r="H73" s="107" t="s">
        <v>78</v>
      </c>
      <c r="I73" s="107" t="s">
        <v>8</v>
      </c>
      <c r="J73" s="107" t="s">
        <v>7</v>
      </c>
      <c r="K73" s="83">
        <v>68.3111</v>
      </c>
      <c r="L73" s="83">
        <v>159</v>
      </c>
      <c r="M73" s="39">
        <v>13</v>
      </c>
      <c r="N73" s="40">
        <v>0</v>
      </c>
      <c r="O73" s="41">
        <v>0</v>
      </c>
      <c r="P73" s="120">
        <v>41933</v>
      </c>
      <c r="Q73" s="120">
        <v>41948</v>
      </c>
      <c r="R73" s="124" t="s">
        <v>141</v>
      </c>
      <c r="S73" s="126" t="s">
        <v>138</v>
      </c>
    </row>
    <row r="74" spans="1:19" ht="19.5" customHeight="1">
      <c r="A74" s="157"/>
      <c r="B74" s="102"/>
      <c r="C74" s="104"/>
      <c r="D74" s="106"/>
      <c r="E74" s="106"/>
      <c r="F74" s="106"/>
      <c r="G74" s="107"/>
      <c r="H74" s="107"/>
      <c r="I74" s="107"/>
      <c r="J74" s="107"/>
      <c r="K74" s="83">
        <v>79.472</v>
      </c>
      <c r="L74" s="83">
        <v>184</v>
      </c>
      <c r="M74" s="39">
        <v>15</v>
      </c>
      <c r="N74" s="40">
        <v>3</v>
      </c>
      <c r="O74" s="41">
        <v>3</v>
      </c>
      <c r="P74" s="123"/>
      <c r="Q74" s="123"/>
      <c r="R74" s="124"/>
      <c r="S74" s="126"/>
    </row>
    <row r="75" spans="1:19" ht="19.5" customHeight="1">
      <c r="A75" s="157"/>
      <c r="B75" s="102"/>
      <c r="C75" s="104"/>
      <c r="D75" s="106"/>
      <c r="E75" s="106"/>
      <c r="F75" s="106"/>
      <c r="G75" s="107"/>
      <c r="H75" s="107"/>
      <c r="I75" s="107"/>
      <c r="J75" s="107"/>
      <c r="K75" s="83">
        <v>84.8783</v>
      </c>
      <c r="L75" s="83">
        <v>198</v>
      </c>
      <c r="M75" s="39">
        <v>15</v>
      </c>
      <c r="N75" s="40">
        <v>3</v>
      </c>
      <c r="O75" s="41">
        <v>3</v>
      </c>
      <c r="P75" s="123"/>
      <c r="Q75" s="123"/>
      <c r="R75" s="124"/>
      <c r="S75" s="126"/>
    </row>
    <row r="76" spans="1:19" ht="19.5" customHeight="1">
      <c r="A76" s="157"/>
      <c r="B76" s="102"/>
      <c r="C76" s="104"/>
      <c r="D76" s="106"/>
      <c r="E76" s="106"/>
      <c r="F76" s="106"/>
      <c r="G76" s="107"/>
      <c r="H76" s="107"/>
      <c r="I76" s="107"/>
      <c r="J76" s="107"/>
      <c r="K76" s="83">
        <v>82.3031</v>
      </c>
      <c r="L76" s="83">
        <v>191</v>
      </c>
      <c r="M76" s="39">
        <v>30</v>
      </c>
      <c r="N76" s="40">
        <v>1</v>
      </c>
      <c r="O76" s="41">
        <v>1</v>
      </c>
      <c r="P76" s="123"/>
      <c r="Q76" s="123"/>
      <c r="R76" s="124"/>
      <c r="S76" s="126"/>
    </row>
    <row r="77" spans="1:19" ht="18.75" customHeight="1">
      <c r="A77" s="157"/>
      <c r="B77" s="102"/>
      <c r="C77" s="104"/>
      <c r="D77" s="106"/>
      <c r="E77" s="106"/>
      <c r="F77" s="106"/>
      <c r="G77" s="107"/>
      <c r="H77" s="107"/>
      <c r="I77" s="107"/>
      <c r="J77" s="107"/>
      <c r="K77" s="83">
        <v>84.9231</v>
      </c>
      <c r="L77" s="83">
        <v>197</v>
      </c>
      <c r="M77" s="39">
        <v>59</v>
      </c>
      <c r="N77" s="40">
        <v>3</v>
      </c>
      <c r="O77" s="41">
        <v>3</v>
      </c>
      <c r="P77" s="123"/>
      <c r="Q77" s="123"/>
      <c r="R77" s="124"/>
      <c r="S77" s="126"/>
    </row>
    <row r="78" spans="1:19" ht="19.5" customHeight="1">
      <c r="A78" s="157"/>
      <c r="B78" s="102"/>
      <c r="C78" s="104"/>
      <c r="D78" s="106"/>
      <c r="E78" s="106"/>
      <c r="F78" s="106"/>
      <c r="G78" s="107"/>
      <c r="H78" s="107"/>
      <c r="I78" s="107"/>
      <c r="J78" s="107"/>
      <c r="K78" s="83">
        <v>84.9147</v>
      </c>
      <c r="L78" s="83">
        <v>198</v>
      </c>
      <c r="M78" s="39">
        <v>25</v>
      </c>
      <c r="N78" s="40">
        <v>2</v>
      </c>
      <c r="O78" s="41">
        <v>2</v>
      </c>
      <c r="P78" s="123"/>
      <c r="Q78" s="123"/>
      <c r="R78" s="124"/>
      <c r="S78" s="126"/>
    </row>
    <row r="79" spans="1:19" ht="19.5" customHeight="1">
      <c r="A79" s="157"/>
      <c r="B79" s="102"/>
      <c r="C79" s="104"/>
      <c r="D79" s="106"/>
      <c r="E79" s="106"/>
      <c r="F79" s="106"/>
      <c r="G79" s="100" t="s">
        <v>9</v>
      </c>
      <c r="H79" s="100"/>
      <c r="I79" s="100"/>
      <c r="J79" s="100"/>
      <c r="K79" s="100"/>
      <c r="L79" s="100"/>
      <c r="M79" s="45">
        <f>SUM(M73:M78)</f>
        <v>157</v>
      </c>
      <c r="N79" s="48">
        <f aca="true" t="shared" si="1" ref="N79">SUM(N73:N78)</f>
        <v>12</v>
      </c>
      <c r="O79" s="49">
        <f aca="true" t="shared" si="2" ref="O79">SUM(O73:O78)</f>
        <v>12</v>
      </c>
      <c r="P79" s="123"/>
      <c r="Q79" s="123"/>
      <c r="R79" s="124"/>
      <c r="S79" s="126"/>
    </row>
    <row r="80" spans="1:19" ht="19.5" customHeight="1">
      <c r="A80" s="157"/>
      <c r="B80" s="102"/>
      <c r="C80" s="104" t="s">
        <v>87</v>
      </c>
      <c r="D80" s="156" t="s">
        <v>90</v>
      </c>
      <c r="E80" s="106"/>
      <c r="F80" s="106"/>
      <c r="G80" s="107" t="s">
        <v>88</v>
      </c>
      <c r="H80" s="108" t="s">
        <v>99</v>
      </c>
      <c r="I80" s="107" t="s">
        <v>8</v>
      </c>
      <c r="J80" s="107" t="s">
        <v>7</v>
      </c>
      <c r="K80" s="83">
        <v>104.8231</v>
      </c>
      <c r="L80" s="83">
        <v>291</v>
      </c>
      <c r="M80" s="39">
        <v>76</v>
      </c>
      <c r="N80" s="40">
        <v>0</v>
      </c>
      <c r="O80" s="41">
        <v>0</v>
      </c>
      <c r="P80" s="109">
        <v>42339</v>
      </c>
      <c r="Q80" s="109">
        <v>42360</v>
      </c>
      <c r="R80" s="111" t="s">
        <v>142</v>
      </c>
      <c r="S80" s="98" t="s">
        <v>134</v>
      </c>
    </row>
    <row r="81" spans="1:19" ht="19.5" customHeight="1">
      <c r="A81" s="157"/>
      <c r="B81" s="102"/>
      <c r="C81" s="104"/>
      <c r="D81" s="106"/>
      <c r="E81" s="106"/>
      <c r="F81" s="106"/>
      <c r="G81" s="107"/>
      <c r="H81" s="107"/>
      <c r="I81" s="107"/>
      <c r="J81" s="107"/>
      <c r="K81" s="83">
        <v>84.8825</v>
      </c>
      <c r="L81" s="83">
        <v>246</v>
      </c>
      <c r="M81" s="39">
        <v>336</v>
      </c>
      <c r="N81" s="40">
        <v>50</v>
      </c>
      <c r="O81" s="41">
        <v>50</v>
      </c>
      <c r="P81" s="119"/>
      <c r="Q81" s="119"/>
      <c r="R81" s="111"/>
      <c r="S81" s="98"/>
    </row>
    <row r="82" spans="1:19" ht="19.5" customHeight="1">
      <c r="A82" s="157"/>
      <c r="B82" s="102"/>
      <c r="C82" s="104"/>
      <c r="D82" s="106"/>
      <c r="E82" s="106"/>
      <c r="F82" s="106"/>
      <c r="G82" s="107"/>
      <c r="H82" s="107"/>
      <c r="I82" s="107"/>
      <c r="J82" s="107"/>
      <c r="K82" s="83">
        <v>84.9944</v>
      </c>
      <c r="L82" s="83">
        <v>264</v>
      </c>
      <c r="M82" s="39">
        <v>234</v>
      </c>
      <c r="N82" s="40">
        <v>51</v>
      </c>
      <c r="O82" s="41">
        <v>51</v>
      </c>
      <c r="P82" s="119"/>
      <c r="Q82" s="119"/>
      <c r="R82" s="111"/>
      <c r="S82" s="98"/>
    </row>
    <row r="83" spans="1:19" ht="19.5" customHeight="1">
      <c r="A83" s="157"/>
      <c r="B83" s="102"/>
      <c r="C83" s="104"/>
      <c r="D83" s="106"/>
      <c r="E83" s="106"/>
      <c r="F83" s="106"/>
      <c r="G83" s="100" t="s">
        <v>9</v>
      </c>
      <c r="H83" s="100"/>
      <c r="I83" s="100"/>
      <c r="J83" s="100"/>
      <c r="K83" s="100"/>
      <c r="L83" s="100"/>
      <c r="M83" s="45">
        <f>SUM(M80:M82)</f>
        <v>646</v>
      </c>
      <c r="N83" s="48">
        <f>SUM(N80:N82)</f>
        <v>101</v>
      </c>
      <c r="O83" s="49">
        <f>SUM(O80:O82)</f>
        <v>101</v>
      </c>
      <c r="P83" s="119"/>
      <c r="Q83" s="119"/>
      <c r="R83" s="111"/>
      <c r="S83" s="98"/>
    </row>
    <row r="84" spans="1:19" ht="19.5" customHeight="1">
      <c r="A84" s="157"/>
      <c r="B84" s="102"/>
      <c r="C84" s="104" t="s">
        <v>13</v>
      </c>
      <c r="D84" s="156" t="s">
        <v>91</v>
      </c>
      <c r="E84" s="106"/>
      <c r="F84" s="106"/>
      <c r="G84" s="107" t="s">
        <v>89</v>
      </c>
      <c r="H84" s="108" t="s">
        <v>100</v>
      </c>
      <c r="I84" s="107" t="s">
        <v>8</v>
      </c>
      <c r="J84" s="107" t="s">
        <v>7</v>
      </c>
      <c r="K84" s="83">
        <v>59.9907</v>
      </c>
      <c r="L84" s="83">
        <v>186</v>
      </c>
      <c r="M84" s="39">
        <v>150</v>
      </c>
      <c r="N84" s="40">
        <v>26</v>
      </c>
      <c r="O84" s="41">
        <v>23</v>
      </c>
      <c r="P84" s="109">
        <v>42341</v>
      </c>
      <c r="Q84" s="109">
        <v>42364</v>
      </c>
      <c r="R84" s="111" t="s">
        <v>143</v>
      </c>
      <c r="S84" s="98" t="s">
        <v>134</v>
      </c>
    </row>
    <row r="85" spans="1:19" ht="19.5" customHeight="1">
      <c r="A85" s="157"/>
      <c r="B85" s="102"/>
      <c r="C85" s="104"/>
      <c r="D85" s="106"/>
      <c r="E85" s="106"/>
      <c r="F85" s="106"/>
      <c r="G85" s="107"/>
      <c r="H85" s="107"/>
      <c r="I85" s="107"/>
      <c r="J85" s="107"/>
      <c r="K85" s="83">
        <v>84.9616</v>
      </c>
      <c r="L85" s="83">
        <v>247</v>
      </c>
      <c r="M85" s="39">
        <v>408</v>
      </c>
      <c r="N85" s="40">
        <v>104</v>
      </c>
      <c r="O85" s="41">
        <v>90</v>
      </c>
      <c r="P85" s="119"/>
      <c r="Q85" s="119"/>
      <c r="R85" s="111"/>
      <c r="S85" s="98"/>
    </row>
    <row r="86" spans="1:19" ht="19.5" customHeight="1">
      <c r="A86" s="157"/>
      <c r="B86" s="102"/>
      <c r="C86" s="104"/>
      <c r="D86" s="106"/>
      <c r="E86" s="106"/>
      <c r="F86" s="106"/>
      <c r="G86" s="100" t="s">
        <v>9</v>
      </c>
      <c r="H86" s="100"/>
      <c r="I86" s="100"/>
      <c r="J86" s="100"/>
      <c r="K86" s="100"/>
      <c r="L86" s="100"/>
      <c r="M86" s="45">
        <f>SUM(M84:M85)</f>
        <v>558</v>
      </c>
      <c r="N86" s="48">
        <f>SUM(N84:N85)</f>
        <v>130</v>
      </c>
      <c r="O86" s="49">
        <f>SUM(O84:O85)</f>
        <v>113</v>
      </c>
      <c r="P86" s="119"/>
      <c r="Q86" s="119"/>
      <c r="R86" s="111"/>
      <c r="S86" s="98"/>
    </row>
    <row r="87" spans="1:19" ht="19.5" customHeight="1">
      <c r="A87" s="157"/>
      <c r="B87" s="102"/>
      <c r="C87" s="104" t="s">
        <v>74</v>
      </c>
      <c r="D87" s="156" t="s">
        <v>92</v>
      </c>
      <c r="E87" s="106"/>
      <c r="F87" s="106"/>
      <c r="G87" s="107" t="s">
        <v>93</v>
      </c>
      <c r="H87" s="107" t="s">
        <v>101</v>
      </c>
      <c r="I87" s="107" t="s">
        <v>8</v>
      </c>
      <c r="J87" s="107" t="s">
        <v>7</v>
      </c>
      <c r="K87" s="83">
        <v>47.4608</v>
      </c>
      <c r="L87" s="83">
        <v>114</v>
      </c>
      <c r="M87" s="39">
        <v>4</v>
      </c>
      <c r="N87" s="40">
        <v>0</v>
      </c>
      <c r="O87" s="41">
        <v>0</v>
      </c>
      <c r="P87" s="109">
        <v>42355</v>
      </c>
      <c r="Q87" s="109">
        <v>42376</v>
      </c>
      <c r="R87" s="111" t="s">
        <v>144</v>
      </c>
      <c r="S87" s="98" t="s">
        <v>134</v>
      </c>
    </row>
    <row r="88" spans="1:19" ht="19.5" customHeight="1">
      <c r="A88" s="157"/>
      <c r="B88" s="102"/>
      <c r="C88" s="104"/>
      <c r="D88" s="106"/>
      <c r="E88" s="106"/>
      <c r="F88" s="106"/>
      <c r="G88" s="107"/>
      <c r="H88" s="107"/>
      <c r="I88" s="107"/>
      <c r="J88" s="107"/>
      <c r="K88" s="83">
        <v>57.4179</v>
      </c>
      <c r="L88" s="83">
        <v>141</v>
      </c>
      <c r="M88" s="39">
        <v>85</v>
      </c>
      <c r="N88" s="40">
        <v>15</v>
      </c>
      <c r="O88" s="41">
        <v>15</v>
      </c>
      <c r="P88" s="110"/>
      <c r="Q88" s="110"/>
      <c r="R88" s="112"/>
      <c r="S88" s="99"/>
    </row>
    <row r="89" spans="1:19" ht="19.5" customHeight="1">
      <c r="A89" s="157"/>
      <c r="B89" s="102"/>
      <c r="C89" s="104"/>
      <c r="D89" s="106"/>
      <c r="E89" s="106"/>
      <c r="F89" s="106"/>
      <c r="G89" s="107"/>
      <c r="H89" s="107"/>
      <c r="I89" s="107"/>
      <c r="J89" s="107"/>
      <c r="K89" s="83">
        <v>73.239</v>
      </c>
      <c r="L89" s="83">
        <v>174</v>
      </c>
      <c r="M89" s="39">
        <v>12</v>
      </c>
      <c r="N89" s="40">
        <v>3</v>
      </c>
      <c r="O89" s="41">
        <v>3</v>
      </c>
      <c r="P89" s="110"/>
      <c r="Q89" s="110"/>
      <c r="R89" s="112"/>
      <c r="S89" s="99"/>
    </row>
    <row r="90" spans="1:19" ht="19.5" customHeight="1">
      <c r="A90" s="157"/>
      <c r="B90" s="102"/>
      <c r="C90" s="104"/>
      <c r="D90" s="106"/>
      <c r="E90" s="106"/>
      <c r="F90" s="106"/>
      <c r="G90" s="107"/>
      <c r="H90" s="107"/>
      <c r="I90" s="107"/>
      <c r="J90" s="107"/>
      <c r="K90" s="83">
        <v>43.3404</v>
      </c>
      <c r="L90" s="83">
        <v>105</v>
      </c>
      <c r="M90" s="39">
        <v>18</v>
      </c>
      <c r="N90" s="40">
        <v>0</v>
      </c>
      <c r="O90" s="41">
        <v>0</v>
      </c>
      <c r="P90" s="110"/>
      <c r="Q90" s="110"/>
      <c r="R90" s="112"/>
      <c r="S90" s="99"/>
    </row>
    <row r="91" spans="1:19" ht="19.5" customHeight="1">
      <c r="A91" s="157"/>
      <c r="B91" s="102"/>
      <c r="C91" s="104"/>
      <c r="D91" s="106"/>
      <c r="E91" s="106"/>
      <c r="F91" s="106"/>
      <c r="G91" s="100" t="s">
        <v>9</v>
      </c>
      <c r="H91" s="100"/>
      <c r="I91" s="100"/>
      <c r="J91" s="100"/>
      <c r="K91" s="100"/>
      <c r="L91" s="100"/>
      <c r="M91" s="45">
        <f>SUM(M87:M90)</f>
        <v>119</v>
      </c>
      <c r="N91" s="46">
        <f>SUM(N87:N90)</f>
        <v>18</v>
      </c>
      <c r="O91" s="47">
        <f>SUM(O87:O90)</f>
        <v>18</v>
      </c>
      <c r="P91" s="110"/>
      <c r="Q91" s="110"/>
      <c r="R91" s="112"/>
      <c r="S91" s="99"/>
    </row>
    <row r="92" spans="1:19" ht="19.5" customHeight="1">
      <c r="A92" s="157"/>
      <c r="B92" s="102"/>
      <c r="C92" s="104" t="s">
        <v>97</v>
      </c>
      <c r="D92" s="156" t="s">
        <v>104</v>
      </c>
      <c r="E92" s="106"/>
      <c r="F92" s="106"/>
      <c r="G92" s="107" t="s">
        <v>98</v>
      </c>
      <c r="H92" s="108" t="s">
        <v>103</v>
      </c>
      <c r="I92" s="107" t="s">
        <v>11</v>
      </c>
      <c r="J92" s="107" t="s">
        <v>10</v>
      </c>
      <c r="K92" s="83">
        <v>84.9833</v>
      </c>
      <c r="L92" s="83">
        <v>290</v>
      </c>
      <c r="M92" s="39">
        <v>238</v>
      </c>
      <c r="N92" s="40">
        <v>90</v>
      </c>
      <c r="O92" s="41">
        <v>48</v>
      </c>
      <c r="P92" s="109">
        <v>42418</v>
      </c>
      <c r="Q92" s="109">
        <v>42441</v>
      </c>
      <c r="R92" s="111" t="s">
        <v>143</v>
      </c>
      <c r="S92" s="98" t="s">
        <v>134</v>
      </c>
    </row>
    <row r="93" spans="1:19" ht="19.5" customHeight="1">
      <c r="A93" s="157"/>
      <c r="B93" s="102"/>
      <c r="C93" s="104"/>
      <c r="D93" s="106"/>
      <c r="E93" s="106"/>
      <c r="F93" s="106"/>
      <c r="G93" s="107"/>
      <c r="H93" s="107"/>
      <c r="I93" s="107"/>
      <c r="J93" s="107"/>
      <c r="K93" s="83">
        <v>84.9667</v>
      </c>
      <c r="L93" s="83">
        <v>290</v>
      </c>
      <c r="M93" s="39">
        <v>240</v>
      </c>
      <c r="N93" s="40">
        <v>94</v>
      </c>
      <c r="O93" s="41">
        <v>53</v>
      </c>
      <c r="P93" s="110"/>
      <c r="Q93" s="110"/>
      <c r="R93" s="112"/>
      <c r="S93" s="99"/>
    </row>
    <row r="94" spans="1:19" ht="19.5" customHeight="1">
      <c r="A94" s="157"/>
      <c r="B94" s="102"/>
      <c r="C94" s="104"/>
      <c r="D94" s="106"/>
      <c r="E94" s="106"/>
      <c r="F94" s="106"/>
      <c r="G94" s="100" t="s">
        <v>9</v>
      </c>
      <c r="H94" s="100"/>
      <c r="I94" s="100"/>
      <c r="J94" s="100"/>
      <c r="K94" s="100"/>
      <c r="L94" s="100"/>
      <c r="M94" s="45">
        <f>SUM(M92:M93)</f>
        <v>478</v>
      </c>
      <c r="N94" s="46">
        <f>SUM(N92:N93)</f>
        <v>184</v>
      </c>
      <c r="O94" s="47">
        <f>SUM(O92:O93)</f>
        <v>101</v>
      </c>
      <c r="P94" s="110"/>
      <c r="Q94" s="110"/>
      <c r="R94" s="112"/>
      <c r="S94" s="99"/>
    </row>
    <row r="95" spans="1:19" ht="19.5" customHeight="1">
      <c r="A95" s="157"/>
      <c r="B95" s="102"/>
      <c r="C95" s="104" t="s">
        <v>112</v>
      </c>
      <c r="D95" s="156" t="s">
        <v>110</v>
      </c>
      <c r="E95" s="106"/>
      <c r="F95" s="106"/>
      <c r="G95" s="107" t="s">
        <v>111</v>
      </c>
      <c r="H95" s="108" t="s">
        <v>122</v>
      </c>
      <c r="I95" s="107" t="s">
        <v>11</v>
      </c>
      <c r="J95" s="107" t="s">
        <v>10</v>
      </c>
      <c r="K95" s="83">
        <v>84.9684</v>
      </c>
      <c r="L95" s="83">
        <v>241</v>
      </c>
      <c r="M95" s="39">
        <v>495</v>
      </c>
      <c r="N95" s="40">
        <v>263</v>
      </c>
      <c r="O95" s="41">
        <v>240</v>
      </c>
      <c r="P95" s="109">
        <v>42506</v>
      </c>
      <c r="Q95" s="109">
        <v>42530</v>
      </c>
      <c r="R95" s="111" t="s">
        <v>135</v>
      </c>
      <c r="S95" s="98" t="s">
        <v>134</v>
      </c>
    </row>
    <row r="96" spans="1:19" ht="19.5" customHeight="1">
      <c r="A96" s="157"/>
      <c r="B96" s="102"/>
      <c r="C96" s="104"/>
      <c r="D96" s="106"/>
      <c r="E96" s="106"/>
      <c r="F96" s="106"/>
      <c r="G96" s="107"/>
      <c r="H96" s="107"/>
      <c r="I96" s="107"/>
      <c r="J96" s="107"/>
      <c r="K96" s="83">
        <v>84.8597</v>
      </c>
      <c r="L96" s="83">
        <v>241</v>
      </c>
      <c r="M96" s="39">
        <v>59</v>
      </c>
      <c r="N96" s="40">
        <v>38</v>
      </c>
      <c r="O96" s="41">
        <v>34</v>
      </c>
      <c r="P96" s="110"/>
      <c r="Q96" s="110"/>
      <c r="R96" s="112"/>
      <c r="S96" s="99"/>
    </row>
    <row r="97" spans="1:19" ht="19.5" customHeight="1">
      <c r="A97" s="157"/>
      <c r="B97" s="102"/>
      <c r="C97" s="104"/>
      <c r="D97" s="106"/>
      <c r="E97" s="106"/>
      <c r="F97" s="106"/>
      <c r="G97" s="100" t="s">
        <v>9</v>
      </c>
      <c r="H97" s="100"/>
      <c r="I97" s="100"/>
      <c r="J97" s="100"/>
      <c r="K97" s="100"/>
      <c r="L97" s="100"/>
      <c r="M97" s="45">
        <f>SUM(M95:M96)</f>
        <v>554</v>
      </c>
      <c r="N97" s="46">
        <f>SUM(N95:N96)</f>
        <v>301</v>
      </c>
      <c r="O97" s="47">
        <f>SUM(O95:O96)</f>
        <v>274</v>
      </c>
      <c r="P97" s="110"/>
      <c r="Q97" s="110"/>
      <c r="R97" s="112"/>
      <c r="S97" s="99"/>
    </row>
    <row r="98" spans="1:19" ht="42.75" customHeight="1">
      <c r="A98" s="157"/>
      <c r="B98" s="102"/>
      <c r="C98" s="151" t="s">
        <v>118</v>
      </c>
      <c r="D98" s="159" t="s">
        <v>125</v>
      </c>
      <c r="E98" s="159"/>
      <c r="F98" s="159"/>
      <c r="G98" s="83" t="s">
        <v>119</v>
      </c>
      <c r="H98" s="38" t="s">
        <v>123</v>
      </c>
      <c r="I98" s="38" t="s">
        <v>120</v>
      </c>
      <c r="J98" s="38" t="s">
        <v>121</v>
      </c>
      <c r="K98" s="38">
        <v>84.9684</v>
      </c>
      <c r="L98" s="38">
        <v>39</v>
      </c>
      <c r="M98" s="39">
        <v>219</v>
      </c>
      <c r="N98" s="40">
        <v>35</v>
      </c>
      <c r="O98" s="41">
        <v>34</v>
      </c>
      <c r="P98" s="109">
        <v>42523</v>
      </c>
      <c r="Q98" s="109">
        <v>42543</v>
      </c>
      <c r="R98" s="111" t="s">
        <v>139</v>
      </c>
      <c r="S98" s="98" t="s">
        <v>134</v>
      </c>
    </row>
    <row r="99" spans="1:19" ht="18.75" customHeight="1">
      <c r="A99" s="157"/>
      <c r="B99" s="102"/>
      <c r="C99" s="152"/>
      <c r="D99" s="160"/>
      <c r="E99" s="160"/>
      <c r="F99" s="160"/>
      <c r="G99" s="161" t="s">
        <v>9</v>
      </c>
      <c r="H99" s="161"/>
      <c r="I99" s="161"/>
      <c r="J99" s="161"/>
      <c r="K99" s="161"/>
      <c r="L99" s="161"/>
      <c r="M99" s="45">
        <f>SUM(M98)</f>
        <v>219</v>
      </c>
      <c r="N99" s="48">
        <f aca="true" t="shared" si="3" ref="N99">SUM(N98)</f>
        <v>35</v>
      </c>
      <c r="O99" s="49">
        <f aca="true" t="shared" si="4" ref="O99">SUM(O98)</f>
        <v>34</v>
      </c>
      <c r="P99" s="119"/>
      <c r="Q99" s="119"/>
      <c r="R99" s="111"/>
      <c r="S99" s="98"/>
    </row>
    <row r="100" spans="1:19" ht="19.5" customHeight="1">
      <c r="A100" s="157"/>
      <c r="B100" s="102"/>
      <c r="C100" s="104" t="s">
        <v>156</v>
      </c>
      <c r="D100" s="105" t="s">
        <v>158</v>
      </c>
      <c r="E100" s="106"/>
      <c r="F100" s="106"/>
      <c r="G100" s="107" t="s">
        <v>159</v>
      </c>
      <c r="H100" s="108" t="s">
        <v>160</v>
      </c>
      <c r="I100" s="107" t="s">
        <v>11</v>
      </c>
      <c r="J100" s="107" t="s">
        <v>10</v>
      </c>
      <c r="K100" s="92">
        <v>59.7622</v>
      </c>
      <c r="L100" s="92">
        <v>232</v>
      </c>
      <c r="M100" s="39">
        <v>128</v>
      </c>
      <c r="N100" s="40" t="s">
        <v>163</v>
      </c>
      <c r="O100" s="41">
        <v>75</v>
      </c>
      <c r="P100" s="109">
        <v>42360</v>
      </c>
      <c r="Q100" s="109">
        <v>42382</v>
      </c>
      <c r="R100" s="111" t="s">
        <v>133</v>
      </c>
      <c r="S100" s="98" t="s">
        <v>131</v>
      </c>
    </row>
    <row r="101" spans="1:19" ht="19.5" customHeight="1">
      <c r="A101" s="157"/>
      <c r="B101" s="102"/>
      <c r="C101" s="104"/>
      <c r="D101" s="106"/>
      <c r="E101" s="106"/>
      <c r="F101" s="106"/>
      <c r="G101" s="107"/>
      <c r="H101" s="107"/>
      <c r="I101" s="107"/>
      <c r="J101" s="107"/>
      <c r="K101" s="92">
        <v>59.4749</v>
      </c>
      <c r="L101" s="92">
        <v>223</v>
      </c>
      <c r="M101" s="39">
        <v>31</v>
      </c>
      <c r="N101" s="40" t="s">
        <v>163</v>
      </c>
      <c r="O101" s="41">
        <v>30</v>
      </c>
      <c r="P101" s="110"/>
      <c r="Q101" s="110"/>
      <c r="R101" s="112"/>
      <c r="S101" s="99"/>
    </row>
    <row r="102" spans="1:19" ht="19.5" customHeight="1">
      <c r="A102" s="157"/>
      <c r="B102" s="102"/>
      <c r="C102" s="104"/>
      <c r="D102" s="106"/>
      <c r="E102" s="106"/>
      <c r="F102" s="106"/>
      <c r="G102" s="107"/>
      <c r="H102" s="107"/>
      <c r="I102" s="107"/>
      <c r="J102" s="107"/>
      <c r="K102" s="92">
        <v>84.9872</v>
      </c>
      <c r="L102" s="92">
        <v>289</v>
      </c>
      <c r="M102" s="39">
        <v>100</v>
      </c>
      <c r="N102" s="40" t="s">
        <v>163</v>
      </c>
      <c r="O102" s="41">
        <v>79</v>
      </c>
      <c r="P102" s="110"/>
      <c r="Q102" s="110"/>
      <c r="R102" s="112"/>
      <c r="S102" s="99"/>
    </row>
    <row r="103" spans="1:19" ht="19.5" customHeight="1">
      <c r="A103" s="157"/>
      <c r="B103" s="102"/>
      <c r="C103" s="104"/>
      <c r="D103" s="106"/>
      <c r="E103" s="106"/>
      <c r="F103" s="106"/>
      <c r="G103" s="107"/>
      <c r="H103" s="107"/>
      <c r="I103" s="107"/>
      <c r="J103" s="107"/>
      <c r="K103" s="92">
        <v>84.7747</v>
      </c>
      <c r="L103" s="92">
        <v>297</v>
      </c>
      <c r="M103" s="39">
        <v>112</v>
      </c>
      <c r="N103" s="40" t="s">
        <v>163</v>
      </c>
      <c r="O103" s="41">
        <v>97</v>
      </c>
      <c r="P103" s="110"/>
      <c r="Q103" s="110"/>
      <c r="R103" s="112"/>
      <c r="S103" s="99"/>
    </row>
    <row r="104" spans="1:19" ht="19.5" customHeight="1">
      <c r="A104" s="157"/>
      <c r="B104" s="103"/>
      <c r="C104" s="104"/>
      <c r="D104" s="106"/>
      <c r="E104" s="106"/>
      <c r="F104" s="106"/>
      <c r="G104" s="100" t="s">
        <v>9</v>
      </c>
      <c r="H104" s="100"/>
      <c r="I104" s="100"/>
      <c r="J104" s="100"/>
      <c r="K104" s="100"/>
      <c r="L104" s="100"/>
      <c r="M104" s="45">
        <f>SUM(M100:M103)</f>
        <v>371</v>
      </c>
      <c r="N104" s="46">
        <f>SUM(N100:N103)</f>
        <v>0</v>
      </c>
      <c r="O104" s="47">
        <f>SUM(O100:O103)</f>
        <v>281</v>
      </c>
      <c r="P104" s="110"/>
      <c r="Q104" s="110"/>
      <c r="R104" s="112"/>
      <c r="S104" s="99"/>
    </row>
    <row r="105" spans="1:19" s="34" customFormat="1" ht="25.5" customHeight="1" thickBot="1">
      <c r="A105" s="158"/>
      <c r="B105" s="62"/>
      <c r="C105" s="117" t="s">
        <v>164</v>
      </c>
      <c r="D105" s="117"/>
      <c r="E105" s="117"/>
      <c r="F105" s="117"/>
      <c r="G105" s="117"/>
      <c r="H105" s="117"/>
      <c r="I105" s="117"/>
      <c r="J105" s="117"/>
      <c r="K105" s="117"/>
      <c r="L105" s="118"/>
      <c r="M105" s="56">
        <f>SUM(M11,M24,M29,M33,M36,M46,M55,M59,M68,M72,M79,M83,M86,M91,M94,M97,M99,M104)</f>
        <v>9557</v>
      </c>
      <c r="N105" s="57">
        <f>SUM(N11,N24,N29,N33,N36,N46,N55,N59,N68,N72,N79,N83,N86,N91,N94,N97,N99,N104)</f>
        <v>1352</v>
      </c>
      <c r="O105" s="58">
        <f>SUM(O11,O24,O29,O33,O36,O46,O55,O59,O68,O72,O79,O83,O86,O91,O94,O97,O99,O104)</f>
        <v>1414</v>
      </c>
      <c r="P105" s="67"/>
      <c r="Q105" s="67"/>
      <c r="R105" s="68"/>
      <c r="S105" s="59"/>
    </row>
    <row r="106" spans="1:19" ht="13.5">
      <c r="A106" s="13"/>
      <c r="B106" s="13"/>
      <c r="C106" s="16"/>
      <c r="D106" s="16"/>
      <c r="E106" s="16"/>
      <c r="H106" s="16"/>
      <c r="I106" s="16"/>
      <c r="J106" s="16"/>
      <c r="K106" s="16"/>
      <c r="L106" s="16"/>
      <c r="M106" s="15"/>
      <c r="N106" s="15"/>
      <c r="O106" s="14"/>
      <c r="P106" s="13"/>
      <c r="Q106" s="13"/>
      <c r="R106" s="54"/>
      <c r="S106" s="13"/>
    </row>
    <row r="107" spans="1:19" ht="13.5">
      <c r="A107" s="13"/>
      <c r="B107" s="13"/>
      <c r="C107" s="16"/>
      <c r="D107" s="16"/>
      <c r="E107" s="16"/>
      <c r="H107" s="16"/>
      <c r="I107" s="16"/>
      <c r="J107" s="16"/>
      <c r="K107" s="16"/>
      <c r="L107" s="16"/>
      <c r="M107" s="15"/>
      <c r="N107" s="15"/>
      <c r="O107" s="14"/>
      <c r="P107" s="13"/>
      <c r="Q107" s="13"/>
      <c r="R107" s="54"/>
      <c r="S107" s="13"/>
    </row>
  </sheetData>
  <mergeCells count="221">
    <mergeCell ref="S47:S55"/>
    <mergeCell ref="G55:L55"/>
    <mergeCell ref="C34:C36"/>
    <mergeCell ref="D34:F36"/>
    <mergeCell ref="G34:G35"/>
    <mergeCell ref="H34:H35"/>
    <mergeCell ref="I34:I35"/>
    <mergeCell ref="J34:J35"/>
    <mergeCell ref="S34:S36"/>
    <mergeCell ref="G36:L36"/>
    <mergeCell ref="C37:C46"/>
    <mergeCell ref="D37:F46"/>
    <mergeCell ref="G37:G45"/>
    <mergeCell ref="H37:H45"/>
    <mergeCell ref="I37:I45"/>
    <mergeCell ref="J37:J45"/>
    <mergeCell ref="S37:S46"/>
    <mergeCell ref="G46:L46"/>
    <mergeCell ref="R34:R36"/>
    <mergeCell ref="R37:R46"/>
    <mergeCell ref="R47:R55"/>
    <mergeCell ref="P34:P36"/>
    <mergeCell ref="P37:P46"/>
    <mergeCell ref="P47:P55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P25:P29"/>
    <mergeCell ref="P30:P33"/>
    <mergeCell ref="Q25:Q29"/>
    <mergeCell ref="Q30:Q33"/>
    <mergeCell ref="S7:S11"/>
    <mergeCell ref="G11:L11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H7:H10"/>
    <mergeCell ref="I7:I10"/>
    <mergeCell ref="C47:C55"/>
    <mergeCell ref="D47:F55"/>
    <mergeCell ref="G47:G54"/>
    <mergeCell ref="H47:H54"/>
    <mergeCell ref="I47:I54"/>
    <mergeCell ref="J47:J54"/>
    <mergeCell ref="H95:H96"/>
    <mergeCell ref="J95:J96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I80:I82"/>
    <mergeCell ref="J80:J82"/>
    <mergeCell ref="G60:G67"/>
    <mergeCell ref="H60:H67"/>
    <mergeCell ref="I60:I67"/>
    <mergeCell ref="G84:G85"/>
    <mergeCell ref="G69:G71"/>
    <mergeCell ref="S95:S97"/>
    <mergeCell ref="I95:I96"/>
    <mergeCell ref="S87:S91"/>
    <mergeCell ref="G91:L91"/>
    <mergeCell ref="G94:L94"/>
    <mergeCell ref="I92:I93"/>
    <mergeCell ref="J92:J93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P92:P94"/>
    <mergeCell ref="P95:P97"/>
    <mergeCell ref="C98:C99"/>
    <mergeCell ref="H4:H5"/>
    <mergeCell ref="A4:A5"/>
    <mergeCell ref="B4:B5"/>
    <mergeCell ref="C56:C59"/>
    <mergeCell ref="D56:F59"/>
    <mergeCell ref="C60:C68"/>
    <mergeCell ref="D60:F68"/>
    <mergeCell ref="C73:C79"/>
    <mergeCell ref="D73:F79"/>
    <mergeCell ref="C69:C72"/>
    <mergeCell ref="D69:F72"/>
    <mergeCell ref="D87:F91"/>
    <mergeCell ref="G87:G90"/>
    <mergeCell ref="H87:H90"/>
    <mergeCell ref="A7:A105"/>
    <mergeCell ref="D98:F99"/>
    <mergeCell ref="G99:L99"/>
    <mergeCell ref="G95:G96"/>
    <mergeCell ref="I87:I90"/>
    <mergeCell ref="I56:I58"/>
    <mergeCell ref="H84:H85"/>
    <mergeCell ref="C80:C83"/>
    <mergeCell ref="G80:G82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Q2:Q5"/>
    <mergeCell ref="S84:S86"/>
    <mergeCell ref="G86:L86"/>
    <mergeCell ref="G73:G78"/>
    <mergeCell ref="S73:S79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S69:S72"/>
    <mergeCell ref="G72:L72"/>
    <mergeCell ref="S80:S83"/>
    <mergeCell ref="G83:L83"/>
    <mergeCell ref="U4:V4"/>
    <mergeCell ref="W4:X4"/>
    <mergeCell ref="C105:L105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P87:P91"/>
    <mergeCell ref="R56:R59"/>
    <mergeCell ref="S100:S104"/>
    <mergeCell ref="G104:L104"/>
    <mergeCell ref="B7:B104"/>
    <mergeCell ref="C100:C104"/>
    <mergeCell ref="D100:F104"/>
    <mergeCell ref="G100:G103"/>
    <mergeCell ref="H100:H103"/>
    <mergeCell ref="I100:I103"/>
    <mergeCell ref="J100:J103"/>
    <mergeCell ref="P100:P104"/>
    <mergeCell ref="Q100:Q104"/>
    <mergeCell ref="R100:R104"/>
    <mergeCell ref="R60:R68"/>
    <mergeCell ref="R69:R72"/>
    <mergeCell ref="R73:R79"/>
    <mergeCell ref="R80:R83"/>
    <mergeCell ref="R84:R86"/>
    <mergeCell ref="R87:R91"/>
    <mergeCell ref="R92:R94"/>
    <mergeCell ref="J69:J71"/>
    <mergeCell ref="S56:S59"/>
    <mergeCell ref="S60:S68"/>
    <mergeCell ref="I84:I85"/>
    <mergeCell ref="J84:J85"/>
  </mergeCells>
  <printOptions horizontalCentered="1"/>
  <pageMargins left="0.1968503937007874" right="0.1968503937007874" top="0.6299212598425197" bottom="0.3937007874015748" header="0.4330708661417323" footer="0.1968503937007874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1">
      <selection activeCell="T21" sqref="T21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00" t="s">
        <v>157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20.25">
      <c r="A2" s="174" t="s">
        <v>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8" customHeight="1">
      <c r="A3" s="180" t="s">
        <v>46</v>
      </c>
      <c r="B3" s="180" t="s">
        <v>45</v>
      </c>
      <c r="C3" s="183" t="s">
        <v>44</v>
      </c>
      <c r="D3" s="184"/>
      <c r="E3" s="184"/>
      <c r="F3" s="184"/>
      <c r="G3" s="184"/>
      <c r="H3" s="184"/>
      <c r="I3" s="185"/>
      <c r="J3" s="183" t="s">
        <v>43</v>
      </c>
      <c r="K3" s="184"/>
      <c r="L3" s="184"/>
      <c r="M3" s="184"/>
      <c r="N3" s="184"/>
      <c r="O3" s="184"/>
      <c r="P3" s="184"/>
      <c r="Q3" s="185"/>
    </row>
    <row r="4" spans="1:17" ht="17.25" customHeight="1">
      <c r="A4" s="181"/>
      <c r="B4" s="181"/>
      <c r="C4" s="189" t="s">
        <v>41</v>
      </c>
      <c r="D4" s="190"/>
      <c r="E4" s="190"/>
      <c r="F4" s="191"/>
      <c r="G4" s="186" t="s">
        <v>40</v>
      </c>
      <c r="H4" s="187"/>
      <c r="I4" s="188"/>
      <c r="J4" s="189" t="s">
        <v>41</v>
      </c>
      <c r="K4" s="190"/>
      <c r="L4" s="190"/>
      <c r="M4" s="191"/>
      <c r="N4" s="175" t="s">
        <v>40</v>
      </c>
      <c r="O4" s="176"/>
      <c r="P4" s="176"/>
      <c r="Q4" s="177"/>
    </row>
    <row r="5" spans="1:17" ht="15.75" customHeight="1">
      <c r="A5" s="181"/>
      <c r="B5" s="181"/>
      <c r="C5" s="178" t="s">
        <v>38</v>
      </c>
      <c r="D5" s="24" t="s">
        <v>54</v>
      </c>
      <c r="E5" s="24" t="s">
        <v>36</v>
      </c>
      <c r="F5" s="24" t="s">
        <v>39</v>
      </c>
      <c r="G5" s="178" t="s">
        <v>38</v>
      </c>
      <c r="H5" s="24" t="s">
        <v>37</v>
      </c>
      <c r="I5" s="24" t="s">
        <v>36</v>
      </c>
      <c r="J5" s="178" t="s">
        <v>38</v>
      </c>
      <c r="K5" s="24" t="s">
        <v>37</v>
      </c>
      <c r="L5" s="24" t="s">
        <v>36</v>
      </c>
      <c r="M5" s="24" t="s">
        <v>33</v>
      </c>
      <c r="N5" s="192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182"/>
      <c r="B6" s="182"/>
      <c r="C6" s="179"/>
      <c r="D6" s="23" t="s">
        <v>34</v>
      </c>
      <c r="E6" s="23" t="s">
        <v>33</v>
      </c>
      <c r="F6" s="23" t="s">
        <v>35</v>
      </c>
      <c r="G6" s="179"/>
      <c r="H6" s="23" t="s">
        <v>34</v>
      </c>
      <c r="I6" s="23" t="s">
        <v>33</v>
      </c>
      <c r="J6" s="179"/>
      <c r="K6" s="23" t="s">
        <v>34</v>
      </c>
      <c r="L6" s="23" t="s">
        <v>33</v>
      </c>
      <c r="M6" s="23" t="s">
        <v>32</v>
      </c>
      <c r="N6" s="193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1414</v>
      </c>
      <c r="C7" s="22">
        <f t="shared" si="0"/>
        <v>34</v>
      </c>
      <c r="D7" s="22">
        <f t="shared" si="0"/>
        <v>0</v>
      </c>
      <c r="E7" s="22">
        <f t="shared" si="0"/>
        <v>34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1380</v>
      </c>
      <c r="K7" s="22">
        <f t="shared" si="0"/>
        <v>175</v>
      </c>
      <c r="L7" s="22">
        <f t="shared" si="0"/>
        <v>1127</v>
      </c>
      <c r="M7" s="22">
        <f t="shared" si="0"/>
        <v>78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5" t="s">
        <v>6</v>
      </c>
      <c r="B8" s="20">
        <f aca="true" t="shared" si="1" ref="B8">SUM(C8+J8+N8)</f>
        <v>1414</v>
      </c>
      <c r="C8" s="20">
        <f aca="true" t="shared" si="2" ref="C8">SUM(D8:F8)</f>
        <v>34</v>
      </c>
      <c r="D8" s="20"/>
      <c r="E8" s="20">
        <f>업체별현황!O98</f>
        <v>34</v>
      </c>
      <c r="F8" s="20"/>
      <c r="G8" s="20">
        <v>0</v>
      </c>
      <c r="H8" s="20"/>
      <c r="I8" s="20"/>
      <c r="J8" s="20">
        <f aca="true" t="shared" si="3" ref="J8">SUM(K8:M8)</f>
        <v>1380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+업체별현황!O100+업체별현황!O101</f>
        <v>175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+업체별현황!O102+업체별현황!O103</f>
        <v>1127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</f>
        <v>78</v>
      </c>
      <c r="N8" s="20">
        <f aca="true" t="shared" si="4" ref="N8">SUM(O8:Q8)</f>
        <v>0</v>
      </c>
      <c r="O8" s="20"/>
      <c r="P8" s="20"/>
      <c r="Q8" s="20"/>
    </row>
    <row r="12" spans="1:17" ht="20.25">
      <c r="A12" s="174" t="s">
        <v>53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16.5" customHeight="1">
      <c r="A13" s="180" t="s">
        <v>46</v>
      </c>
      <c r="B13" s="180" t="s">
        <v>45</v>
      </c>
      <c r="C13" s="183" t="s">
        <v>44</v>
      </c>
      <c r="D13" s="184"/>
      <c r="E13" s="184"/>
      <c r="F13" s="184"/>
      <c r="G13" s="184"/>
      <c r="H13" s="184"/>
      <c r="I13" s="185"/>
      <c r="J13" s="183" t="s">
        <v>43</v>
      </c>
      <c r="K13" s="184"/>
      <c r="L13" s="184"/>
      <c r="M13" s="184"/>
      <c r="N13" s="184"/>
      <c r="O13" s="184"/>
      <c r="P13" s="184"/>
      <c r="Q13" s="185"/>
    </row>
    <row r="14" spans="1:17" ht="16.5" customHeight="1">
      <c r="A14" s="181"/>
      <c r="B14" s="181"/>
      <c r="C14" s="183" t="s">
        <v>42</v>
      </c>
      <c r="D14" s="184"/>
      <c r="E14" s="184"/>
      <c r="F14" s="185"/>
      <c r="G14" s="186" t="s">
        <v>40</v>
      </c>
      <c r="H14" s="187"/>
      <c r="I14" s="188"/>
      <c r="J14" s="189" t="s">
        <v>41</v>
      </c>
      <c r="K14" s="190"/>
      <c r="L14" s="190"/>
      <c r="M14" s="191"/>
      <c r="N14" s="175" t="s">
        <v>40</v>
      </c>
      <c r="O14" s="176"/>
      <c r="P14" s="176"/>
      <c r="Q14" s="177"/>
    </row>
    <row r="15" spans="1:17" ht="15.75" customHeight="1">
      <c r="A15" s="181"/>
      <c r="B15" s="181"/>
      <c r="C15" s="178" t="s">
        <v>38</v>
      </c>
      <c r="D15" s="24" t="s">
        <v>37</v>
      </c>
      <c r="E15" s="24" t="s">
        <v>36</v>
      </c>
      <c r="F15" s="24" t="s">
        <v>39</v>
      </c>
      <c r="G15" s="178" t="s">
        <v>38</v>
      </c>
      <c r="H15" s="24" t="s">
        <v>37</v>
      </c>
      <c r="I15" s="24" t="s">
        <v>36</v>
      </c>
      <c r="J15" s="178" t="s">
        <v>38</v>
      </c>
      <c r="K15" s="24" t="s">
        <v>37</v>
      </c>
      <c r="L15" s="24" t="s">
        <v>36</v>
      </c>
      <c r="M15" s="24" t="s">
        <v>33</v>
      </c>
      <c r="N15" s="192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182"/>
      <c r="B16" s="182"/>
      <c r="C16" s="179"/>
      <c r="D16" s="23" t="s">
        <v>34</v>
      </c>
      <c r="E16" s="23" t="s">
        <v>33</v>
      </c>
      <c r="F16" s="23" t="s">
        <v>35</v>
      </c>
      <c r="G16" s="179"/>
      <c r="H16" s="23" t="s">
        <v>34</v>
      </c>
      <c r="I16" s="23" t="s">
        <v>33</v>
      </c>
      <c r="J16" s="179"/>
      <c r="K16" s="23" t="s">
        <v>34</v>
      </c>
      <c r="L16" s="23" t="s">
        <v>33</v>
      </c>
      <c r="M16" s="23" t="s">
        <v>32</v>
      </c>
      <c r="N16" s="193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5" ref="B17:Q17">SUM(B18:B18)</f>
        <v>25</v>
      </c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I17" s="22">
        <f t="shared" si="5"/>
        <v>0</v>
      </c>
      <c r="J17" s="22">
        <f t="shared" si="5"/>
        <v>25</v>
      </c>
      <c r="K17" s="22">
        <f t="shared" si="5"/>
        <v>0</v>
      </c>
      <c r="L17" s="22">
        <f t="shared" si="5"/>
        <v>23</v>
      </c>
      <c r="M17" s="22">
        <f t="shared" si="5"/>
        <v>2</v>
      </c>
      <c r="N17" s="22">
        <f t="shared" si="5"/>
        <v>0</v>
      </c>
      <c r="O17" s="22">
        <f t="shared" si="5"/>
        <v>0</v>
      </c>
      <c r="P17" s="22">
        <f t="shared" si="5"/>
        <v>0</v>
      </c>
      <c r="Q17" s="22">
        <f t="shared" si="5"/>
        <v>0</v>
      </c>
    </row>
    <row r="18" spans="1:18" ht="23.25" customHeight="1">
      <c r="A18" s="21" t="s">
        <v>6</v>
      </c>
      <c r="B18" s="20">
        <f aca="true" t="shared" si="6" ref="B18">SUM(C18+G18+J18+N18)</f>
        <v>25</v>
      </c>
      <c r="C18" s="20">
        <f aca="true" t="shared" si="7" ref="C18">SUM(D18:F18)</f>
        <v>0</v>
      </c>
      <c r="D18" s="19"/>
      <c r="E18" s="19"/>
      <c r="F18" s="19"/>
      <c r="G18" s="20">
        <v>0</v>
      </c>
      <c r="H18" s="19"/>
      <c r="I18" s="19"/>
      <c r="J18" s="20">
        <f aca="true" t="shared" si="8" ref="J18">SUM(K18:M18)</f>
        <v>25</v>
      </c>
      <c r="K18" s="20"/>
      <c r="L18" s="20">
        <f>업체별현황!O69+업체별현황!O70+업체별현황!O71+업체별현황!O73+업체별현황!O74+업체별현황!O75+업체별현황!O76+업체별현황!O77+업체별현황!O78</f>
        <v>23</v>
      </c>
      <c r="M18" s="20">
        <f>업체별현황!O54</f>
        <v>2</v>
      </c>
      <c r="N18" s="20">
        <f aca="true" t="shared" si="9" ref="N18">SUM(O18:Q18)</f>
        <v>0</v>
      </c>
      <c r="O18" s="19"/>
      <c r="P18" s="19"/>
      <c r="Q18" s="19"/>
      <c r="R18" s="32"/>
    </row>
    <row r="20" spans="1:17" ht="22.5">
      <c r="A20" s="194" t="s">
        <v>52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</row>
    <row r="21" spans="1:17" ht="20.25">
      <c r="A21" s="174" t="s">
        <v>51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17.25" customHeight="1">
      <c r="A22" s="180" t="s">
        <v>46</v>
      </c>
      <c r="B22" s="180" t="s">
        <v>45</v>
      </c>
      <c r="C22" s="183" t="s">
        <v>44</v>
      </c>
      <c r="D22" s="184"/>
      <c r="E22" s="184"/>
      <c r="F22" s="184"/>
      <c r="G22" s="184"/>
      <c r="H22" s="184"/>
      <c r="I22" s="185"/>
      <c r="J22" s="183" t="s">
        <v>43</v>
      </c>
      <c r="K22" s="184"/>
      <c r="L22" s="184"/>
      <c r="M22" s="184"/>
      <c r="N22" s="184"/>
      <c r="O22" s="184"/>
      <c r="P22" s="184"/>
      <c r="Q22" s="185"/>
    </row>
    <row r="23" spans="1:17" ht="17.25" customHeight="1">
      <c r="A23" s="181"/>
      <c r="B23" s="181"/>
      <c r="C23" s="183" t="s">
        <v>42</v>
      </c>
      <c r="D23" s="184"/>
      <c r="E23" s="184"/>
      <c r="F23" s="185"/>
      <c r="G23" s="186" t="s">
        <v>40</v>
      </c>
      <c r="H23" s="187"/>
      <c r="I23" s="188"/>
      <c r="J23" s="189" t="s">
        <v>41</v>
      </c>
      <c r="K23" s="190"/>
      <c r="L23" s="190"/>
      <c r="M23" s="191"/>
      <c r="N23" s="175" t="s">
        <v>40</v>
      </c>
      <c r="O23" s="176"/>
      <c r="P23" s="176"/>
      <c r="Q23" s="177"/>
    </row>
    <row r="24" spans="1:17" ht="17.25" customHeight="1">
      <c r="A24" s="181"/>
      <c r="B24" s="181"/>
      <c r="C24" s="178" t="s">
        <v>38</v>
      </c>
      <c r="D24" s="24" t="s">
        <v>37</v>
      </c>
      <c r="E24" s="24" t="s">
        <v>36</v>
      </c>
      <c r="F24" s="24" t="s">
        <v>39</v>
      </c>
      <c r="G24" s="178" t="s">
        <v>38</v>
      </c>
      <c r="H24" s="24" t="s">
        <v>37</v>
      </c>
      <c r="I24" s="24" t="s">
        <v>36</v>
      </c>
      <c r="J24" s="178" t="s">
        <v>38</v>
      </c>
      <c r="K24" s="24" t="s">
        <v>37</v>
      </c>
      <c r="L24" s="24" t="s">
        <v>36</v>
      </c>
      <c r="M24" s="24" t="s">
        <v>33</v>
      </c>
      <c r="N24" s="192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182"/>
      <c r="B25" s="182"/>
      <c r="C25" s="179"/>
      <c r="D25" s="23" t="s">
        <v>34</v>
      </c>
      <c r="E25" s="23" t="s">
        <v>33</v>
      </c>
      <c r="F25" s="23" t="s">
        <v>35</v>
      </c>
      <c r="G25" s="179"/>
      <c r="H25" s="23" t="s">
        <v>34</v>
      </c>
      <c r="I25" s="23" t="s">
        <v>33</v>
      </c>
      <c r="J25" s="179"/>
      <c r="K25" s="23" t="s">
        <v>34</v>
      </c>
      <c r="L25" s="23" t="s">
        <v>33</v>
      </c>
      <c r="M25" s="23" t="s">
        <v>32</v>
      </c>
      <c r="N25" s="193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1414</v>
      </c>
      <c r="C26" s="22">
        <v>0</v>
      </c>
      <c r="D26" s="22">
        <v>0</v>
      </c>
      <c r="E26" s="22">
        <f>E27</f>
        <v>34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10" ref="J26:Q26">SUM(J27:J27)</f>
        <v>1380</v>
      </c>
      <c r="K26" s="22">
        <f t="shared" si="10"/>
        <v>175</v>
      </c>
      <c r="L26" s="22">
        <f t="shared" si="10"/>
        <v>1127</v>
      </c>
      <c r="M26" s="22">
        <f t="shared" si="10"/>
        <v>78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 t="shared" si="10"/>
        <v>0</v>
      </c>
    </row>
    <row r="27" spans="1:17" ht="23.25" customHeight="1">
      <c r="A27" s="21" t="s">
        <v>6</v>
      </c>
      <c r="B27" s="20">
        <f>E27+J27</f>
        <v>1414</v>
      </c>
      <c r="C27" s="20">
        <v>0</v>
      </c>
      <c r="D27" s="20"/>
      <c r="E27" s="20">
        <f>E8</f>
        <v>34</v>
      </c>
      <c r="F27" s="20"/>
      <c r="G27" s="20">
        <v>0</v>
      </c>
      <c r="H27" s="20"/>
      <c r="I27" s="20"/>
      <c r="J27" s="20">
        <f aca="true" t="shared" si="11" ref="J27">SUM(K27:M27)</f>
        <v>1380</v>
      </c>
      <c r="K27" s="20">
        <f>K8</f>
        <v>175</v>
      </c>
      <c r="L27" s="20">
        <f>L8</f>
        <v>1127</v>
      </c>
      <c r="M27" s="20">
        <f>M8</f>
        <v>78</v>
      </c>
      <c r="N27" s="20">
        <f aca="true" t="shared" si="12" ref="N27"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174" t="s">
        <v>50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ht="18" customHeight="1">
      <c r="A32" s="180" t="s">
        <v>46</v>
      </c>
      <c r="B32" s="180" t="s">
        <v>45</v>
      </c>
      <c r="C32" s="183" t="s">
        <v>44</v>
      </c>
      <c r="D32" s="184"/>
      <c r="E32" s="184"/>
      <c r="F32" s="184"/>
      <c r="G32" s="184"/>
      <c r="H32" s="184"/>
      <c r="I32" s="185"/>
      <c r="J32" s="183" t="s">
        <v>43</v>
      </c>
      <c r="K32" s="184"/>
      <c r="L32" s="184"/>
      <c r="M32" s="184"/>
      <c r="N32" s="184"/>
      <c r="O32" s="184"/>
      <c r="P32" s="184"/>
      <c r="Q32" s="185"/>
    </row>
    <row r="33" spans="1:17" ht="18" customHeight="1">
      <c r="A33" s="181"/>
      <c r="B33" s="181"/>
      <c r="C33" s="183" t="s">
        <v>42</v>
      </c>
      <c r="D33" s="184"/>
      <c r="E33" s="184"/>
      <c r="F33" s="185"/>
      <c r="G33" s="186" t="s">
        <v>40</v>
      </c>
      <c r="H33" s="187"/>
      <c r="I33" s="188"/>
      <c r="J33" s="189" t="s">
        <v>41</v>
      </c>
      <c r="K33" s="190"/>
      <c r="L33" s="190"/>
      <c r="M33" s="191"/>
      <c r="N33" s="175" t="s">
        <v>40</v>
      </c>
      <c r="O33" s="176"/>
      <c r="P33" s="176"/>
      <c r="Q33" s="177"/>
    </row>
    <row r="34" spans="1:17" ht="18" customHeight="1">
      <c r="A34" s="181"/>
      <c r="B34" s="181"/>
      <c r="C34" s="178" t="s">
        <v>38</v>
      </c>
      <c r="D34" s="24" t="s">
        <v>37</v>
      </c>
      <c r="E34" s="24" t="s">
        <v>36</v>
      </c>
      <c r="F34" s="24" t="s">
        <v>39</v>
      </c>
      <c r="G34" s="178" t="s">
        <v>38</v>
      </c>
      <c r="H34" s="24" t="s">
        <v>37</v>
      </c>
      <c r="I34" s="24" t="s">
        <v>36</v>
      </c>
      <c r="J34" s="178" t="s">
        <v>38</v>
      </c>
      <c r="K34" s="24" t="s">
        <v>37</v>
      </c>
      <c r="L34" s="24" t="s">
        <v>36</v>
      </c>
      <c r="M34" s="24" t="s">
        <v>33</v>
      </c>
      <c r="N34" s="192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182"/>
      <c r="B35" s="182"/>
      <c r="C35" s="179"/>
      <c r="D35" s="23" t="s">
        <v>34</v>
      </c>
      <c r="E35" s="23" t="s">
        <v>33</v>
      </c>
      <c r="F35" s="23" t="s">
        <v>35</v>
      </c>
      <c r="G35" s="179"/>
      <c r="H35" s="23" t="s">
        <v>34</v>
      </c>
      <c r="I35" s="23" t="s">
        <v>33</v>
      </c>
      <c r="J35" s="179"/>
      <c r="K35" s="23" t="s">
        <v>34</v>
      </c>
      <c r="L35" s="23" t="s">
        <v>33</v>
      </c>
      <c r="M35" s="23" t="s">
        <v>32</v>
      </c>
      <c r="N35" s="193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13" ref="B36:Q36">SUM(B37:B37)</f>
        <v>0</v>
      </c>
      <c r="C36" s="31">
        <f t="shared" si="13"/>
        <v>0</v>
      </c>
      <c r="D36" s="31">
        <f t="shared" si="13"/>
        <v>0</v>
      </c>
      <c r="E36" s="31">
        <f t="shared" si="13"/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3"/>
        <v>0</v>
      </c>
      <c r="O36" s="31">
        <f t="shared" si="13"/>
        <v>0</v>
      </c>
      <c r="P36" s="31">
        <f t="shared" si="13"/>
        <v>0</v>
      </c>
      <c r="Q36" s="31">
        <f t="shared" si="13"/>
        <v>0</v>
      </c>
    </row>
    <row r="37" spans="1:17" ht="22.5" customHeight="1">
      <c r="A37" s="21" t="s">
        <v>6</v>
      </c>
      <c r="B37" s="29">
        <f aca="true" t="shared" si="14" ref="B37">C37+G37+J37+N37</f>
        <v>0</v>
      </c>
      <c r="C37" s="30">
        <f aca="true" t="shared" si="15" ref="C37">D37+E37+F37</f>
        <v>0</v>
      </c>
      <c r="D37" s="30"/>
      <c r="E37" s="30"/>
      <c r="F37" s="30"/>
      <c r="G37" s="30">
        <f aca="true" t="shared" si="16" ref="G37">H37+I37</f>
        <v>0</v>
      </c>
      <c r="H37" s="30"/>
      <c r="I37" s="30"/>
      <c r="J37" s="30">
        <f aca="true" t="shared" si="17" ref="J37">K37+L37+M37</f>
        <v>0</v>
      </c>
      <c r="K37" s="30"/>
      <c r="L37" s="30"/>
      <c r="M37" s="30"/>
      <c r="N37" s="30">
        <f aca="true" t="shared" si="18" ref="N37"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194" t="s">
        <v>49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20.25">
      <c r="A41" s="174" t="s">
        <v>48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ht="16.5" customHeight="1">
      <c r="A42" s="196" t="s">
        <v>46</v>
      </c>
      <c r="B42" s="196" t="s">
        <v>45</v>
      </c>
      <c r="C42" s="196" t="s">
        <v>44</v>
      </c>
      <c r="D42" s="196"/>
      <c r="E42" s="196"/>
      <c r="F42" s="196"/>
      <c r="G42" s="196"/>
      <c r="H42" s="196"/>
      <c r="I42" s="196"/>
      <c r="J42" s="196" t="s">
        <v>43</v>
      </c>
      <c r="K42" s="196"/>
      <c r="L42" s="196"/>
      <c r="M42" s="196"/>
      <c r="N42" s="196"/>
      <c r="O42" s="196"/>
      <c r="P42" s="196"/>
      <c r="Q42" s="196"/>
    </row>
    <row r="43" spans="1:17" ht="16.5" customHeight="1">
      <c r="A43" s="196"/>
      <c r="B43" s="196"/>
      <c r="C43" s="183" t="s">
        <v>42</v>
      </c>
      <c r="D43" s="184"/>
      <c r="E43" s="184"/>
      <c r="F43" s="185"/>
      <c r="G43" s="199" t="s">
        <v>40</v>
      </c>
      <c r="H43" s="199"/>
      <c r="I43" s="199"/>
      <c r="J43" s="197" t="s">
        <v>41</v>
      </c>
      <c r="K43" s="197"/>
      <c r="L43" s="197"/>
      <c r="M43" s="197"/>
      <c r="N43" s="198" t="s">
        <v>40</v>
      </c>
      <c r="O43" s="198"/>
      <c r="P43" s="198"/>
      <c r="Q43" s="198"/>
    </row>
    <row r="44" spans="1:17" ht="16.5" customHeight="1">
      <c r="A44" s="196"/>
      <c r="B44" s="196"/>
      <c r="C44" s="197" t="s">
        <v>38</v>
      </c>
      <c r="D44" s="24" t="s">
        <v>37</v>
      </c>
      <c r="E44" s="24" t="s">
        <v>36</v>
      </c>
      <c r="F44" s="24" t="s">
        <v>39</v>
      </c>
      <c r="G44" s="197" t="s">
        <v>38</v>
      </c>
      <c r="H44" s="24" t="s">
        <v>37</v>
      </c>
      <c r="I44" s="24" t="s">
        <v>36</v>
      </c>
      <c r="J44" s="197" t="s">
        <v>38</v>
      </c>
      <c r="K44" s="24" t="s">
        <v>37</v>
      </c>
      <c r="L44" s="24" t="s">
        <v>36</v>
      </c>
      <c r="M44" s="24" t="s">
        <v>33</v>
      </c>
      <c r="N44" s="198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196"/>
      <c r="B45" s="196"/>
      <c r="C45" s="197"/>
      <c r="D45" s="23" t="s">
        <v>34</v>
      </c>
      <c r="E45" s="23" t="s">
        <v>33</v>
      </c>
      <c r="F45" s="23" t="s">
        <v>35</v>
      </c>
      <c r="G45" s="197"/>
      <c r="H45" s="23" t="s">
        <v>34</v>
      </c>
      <c r="I45" s="23" t="s">
        <v>33</v>
      </c>
      <c r="J45" s="197"/>
      <c r="K45" s="23" t="s">
        <v>34</v>
      </c>
      <c r="L45" s="23" t="s">
        <v>33</v>
      </c>
      <c r="M45" s="23" t="s">
        <v>32</v>
      </c>
      <c r="N45" s="198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>SUM(B47:B47)</f>
        <v>1380</v>
      </c>
      <c r="C46" s="22">
        <v>0</v>
      </c>
      <c r="D46" s="22">
        <v>0</v>
      </c>
      <c r="E46" s="22">
        <f>E47</f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19" ref="J46:Q46">SUM(J47:J47)</f>
        <v>1380</v>
      </c>
      <c r="K46" s="22">
        <f>SUM(K47:K47)</f>
        <v>175</v>
      </c>
      <c r="L46" s="22">
        <f>SUM(L47:L47)</f>
        <v>1127</v>
      </c>
      <c r="M46" s="22">
        <f t="shared" si="19"/>
        <v>78</v>
      </c>
      <c r="N46" s="22">
        <f t="shared" si="19"/>
        <v>0</v>
      </c>
      <c r="O46" s="22">
        <f t="shared" si="19"/>
        <v>0</v>
      </c>
      <c r="P46" s="22">
        <f t="shared" si="19"/>
        <v>0</v>
      </c>
      <c r="Q46" s="22">
        <f t="shared" si="19"/>
        <v>0</v>
      </c>
    </row>
    <row r="47" spans="1:17" ht="23.25" customHeight="1">
      <c r="A47" s="21" t="s">
        <v>6</v>
      </c>
      <c r="B47" s="20">
        <f>E47+J47</f>
        <v>1380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1380</v>
      </c>
      <c r="K47" s="20">
        <f>K8</f>
        <v>175</v>
      </c>
      <c r="L47" s="20">
        <f>L8</f>
        <v>1127</v>
      </c>
      <c r="M47" s="20">
        <f>M8</f>
        <v>78</v>
      </c>
      <c r="N47" s="20">
        <f aca="true" t="shared" si="20" ref="N47"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174" t="s">
        <v>47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ht="16.5" customHeight="1">
      <c r="A52" s="196" t="s">
        <v>46</v>
      </c>
      <c r="B52" s="196" t="s">
        <v>45</v>
      </c>
      <c r="C52" s="196" t="s">
        <v>44</v>
      </c>
      <c r="D52" s="196"/>
      <c r="E52" s="196"/>
      <c r="F52" s="196"/>
      <c r="G52" s="196"/>
      <c r="H52" s="196"/>
      <c r="I52" s="196"/>
      <c r="J52" s="196" t="s">
        <v>43</v>
      </c>
      <c r="K52" s="196"/>
      <c r="L52" s="196"/>
      <c r="M52" s="196"/>
      <c r="N52" s="196"/>
      <c r="O52" s="196"/>
      <c r="P52" s="196"/>
      <c r="Q52" s="196"/>
    </row>
    <row r="53" spans="1:17" ht="16.5" customHeight="1">
      <c r="A53" s="196"/>
      <c r="B53" s="196"/>
      <c r="C53" s="183" t="s">
        <v>42</v>
      </c>
      <c r="D53" s="184"/>
      <c r="E53" s="184"/>
      <c r="F53" s="185"/>
      <c r="G53" s="199" t="s">
        <v>40</v>
      </c>
      <c r="H53" s="199"/>
      <c r="I53" s="199"/>
      <c r="J53" s="197" t="s">
        <v>41</v>
      </c>
      <c r="K53" s="197"/>
      <c r="L53" s="197"/>
      <c r="M53" s="197"/>
      <c r="N53" s="198" t="s">
        <v>40</v>
      </c>
      <c r="O53" s="198"/>
      <c r="P53" s="198"/>
      <c r="Q53" s="198"/>
    </row>
    <row r="54" spans="1:17" ht="16.5" customHeight="1">
      <c r="A54" s="196"/>
      <c r="B54" s="196"/>
      <c r="C54" s="197" t="s">
        <v>38</v>
      </c>
      <c r="D54" s="24" t="s">
        <v>37</v>
      </c>
      <c r="E54" s="24" t="s">
        <v>36</v>
      </c>
      <c r="F54" s="24" t="s">
        <v>39</v>
      </c>
      <c r="G54" s="197" t="s">
        <v>38</v>
      </c>
      <c r="H54" s="24" t="s">
        <v>37</v>
      </c>
      <c r="I54" s="24" t="s">
        <v>36</v>
      </c>
      <c r="J54" s="197" t="s">
        <v>38</v>
      </c>
      <c r="K54" s="24" t="s">
        <v>37</v>
      </c>
      <c r="L54" s="24" t="s">
        <v>36</v>
      </c>
      <c r="M54" s="24" t="s">
        <v>33</v>
      </c>
      <c r="N54" s="198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196"/>
      <c r="B55" s="196"/>
      <c r="C55" s="197"/>
      <c r="D55" s="23" t="s">
        <v>34</v>
      </c>
      <c r="E55" s="23" t="s">
        <v>33</v>
      </c>
      <c r="F55" s="23" t="s">
        <v>35</v>
      </c>
      <c r="G55" s="197"/>
      <c r="H55" s="23" t="s">
        <v>34</v>
      </c>
      <c r="I55" s="23" t="s">
        <v>33</v>
      </c>
      <c r="J55" s="197"/>
      <c r="K55" s="23" t="s">
        <v>34</v>
      </c>
      <c r="L55" s="23" t="s">
        <v>33</v>
      </c>
      <c r="M55" s="23" t="s">
        <v>32</v>
      </c>
      <c r="N55" s="198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 aca="true" t="shared" si="21" ref="B56:B57">J56+N56</f>
        <v>25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22" ref="J56:Q56">SUM(J57:J57)</f>
        <v>25</v>
      </c>
      <c r="K56" s="22">
        <f t="shared" si="22"/>
        <v>0</v>
      </c>
      <c r="L56" s="22">
        <f t="shared" si="22"/>
        <v>23</v>
      </c>
      <c r="M56" s="22">
        <f t="shared" si="22"/>
        <v>2</v>
      </c>
      <c r="N56" s="22">
        <f t="shared" si="22"/>
        <v>0</v>
      </c>
      <c r="O56" s="22">
        <f t="shared" si="22"/>
        <v>0</v>
      </c>
      <c r="P56" s="22">
        <f t="shared" si="22"/>
        <v>0</v>
      </c>
      <c r="Q56" s="22">
        <f t="shared" si="22"/>
        <v>0</v>
      </c>
    </row>
    <row r="57" spans="1:17" ht="23.25" customHeight="1">
      <c r="A57" s="21" t="s">
        <v>6</v>
      </c>
      <c r="B57" s="20">
        <f t="shared" si="21"/>
        <v>25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 aca="true" t="shared" si="23" ref="J57">SUM(K57:M57)</f>
        <v>25</v>
      </c>
      <c r="K57" s="20">
        <f>K18</f>
        <v>0</v>
      </c>
      <c r="L57" s="20">
        <f>L18</f>
        <v>23</v>
      </c>
      <c r="M57" s="20">
        <f>M18</f>
        <v>2</v>
      </c>
      <c r="N57" s="20">
        <f aca="true" t="shared" si="24" ref="N57"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2:Q2"/>
    <mergeCell ref="N5:N6"/>
    <mergeCell ref="J5:J6"/>
    <mergeCell ref="N4:Q4"/>
    <mergeCell ref="J4:M4"/>
    <mergeCell ref="G4:I4"/>
    <mergeCell ref="C4:F4"/>
    <mergeCell ref="C3:I3"/>
    <mergeCell ref="G5:G6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2017-06-05T03:58:41Z</cp:lastPrinted>
  <dcterms:created xsi:type="dcterms:W3CDTF">2002-07-29T06:39:56Z</dcterms:created>
  <dcterms:modified xsi:type="dcterms:W3CDTF">2017-06-13T12:42:56Z</dcterms:modified>
  <cp:category/>
  <cp:version/>
  <cp:contentType/>
  <cp:contentStatus/>
  <cp:revision>718</cp:revision>
</cp:coreProperties>
</file>