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105" yWindow="690" windowWidth="14445" windowHeight="1195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'업체별현황'!$A$1:$S$125</definedName>
    <definedName name="본서">'[1]본서하반기'!$F$6:$FQ$326</definedName>
    <definedName name="전입">#REF!</definedName>
    <definedName name="파출소">'[1]하반기(지구대)'!$F$8:$FQ$272</definedName>
    <definedName name="_xlnm.Print_Titles" localSheetId="1">'업체별현황'!$2:$5</definedName>
  </definedNames>
  <calcPr calcId="145621"/>
</workbook>
</file>

<file path=xl/sharedStrings.xml><?xml version="1.0" encoding="utf-8"?>
<sst xmlns="http://schemas.openxmlformats.org/spreadsheetml/2006/main" count="478" uniqueCount="188">
  <si>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</si>
  <si>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</si>
  <si>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</si>
  <si>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</si>
  <si>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</si>
  <si>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</si>
  <si>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</si>
  <si>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</si>
  <si>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</si>
  <si>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</si>
  <si>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</si>
  <si>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</si>
  <si>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</si>
  <si>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</si>
  <si>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</si>
  <si>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</si>
  <si>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</si>
  <si>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</si>
  <si>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</si>
  <si>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</si>
  <si>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</si>
  <si>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</si>
  <si>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</si>
  <si>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</si>
  <si>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</si>
  <si>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</si>
  <si>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</si>
  <si>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</si>
  <si>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</si>
  <si>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</si>
  <si>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</si>
  <si>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</si>
  <si>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</si>
  <si>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</si>
  <si>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</si>
  <si>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</si>
  <si>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</si>
  <si>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</si>
  <si>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</si>
  <si>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</si>
  <si>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</si>
  <si>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</si>
  <si>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</si>
  <si>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</si>
  <si>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</si>
  <si>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</si>
  <si>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</si>
  <si>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</si>
  <si>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</si>
  <si>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</si>
  <si>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</si>
  <si>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</si>
  <si>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</si>
  <si>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</si>
  <si>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</si>
  <si>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</si>
  <si>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</si>
  <si>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</si>
  <si>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</si>
  <si>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</si>
  <si>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</si>
  <si>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</si>
  <si>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</si>
  <si>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</si>
  <si>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</si>
  <si>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</si>
  <si>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</si>
  <si>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</si>
  <si>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</si>
  <si>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</si>
  <si>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</si>
  <si>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</si>
  <si>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</si>
  <si>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</si>
  <si>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</si>
  <si>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</si>
  <si>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</si>
  <si>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</si>
  <si>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</si>
  <si>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</si>
  <si>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</si>
  <si>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</si>
  <si>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</si>
  <si>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</si>
  <si>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</si>
  <si>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</si>
  <si>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</si>
  <si>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</si>
  <si>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</si>
  <si>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</si>
  <si>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</si>
  <si>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</si>
  <si>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</si>
  <si>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</si>
  <si>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포항시 북구 동해지구 
(포항 코아루 블루인시티)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</si>
  <si>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</si>
  <si>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</si>
  <si>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</si>
  <si>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</si>
  <si>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</si>
  <si>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</si>
  <si>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</si>
  <si>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</si>
  <si>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</si>
  <si>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</si>
  <si>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</si>
  <si>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</si>
  <si>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</si>
  <si>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</si>
  <si>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</si>
  <si>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</si>
  <si>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</si>
  <si>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</si>
  <si>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</si>
  <si>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</si>
  <si>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</si>
  <si>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</si>
  <si>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</si>
  <si>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우현동</t>
  </si>
  <si>
    <t>㈜구산건설</t>
  </si>
  <si>
    <t>임대</t>
  </si>
  <si>
    <t>㈜화산건설</t>
  </si>
  <si>
    <t>토르시디(유)</t>
  </si>
  <si>
    <t>경북</t>
  </si>
  <si>
    <t>포항시 북구 우현1지구 28-1B 4L
(도나우)</t>
  </si>
  <si>
    <t>포항시 남구 대잠동 98-46
(포항자이)</t>
  </si>
  <si>
    <t>대우조선해양건설㈜</t>
  </si>
  <si>
    <t>입주예정(준공)월</t>
  </si>
  <si>
    <t>준공여부
(준공/미준공)</t>
  </si>
  <si>
    <t>미준공</t>
  </si>
  <si>
    <t>2018-08</t>
  </si>
  <si>
    <t>2018-02</t>
  </si>
  <si>
    <t>미준공</t>
  </si>
  <si>
    <t>2018-12</t>
  </si>
  <si>
    <t>2017-05</t>
  </si>
  <si>
    <t>준공</t>
  </si>
  <si>
    <t>2018-03</t>
  </si>
  <si>
    <t>2016-03</t>
  </si>
  <si>
    <t>2015-09</t>
  </si>
  <si>
    <t>2018-09</t>
  </si>
  <si>
    <t>2017-12</t>
  </si>
  <si>
    <t>분양
청약일</t>
  </si>
  <si>
    <t>계약
마감일</t>
  </si>
  <si>
    <t>소재지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</si>
  <si>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</si>
  <si>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</si>
  <si>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</si>
  <si>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</si>
  <si>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</si>
  <si>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</si>
  <si>
    <t>준공</t>
  </si>
  <si>
    <t>포항</t>
  </si>
  <si>
    <t>대잠동</t>
  </si>
  <si>
    <r>
      <t>포항시 남구</t>
    </r>
    <r>
      <rPr>
        <sz val="11"/>
        <color indexed="8"/>
        <rFont val="돋움"/>
        <family val="3"/>
      </rPr>
      <t xml:space="preserve"> 대잠동</t>
    </r>
    <r>
      <rPr>
        <sz val="11"/>
        <color indexed="8"/>
        <rFont val="돋움"/>
        <family val="3"/>
      </rPr>
      <t xml:space="preserve">
(대잠</t>
    </r>
    <r>
      <rPr>
        <sz val="11"/>
        <color indexed="8"/>
        <rFont val="돋움"/>
        <family val="3"/>
      </rPr>
      <t xml:space="preserve"> </t>
    </r>
    <r>
      <rPr>
        <sz val="11"/>
        <color indexed="8"/>
        <rFont val="돋움"/>
        <family val="3"/>
      </rPr>
      <t>라온프라이빗)</t>
    </r>
  </si>
  <si>
    <t>라온건설㈜</t>
  </si>
  <si>
    <t>㈜하나파트너스
디앤티</t>
  </si>
  <si>
    <t>민간분양 주택('17.5월)</t>
  </si>
  <si>
    <t>민간분양 주택('17.6월)</t>
  </si>
  <si>
    <t>민간분양 주택('17.5월)</t>
  </si>
  <si>
    <t>민간분양 주택('17.6월)</t>
  </si>
  <si>
    <r>
      <t>Ⅰ</t>
    </r>
    <r>
      <rPr>
        <b/>
        <sz val="18"/>
        <rFont val="굴림체"/>
        <family val="3"/>
      </rPr>
      <t>. 미분양주택현황(총괄) - '17.6월말 현재</t>
    </r>
  </si>
  <si>
    <t>준공</t>
  </si>
  <si>
    <t>2017-08</t>
  </si>
  <si>
    <t>두호동</t>
  </si>
  <si>
    <t>두호주공1차아파트 주택재건축정비사업조합</t>
  </si>
  <si>
    <t>2020-01</t>
  </si>
  <si>
    <t>장성동</t>
  </si>
  <si>
    <t>포항시 북구 장성 침촌지구
B블록 2로트
(장성푸르지오)</t>
  </si>
  <si>
    <t>㈜디케이그룹</t>
  </si>
  <si>
    <t>㈜대우건설</t>
  </si>
  <si>
    <t>2020-01</t>
  </si>
  <si>
    <t>포항시 북구 두호동
(두호 SK VIEW 푸르지오)</t>
  </si>
  <si>
    <t>에스케이건설㈜
㈜대우건설</t>
  </si>
  <si>
    <t>흥해읍</t>
  </si>
  <si>
    <t>㈜호반건설</t>
  </si>
  <si>
    <t>㈜스카이건설</t>
  </si>
  <si>
    <t>임대</t>
  </si>
  <si>
    <t>합    계(20단지)</t>
  </si>
  <si>
    <t xml:space="preserve"> □ 업체별 현황 ('17.9.30. 현재)</t>
  </si>
  <si>
    <t>전월
('17년8월)</t>
  </si>
  <si>
    <t>당해월
('17년9월)</t>
  </si>
  <si>
    <t>포항시 북구 초곡도시개발구역
87-2블록
(호반베르디움)</t>
  </si>
  <si>
    <t>민간</t>
  </si>
  <si>
    <t>2019-10-30</t>
  </si>
  <si>
    <t>2018-03</t>
  </si>
  <si>
    <t>2018-07</t>
  </si>
  <si>
    <t>2014-11</t>
  </si>
  <si>
    <t>2020-03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</si>
</sst>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 "/>
    <numFmt numFmtId="177" formatCode="#,##0_);[Red]\(#,##0\)"/>
    <numFmt numFmtId="178" formatCode="_-* #,##0.00_-;\-* #,##0.00_-;_-* &quot;-&quot;_-;_-@_-"/>
    <numFmt numFmtId="179" formatCode="&quot;₩&quot;#,##0.00;&quot;₩&quot;\-#,##0.0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;[Red]&quot;₩&quot;&quot;₩&quot;\-#,##0"/>
    <numFmt numFmtId="182" formatCode="&quot;₩&quot;#,##0;[Red]&quot;₩&quot;&quot;₩&quot;&quot;₩&quot;\!\-#,##0"/>
    <numFmt numFmtId="18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_ * #,##0_ ;_ * \-#,##0_ ;_ * &quot;-&quot;_ ;_ @_ "/>
    <numFmt numFmtId="188" formatCode="_ * #,##0.00_ ;_ * \-#,##0.00_ ;_ * &quot;-&quot;??_ ;_ @_ "/>
    <numFmt numFmtId="189" formatCode="#,##0;&quot;₩&quot;&quot;₩&quot;&quot;₩&quot;&quot;₩&quot;\(#,##0&quot;₩&quot;&quot;₩&quot;&quot;₩&quot;&quot;₩&quot;\)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0.0000_ 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48706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181" fontId="1" fillId="0" borderId="0">
      <alignment vertical="center"/>
      <protection/>
    </xf>
    <xf numFmtId="181" fontId="1" fillId="0" borderId="0">
      <alignment vertical="center"/>
      <protection/>
    </xf>
    <xf numFmtId="182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184" fontId="30" fillId="0" borderId="0">
      <alignment/>
      <protection locked="0"/>
    </xf>
    <xf numFmtId="184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185" fontId="30" fillId="0" borderId="0">
      <alignment/>
      <protection locked="0"/>
    </xf>
    <xf numFmtId="185" fontId="30" fillId="0" borderId="0">
      <alignment/>
      <protection locked="0"/>
    </xf>
    <xf numFmtId="0" fontId="30" fillId="0" borderId="0">
      <alignment/>
      <protection locked="0"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190" fontId="87" fillId="0" borderId="0">
      <alignment/>
      <protection/>
    </xf>
    <xf numFmtId="189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191" fontId="87" fillId="0" borderId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179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179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49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176" fontId="9" fillId="48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176" fontId="7" fillId="0" borderId="3" xfId="98" applyNumberFormat="1" applyFont="1" applyBorder="1" applyAlignment="1">
      <alignment vertical="center"/>
    </xf>
    <xf numFmtId="176" fontId="4" fillId="0" borderId="3" xfId="98" applyNumberFormat="1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12" fillId="0" borderId="3" xfId="98" applyNumberFormat="1" applyFont="1" applyFill="1" applyBorder="1" applyAlignment="1">
      <alignment horizontal="right"/>
    </xf>
    <xf numFmtId="0" fontId="57" fillId="0" borderId="3" xfId="98" applyNumberFormat="1" applyFont="1" applyFill="1" applyBorder="1" applyAlignment="1">
      <alignment horizontal="right"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7" xfId="100" applyNumberFormat="1" applyFont="1" applyFill="1" applyBorder="1" applyAlignment="1">
      <alignment vertical="center"/>
      <protection/>
    </xf>
    <xf numFmtId="41" fontId="13" fillId="56" borderId="27" xfId="100" applyNumberFormat="1" applyFont="1" applyFill="1" applyBorder="1" applyAlignment="1">
      <alignment vertical="center"/>
      <protection/>
    </xf>
    <xf numFmtId="41" fontId="11" fillId="56" borderId="27" xfId="100" applyNumberFormat="1" applyFont="1" applyFill="1" applyBorder="1" applyAlignment="1">
      <alignment vertical="center"/>
      <protection/>
    </xf>
    <xf numFmtId="0" fontId="8" fillId="56" borderId="28" xfId="100" applyFont="1" applyFill="1" applyBorder="1" applyAlignment="1">
      <alignment horizontal="center" vertical="center"/>
      <protection/>
    </xf>
    <xf numFmtId="17" fontId="0" fillId="0" borderId="0" xfId="0" applyNumberFormat="1"/>
    <xf numFmtId="17" fontId="8" fillId="0" borderId="0" xfId="100" applyNumberFormat="1" applyFont="1">
      <alignment/>
      <protection/>
    </xf>
    <xf numFmtId="0" fontId="3" fillId="0" borderId="29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0" xfId="100" applyFont="1" applyBorder="1" applyAlignment="1">
      <alignment horizontal="center" vertical="center"/>
      <protection/>
    </xf>
    <xf numFmtId="0" fontId="8" fillId="56" borderId="27" xfId="100" applyFont="1" applyFill="1" applyBorder="1" applyAlignment="1">
      <alignment horizontal="center" vertical="center"/>
      <protection/>
    </xf>
    <xf numFmtId="49" fontId="8" fillId="56" borderId="27" xfId="100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178" fontId="0" fillId="0" borderId="3" xfId="98" applyNumberFormat="1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176" fontId="4" fillId="56" borderId="3" xfId="0" applyNumberFormat="1" applyFont="1" applyFill="1" applyBorder="1" applyAlignment="1">
      <alignment vertical="center"/>
    </xf>
    <xf numFmtId="0" fontId="3" fillId="0" borderId="31" xfId="100" applyFont="1" applyBorder="1" applyAlignment="1">
      <alignment horizontal="center" vertical="center"/>
      <protection/>
    </xf>
    <xf numFmtId="41" fontId="3" fillId="0" borderId="27" xfId="100" applyNumberFormat="1" applyFont="1" applyBorder="1" applyAlignment="1">
      <alignment vertical="center"/>
      <protection/>
    </xf>
    <xf numFmtId="0" fontId="3" fillId="0" borderId="27" xfId="100" applyFont="1" applyBorder="1" applyAlignment="1">
      <alignment horizontal="center" vertical="center"/>
      <protection/>
    </xf>
    <xf numFmtId="41" fontId="3" fillId="0" borderId="28" xfId="100" applyNumberFormat="1" applyFont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0" fillId="0" borderId="3" xfId="98" applyFont="1" applyFill="1" applyBorder="1" applyAlignment="1">
      <alignment horizontal="center" vertical="center"/>
    </xf>
    <xf numFmtId="0" fontId="3" fillId="0" borderId="2" xfId="100" applyFont="1" applyBorder="1" applyAlignment="1">
      <alignment horizontal="center" vertical="center"/>
      <protection/>
    </xf>
    <xf numFmtId="0" fontId="3" fillId="0" borderId="32" xfId="100" applyFont="1" applyBorder="1" applyAlignment="1">
      <alignment horizontal="center" vertical="center"/>
      <protection/>
    </xf>
    <xf numFmtId="41" fontId="3" fillId="0" borderId="3" xfId="100" applyNumberFormat="1" applyFont="1" applyBorder="1">
      <alignment/>
      <protection/>
    </xf>
    <xf numFmtId="41" fontId="13" fillId="0" borderId="3" xfId="98" applyFont="1" applyBorder="1" applyAlignment="1">
      <alignment/>
    </xf>
    <xf numFmtId="41" fontId="11" fillId="0" borderId="3" xfId="98" applyFont="1" applyBorder="1" applyAlignment="1">
      <alignment/>
    </xf>
    <xf numFmtId="0" fontId="3" fillId="0" borderId="33" xfId="100" applyFont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192" fontId="59" fillId="0" borderId="3" xfId="100" applyNumberFormat="1" applyFont="1" applyFill="1" applyBorder="1" applyAlignment="1">
      <alignment horizontal="center" vertical="center"/>
      <protection/>
    </xf>
    <xf numFmtId="0" fontId="90" fillId="0" borderId="3" xfId="100" applyNumberFormat="1" applyFont="1" applyFill="1" applyBorder="1" applyAlignment="1">
      <alignment horizontal="right" vertical="center"/>
      <protection/>
    </xf>
    <xf numFmtId="0" fontId="91" fillId="32" borderId="3" xfId="100" applyNumberFormat="1" applyFont="1" applyFill="1" applyBorder="1" applyAlignment="1">
      <alignment horizontal="right"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41" fontId="13" fillId="32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8" fillId="57" borderId="30" xfId="100" applyFont="1" applyFill="1" applyBorder="1" applyAlignment="1">
      <alignment horizontal="center" vertical="center" wrapText="1"/>
      <protection/>
    </xf>
    <xf numFmtId="0" fontId="8" fillId="57" borderId="30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0" fontId="3" fillId="0" borderId="26" xfId="100" applyFont="1" applyBorder="1" applyAlignment="1">
      <alignment horizontal="center" vertical="center"/>
      <protection/>
    </xf>
    <xf numFmtId="0" fontId="3" fillId="0" borderId="35" xfId="100" applyFont="1" applyBorder="1" applyAlignment="1">
      <alignment horizontal="center" vertical="center"/>
      <protection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35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59" fillId="0" borderId="36" xfId="100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59" fillId="0" borderId="3" xfId="100" applyFont="1" applyFill="1" applyBorder="1" applyAlignment="1">
      <alignment horizontal="center" vertical="center" wrapText="1"/>
      <protection/>
    </xf>
    <xf numFmtId="0" fontId="59" fillId="0" borderId="3" xfId="100" applyFont="1" applyFill="1" applyBorder="1" applyAlignment="1">
      <alignment horizontal="center" vertical="center"/>
      <protection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56" borderId="43" xfId="100" applyFont="1" applyFill="1" applyBorder="1" applyAlignment="1">
      <alignment horizontal="center" vertical="center"/>
      <protection/>
    </xf>
    <xf numFmtId="0" fontId="3" fillId="56" borderId="4" xfId="100" applyFont="1" applyFill="1" applyBorder="1" applyAlignment="1">
      <alignment horizontal="center" vertical="center"/>
      <protection/>
    </xf>
    <xf numFmtId="0" fontId="3" fillId="56" borderId="44" xfId="100" applyFont="1" applyFill="1" applyBorder="1" applyAlignment="1">
      <alignment horizontal="center" vertical="center"/>
      <protection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0" fontId="91" fillId="0" borderId="45" xfId="100" applyFont="1" applyBorder="1" applyAlignment="1">
      <alignment horizontal="center" vertical="center"/>
      <protection/>
    </xf>
    <xf numFmtId="0" fontId="91" fillId="0" borderId="46" xfId="100" applyFont="1" applyBorder="1" applyAlignment="1">
      <alignment horizontal="center" vertical="center"/>
      <protection/>
    </xf>
    <xf numFmtId="0" fontId="92" fillId="0" borderId="46" xfId="100" applyFont="1" applyBorder="1" applyAlignment="1">
      <alignment horizontal="center" vertical="center"/>
      <protection/>
    </xf>
    <xf numFmtId="0" fontId="92" fillId="0" borderId="47" xfId="100" applyFont="1" applyBorder="1" applyAlignment="1">
      <alignment horizontal="center" vertical="center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14" fontId="8" fillId="58" borderId="26" xfId="100" applyNumberFormat="1" applyFont="1" applyFill="1" applyBorder="1" applyAlignment="1">
      <alignment horizontal="center" vertical="center" wrapText="1"/>
      <protection/>
    </xf>
    <xf numFmtId="14" fontId="8" fillId="58" borderId="35" xfId="100" applyNumberFormat="1" applyFont="1" applyFill="1" applyBorder="1" applyAlignment="1">
      <alignment horizontal="center" vertical="center" wrapText="1"/>
      <protection/>
    </xf>
    <xf numFmtId="14" fontId="8" fillId="58" borderId="25" xfId="100" applyNumberFormat="1" applyFont="1" applyFill="1" applyBorder="1" applyAlignment="1">
      <alignment horizontal="center" vertical="center" wrapText="1"/>
      <protection/>
    </xf>
    <xf numFmtId="0" fontId="8" fillId="57" borderId="3" xfId="0" applyFont="1" applyFill="1" applyBorder="1" applyAlignment="1">
      <alignment horizontal="center" vertical="center" wrapText="1"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/>
      <protection/>
    </xf>
    <xf numFmtId="0" fontId="15" fillId="7" borderId="46" xfId="100" applyFont="1" applyFill="1" applyBorder="1" applyAlignment="1">
      <alignment horizontal="center" vertical="center" wrapText="1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26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45" xfId="100" applyFont="1" applyFill="1" applyBorder="1" applyAlignment="1">
      <alignment horizontal="center" vertical="center"/>
      <protection/>
    </xf>
    <xf numFmtId="0" fontId="15" fillId="7" borderId="46" xfId="100" applyFont="1" applyFill="1" applyBorder="1" applyAlignment="1">
      <alignment horizontal="center" vertical="center"/>
      <protection/>
    </xf>
    <xf numFmtId="0" fontId="15" fillId="7" borderId="48" xfId="100" applyFont="1" applyFill="1" applyBorder="1" applyAlignment="1">
      <alignment horizontal="center" vertical="center"/>
      <protection/>
    </xf>
    <xf numFmtId="0" fontId="16" fillId="7" borderId="46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0" fontId="16" fillId="7" borderId="35" xfId="100" applyFont="1" applyFill="1" applyBorder="1" applyAlignment="1">
      <alignment horizontal="center" vertical="center"/>
      <protection/>
    </xf>
    <xf numFmtId="41" fontId="15" fillId="7" borderId="46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6" fillId="7" borderId="26" xfId="100" applyFont="1" applyFill="1" applyBorder="1" applyAlignment="1">
      <alignment horizontal="center" vertical="center"/>
      <protection/>
    </xf>
    <xf numFmtId="0" fontId="15" fillId="7" borderId="47" xfId="100" applyFont="1" applyFill="1" applyBorder="1" applyAlignment="1">
      <alignment horizontal="center" vertical="center" wrapText="1"/>
      <protection/>
    </xf>
    <xf numFmtId="0" fontId="15" fillId="7" borderId="30" xfId="100" applyFont="1" applyFill="1" applyBorder="1" applyAlignment="1">
      <alignment horizontal="center" vertical="center"/>
      <protection/>
    </xf>
    <xf numFmtId="0" fontId="15" fillId="7" borderId="49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5" xfId="98" applyFont="1" applyFill="1" applyBorder="1" applyAlignment="1">
      <alignment horizontal="center" vertical="center" wrapText="1"/>
    </xf>
    <xf numFmtId="49" fontId="15" fillId="7" borderId="46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49" fontId="15" fillId="7" borderId="26" xfId="100" applyNumberFormat="1" applyFont="1" applyFill="1" applyBorder="1" applyAlignment="1">
      <alignment horizontal="center" vertical="center"/>
      <protection/>
    </xf>
    <xf numFmtId="0" fontId="16" fillId="7" borderId="50" xfId="100" applyFont="1" applyFill="1" applyBorder="1" applyAlignment="1">
      <alignment horizontal="center" vertical="center"/>
      <protection/>
    </xf>
    <xf numFmtId="0" fontId="16" fillId="7" borderId="51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3" fillId="0" borderId="51" xfId="100" applyFont="1" applyBorder="1" applyAlignment="1">
      <alignment horizontal="center" vertical="center"/>
      <protection/>
    </xf>
    <xf numFmtId="0" fontId="3" fillId="0" borderId="52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0" fontId="3" fillId="32" borderId="3" xfId="100" applyFont="1" applyFill="1" applyBorder="1" applyAlignment="1">
      <alignment horizontal="center" vertical="center"/>
      <protection/>
    </xf>
    <xf numFmtId="0" fontId="8" fillId="0" borderId="26" xfId="100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36" xfId="100" applyFont="1" applyFill="1" applyBorder="1" applyAlignment="1">
      <alignment horizontal="center" vertical="center" wrapText="1"/>
      <protection/>
    </xf>
    <xf numFmtId="0" fontId="8" fillId="0" borderId="37" xfId="100" applyFont="1" applyFill="1" applyBorder="1" applyAlignment="1">
      <alignment horizontal="center" vertical="center"/>
      <protection/>
    </xf>
    <xf numFmtId="0" fontId="8" fillId="0" borderId="38" xfId="100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7" borderId="30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49" fontId="8" fillId="57" borderId="3" xfId="0" applyNumberFormat="1" applyFont="1" applyFill="1" applyBorder="1" applyAlignment="1">
      <alignment horizontal="center" vertical="center" wrapText="1"/>
    </xf>
    <xf numFmtId="0" fontId="8" fillId="0" borderId="3" xfId="100" applyFont="1" applyFill="1" applyBorder="1" applyAlignment="1">
      <alignment horizontal="center" vertical="center" wrapText="1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61" fillId="32" borderId="32" xfId="100" applyFont="1" applyFill="1" applyBorder="1" applyAlignment="1">
      <alignment horizontal="center" vertical="center"/>
      <protection/>
    </xf>
    <xf numFmtId="0" fontId="61" fillId="32" borderId="2" xfId="100" applyFont="1" applyFill="1" applyBorder="1" applyAlignment="1">
      <alignment horizontal="center" vertical="center"/>
      <protection/>
    </xf>
    <xf numFmtId="0" fontId="61" fillId="32" borderId="29" xfId="100" applyFont="1" applyFill="1" applyBorder="1" applyAlignment="1">
      <alignment horizontal="center" vertical="center"/>
      <protection/>
    </xf>
    <xf numFmtId="0" fontId="8" fillId="58" borderId="49" xfId="100" applyFont="1" applyFill="1" applyBorder="1" applyAlignment="1">
      <alignment horizontal="center" vertical="center" wrapText="1"/>
      <protection/>
    </xf>
    <xf numFmtId="0" fontId="8" fillId="58" borderId="53" xfId="100" applyFont="1" applyFill="1" applyBorder="1" applyAlignment="1">
      <alignment horizontal="center" vertical="center" wrapText="1"/>
      <protection/>
    </xf>
    <xf numFmtId="0" fontId="8" fillId="58" borderId="54" xfId="100" applyFont="1" applyFill="1" applyBorder="1" applyAlignment="1">
      <alignment horizontal="center" vertical="center" wrapText="1"/>
      <protection/>
    </xf>
    <xf numFmtId="49" fontId="8" fillId="58" borderId="26" xfId="100" applyNumberFormat="1" applyFont="1" applyFill="1" applyBorder="1" applyAlignment="1">
      <alignment horizontal="center" vertical="center" wrapText="1"/>
      <protection/>
    </xf>
    <xf numFmtId="49" fontId="8" fillId="58" borderId="35" xfId="100" applyNumberFormat="1" applyFont="1" applyFill="1" applyBorder="1" applyAlignment="1">
      <alignment horizontal="center" vertical="center" wrapText="1"/>
      <protection/>
    </xf>
    <xf numFmtId="49" fontId="8" fillId="58" borderId="25" xfId="100" applyNumberFormat="1" applyFont="1" applyFill="1" applyBorder="1" applyAlignment="1">
      <alignment horizontal="center" vertical="center" wrapText="1"/>
      <protection/>
    </xf>
    <xf numFmtId="0" fontId="59" fillId="0" borderId="26" xfId="100" applyFont="1" applyFill="1" applyBorder="1" applyAlignment="1">
      <alignment horizontal="center" vertical="center"/>
      <protection/>
    </xf>
    <xf numFmtId="0" fontId="59" fillId="0" borderId="25" xfId="100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 wrapText="1"/>
      <protection/>
    </xf>
    <xf numFmtId="0" fontId="59" fillId="0" borderId="25" xfId="100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3" fillId="0" borderId="34" xfId="215" applyFont="1" applyBorder="1" applyAlignment="1">
      <alignment horizontal="left" vertical="center"/>
      <protection/>
    </xf>
    <xf numFmtId="0" fontId="51" fillId="0" borderId="32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29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5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8" fillId="0" borderId="32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29" xfId="215" applyFont="1" applyBorder="1" applyAlignment="1">
      <alignment horizontal="center" vertical="center"/>
      <protection/>
    </xf>
    <xf numFmtId="0" fontId="5" fillId="0" borderId="32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29" xfId="215" applyFont="1" applyBorder="1" applyAlignment="1">
      <alignment horizontal="center" vertical="center"/>
      <protection/>
    </xf>
    <xf numFmtId="0" fontId="16" fillId="0" borderId="32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29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</cellXfs>
  <cellStyles count="486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  <cellStyle name="표준 66" xfId="48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M16" sqref="M16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101" t="s">
        <v>144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1" customFormat="1" ht="24.95" customHeight="1">
      <c r="A2" s="98" t="s">
        <v>4</v>
      </c>
      <c r="B2" s="99" t="s">
        <v>5</v>
      </c>
      <c r="C2" s="98" t="s">
        <v>157</v>
      </c>
      <c r="D2" s="98"/>
      <c r="E2" s="98"/>
      <c r="F2" s="98"/>
      <c r="G2" s="98" t="s">
        <v>156</v>
      </c>
      <c r="H2" s="98"/>
      <c r="I2" s="98"/>
      <c r="J2" s="98"/>
    </row>
    <row r="3" spans="1:10" s="1" customFormat="1" ht="24.95" customHeight="1">
      <c r="A3" s="98"/>
      <c r="B3" s="100"/>
      <c r="C3" s="72" t="s">
        <v>0</v>
      </c>
      <c r="D3" s="3" t="s">
        <v>1</v>
      </c>
      <c r="E3" s="3" t="s">
        <v>2</v>
      </c>
      <c r="F3" s="3" t="s">
        <v>3</v>
      </c>
      <c r="G3" s="72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>C4-G4</f>
        <v>752</v>
      </c>
      <c r="C4" s="73">
        <f>SUM(D4+E4+F4)</f>
        <v>2166</v>
      </c>
      <c r="D4" s="6">
        <f>'세부내역Ⅰ~Ⅲ'!K47</f>
        <v>103</v>
      </c>
      <c r="E4" s="6">
        <f>'세부내역Ⅰ~Ⅲ'!E7+'세부내역Ⅰ~Ⅲ'!L7</f>
        <v>1976</v>
      </c>
      <c r="F4" s="6">
        <f>'세부내역Ⅰ~Ⅲ'!M47</f>
        <v>87</v>
      </c>
      <c r="G4" s="73">
        <f>SUM(H4:J4)</f>
        <v>1414</v>
      </c>
      <c r="H4" s="6">
        <v>175</v>
      </c>
      <c r="I4" s="6">
        <v>1161</v>
      </c>
      <c r="J4" s="6">
        <v>78</v>
      </c>
    </row>
    <row r="7" spans="1:10" ht="35.25" customHeight="1">
      <c r="A7" s="101" t="s">
        <v>145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24.95" customHeight="1">
      <c r="A8" s="98" t="s">
        <v>4</v>
      </c>
      <c r="B8" s="99" t="s">
        <v>5</v>
      </c>
      <c r="C8" s="98" t="s">
        <v>159</v>
      </c>
      <c r="D8" s="98"/>
      <c r="E8" s="98"/>
      <c r="F8" s="98"/>
      <c r="G8" s="98" t="s">
        <v>158</v>
      </c>
      <c r="H8" s="98"/>
      <c r="I8" s="98"/>
      <c r="J8" s="98"/>
    </row>
    <row r="9" spans="1:10" ht="24.95" customHeight="1">
      <c r="A9" s="98"/>
      <c r="B9" s="100"/>
      <c r="C9" s="72" t="s">
        <v>0</v>
      </c>
      <c r="D9" s="5" t="s">
        <v>1</v>
      </c>
      <c r="E9" s="5" t="s">
        <v>2</v>
      </c>
      <c r="F9" s="5" t="s">
        <v>3</v>
      </c>
      <c r="G9" s="72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>C10-G10</f>
        <v>0</v>
      </c>
      <c r="C10" s="73">
        <f>SUM(D10+E10+F10)</f>
        <v>25</v>
      </c>
      <c r="D10" s="8">
        <f>'세부내역Ⅰ~Ⅲ'!K57</f>
        <v>0</v>
      </c>
      <c r="E10" s="8">
        <f>'세부내역Ⅰ~Ⅲ'!L57</f>
        <v>23</v>
      </c>
      <c r="F10" s="8">
        <f>'세부내역Ⅰ~Ⅲ'!M57</f>
        <v>2</v>
      </c>
      <c r="G10" s="73">
        <f>SUM(H10:J10)</f>
        <v>25</v>
      </c>
      <c r="H10" s="8">
        <v>0</v>
      </c>
      <c r="I10" s="8">
        <v>23</v>
      </c>
      <c r="J10" s="8">
        <v>2</v>
      </c>
    </row>
  </sheetData>
  <mergeCells count="10">
    <mergeCell ref="G2:J2"/>
    <mergeCell ref="B2:B3"/>
    <mergeCell ref="A2:A3"/>
    <mergeCell ref="C2:F2"/>
    <mergeCell ref="A1:J1"/>
    <mergeCell ref="A8:A9"/>
    <mergeCell ref="B8:B9"/>
    <mergeCell ref="C8:F8"/>
    <mergeCell ref="G8:J8"/>
    <mergeCell ref="A7:J7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27"/>
  <sheetViews>
    <sheetView tabSelected="1" zoomScale="85" zoomScaleNormal="85" zoomScaleSheetLayoutView="85" workbookViewId="0" topLeftCell="A1">
      <pane xSplit="10" ySplit="6" topLeftCell="K7" activePane="bottomRight" state="frozen"/>
      <selection pane="topRight" activeCell="K1" sqref="K1"/>
      <selection pane="bottomLeft" activeCell="A7" sqref="A7"/>
      <selection pane="bottomRight" activeCell="D2" sqref="D2:F5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5.5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11.5546875" style="10" customWidth="1"/>
    <col min="18" max="18" width="9.4453125" style="54" customWidth="1"/>
    <col min="19" max="19" width="10.77734375" style="10" customWidth="1"/>
    <col min="20" max="20" width="7.99609375" style="10" customWidth="1"/>
    <col min="21" max="16384" width="8.88671875" style="10" customWidth="1"/>
  </cols>
  <sheetData>
    <row r="1" spans="1:19" ht="38.25" customHeight="1" thickBot="1">
      <c r="A1" s="150" t="s">
        <v>178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24.95" customHeight="1">
      <c r="A2" s="151" t="s">
        <v>31</v>
      </c>
      <c r="B2" s="152"/>
      <c r="C2" s="152"/>
      <c r="D2" s="147" t="s">
        <v>143</v>
      </c>
      <c r="E2" s="154"/>
      <c r="F2" s="154"/>
      <c r="G2" s="147" t="s">
        <v>30</v>
      </c>
      <c r="H2" s="152"/>
      <c r="I2" s="152" t="s">
        <v>29</v>
      </c>
      <c r="J2" s="152"/>
      <c r="K2" s="159" t="s">
        <v>28</v>
      </c>
      <c r="L2" s="159"/>
      <c r="M2" s="159" t="s">
        <v>27</v>
      </c>
      <c r="N2" s="159"/>
      <c r="O2" s="159"/>
      <c r="P2" s="147" t="s">
        <v>141</v>
      </c>
      <c r="Q2" s="147" t="s">
        <v>142</v>
      </c>
      <c r="R2" s="167" t="s">
        <v>127</v>
      </c>
      <c r="S2" s="162" t="s">
        <v>128</v>
      </c>
    </row>
    <row r="3" spans="1:19" ht="24.95" customHeight="1" thickBot="1">
      <c r="A3" s="153"/>
      <c r="B3" s="148"/>
      <c r="C3" s="148"/>
      <c r="D3" s="155"/>
      <c r="E3" s="155"/>
      <c r="F3" s="155"/>
      <c r="G3" s="148"/>
      <c r="H3" s="148"/>
      <c r="I3" s="148"/>
      <c r="J3" s="148"/>
      <c r="K3" s="160"/>
      <c r="L3" s="160"/>
      <c r="M3" s="160"/>
      <c r="N3" s="160"/>
      <c r="O3" s="160"/>
      <c r="P3" s="148"/>
      <c r="Q3" s="148"/>
      <c r="R3" s="168"/>
      <c r="S3" s="163"/>
    </row>
    <row r="4" spans="1:24" ht="24.95" customHeight="1">
      <c r="A4" s="170" t="s">
        <v>26</v>
      </c>
      <c r="B4" s="161" t="s">
        <v>25</v>
      </c>
      <c r="C4" s="161" t="s">
        <v>24</v>
      </c>
      <c r="D4" s="156"/>
      <c r="E4" s="156"/>
      <c r="F4" s="156"/>
      <c r="G4" s="161" t="s">
        <v>23</v>
      </c>
      <c r="H4" s="161" t="s">
        <v>22</v>
      </c>
      <c r="I4" s="156" t="s">
        <v>21</v>
      </c>
      <c r="J4" s="156" t="s">
        <v>20</v>
      </c>
      <c r="K4" s="165" t="s">
        <v>19</v>
      </c>
      <c r="L4" s="165" t="s">
        <v>18</v>
      </c>
      <c r="M4" s="165" t="s">
        <v>17</v>
      </c>
      <c r="N4" s="157" t="s">
        <v>16</v>
      </c>
      <c r="O4" s="157"/>
      <c r="P4" s="148"/>
      <c r="Q4" s="148"/>
      <c r="R4" s="168"/>
      <c r="S4" s="163"/>
      <c r="U4" s="133" t="s">
        <v>146</v>
      </c>
      <c r="V4" s="134"/>
      <c r="W4" s="135" t="s">
        <v>147</v>
      </c>
      <c r="X4" s="136"/>
    </row>
    <row r="5" spans="1:24" ht="33" customHeight="1" thickBot="1">
      <c r="A5" s="171"/>
      <c r="B5" s="158"/>
      <c r="C5" s="158"/>
      <c r="D5" s="156"/>
      <c r="E5" s="156"/>
      <c r="F5" s="156"/>
      <c r="G5" s="158"/>
      <c r="H5" s="158"/>
      <c r="I5" s="158"/>
      <c r="J5" s="158"/>
      <c r="K5" s="166"/>
      <c r="L5" s="166"/>
      <c r="M5" s="166"/>
      <c r="N5" s="78" t="s">
        <v>179</v>
      </c>
      <c r="O5" s="78" t="s">
        <v>180</v>
      </c>
      <c r="P5" s="149"/>
      <c r="Q5" s="149"/>
      <c r="R5" s="169"/>
      <c r="S5" s="164"/>
      <c r="U5" s="74" t="s">
        <v>148</v>
      </c>
      <c r="V5" s="75">
        <f>O11+O24+O29+O33+O36+O46+O104</f>
        <v>472</v>
      </c>
      <c r="W5" s="76" t="s">
        <v>149</v>
      </c>
      <c r="X5" s="77">
        <f>O55+O59+O68+O72+O79+O83+O86+O91+O94+O97+O99+O107+O116+O124</f>
        <v>1880</v>
      </c>
    </row>
    <row r="6" spans="1:19" s="17" customFormat="1" ht="20.1" customHeight="1">
      <c r="A6" s="87"/>
      <c r="B6" s="82"/>
      <c r="C6" s="61"/>
      <c r="D6" s="83">
        <v>20</v>
      </c>
      <c r="E6" s="82" t="s">
        <v>15</v>
      </c>
      <c r="F6" s="82"/>
      <c r="G6" s="82"/>
      <c r="H6" s="82"/>
      <c r="I6" s="82"/>
      <c r="J6" s="61"/>
      <c r="K6" s="62"/>
      <c r="L6" s="62"/>
      <c r="M6" s="84">
        <f>M125</f>
        <v>12365</v>
      </c>
      <c r="N6" s="85">
        <f>N125</f>
        <v>2619</v>
      </c>
      <c r="O6" s="86">
        <f>O125</f>
        <v>2352</v>
      </c>
      <c r="P6" s="62"/>
      <c r="Q6" s="62"/>
      <c r="R6" s="63"/>
      <c r="S6" s="64"/>
    </row>
    <row r="7" spans="1:19" ht="19.5" customHeight="1">
      <c r="A7" s="173" t="s">
        <v>123</v>
      </c>
      <c r="B7" s="105" t="s">
        <v>151</v>
      </c>
      <c r="C7" s="109" t="s">
        <v>65</v>
      </c>
      <c r="D7" s="172" t="s">
        <v>66</v>
      </c>
      <c r="E7" s="127"/>
      <c r="F7" s="127"/>
      <c r="G7" s="120" t="s">
        <v>67</v>
      </c>
      <c r="H7" s="120" t="s">
        <v>71</v>
      </c>
      <c r="I7" s="120" t="s">
        <v>8</v>
      </c>
      <c r="J7" s="120" t="s">
        <v>7</v>
      </c>
      <c r="K7" s="79">
        <v>82.5253</v>
      </c>
      <c r="L7" s="79">
        <v>247.1</v>
      </c>
      <c r="M7" s="38">
        <v>114</v>
      </c>
      <c r="N7" s="39">
        <v>12</v>
      </c>
      <c r="O7" s="40">
        <v>12</v>
      </c>
      <c r="P7" s="142">
        <v>41918</v>
      </c>
      <c r="Q7" s="142">
        <v>41934</v>
      </c>
      <c r="R7" s="131" t="s">
        <v>162</v>
      </c>
      <c r="S7" s="145" t="s">
        <v>161</v>
      </c>
    </row>
    <row r="8" spans="1:19" ht="19.5" customHeight="1">
      <c r="A8" s="173"/>
      <c r="B8" s="106"/>
      <c r="C8" s="125"/>
      <c r="D8" s="127"/>
      <c r="E8" s="127"/>
      <c r="F8" s="127"/>
      <c r="G8" s="120"/>
      <c r="H8" s="120"/>
      <c r="I8" s="120"/>
      <c r="J8" s="120"/>
      <c r="K8" s="79">
        <v>74.1148</v>
      </c>
      <c r="L8" s="79">
        <v>213.5</v>
      </c>
      <c r="M8" s="38">
        <v>154</v>
      </c>
      <c r="N8" s="39">
        <v>7</v>
      </c>
      <c r="O8" s="40">
        <v>7</v>
      </c>
      <c r="P8" s="143"/>
      <c r="Q8" s="143"/>
      <c r="R8" s="132"/>
      <c r="S8" s="146"/>
    </row>
    <row r="9" spans="1:19" ht="19.5" customHeight="1">
      <c r="A9" s="173"/>
      <c r="B9" s="106"/>
      <c r="C9" s="125"/>
      <c r="D9" s="127"/>
      <c r="E9" s="127"/>
      <c r="F9" s="127"/>
      <c r="G9" s="120"/>
      <c r="H9" s="120"/>
      <c r="I9" s="120"/>
      <c r="J9" s="120"/>
      <c r="K9" s="79">
        <v>66.8781</v>
      </c>
      <c r="L9" s="79">
        <v>192.9</v>
      </c>
      <c r="M9" s="38">
        <v>98</v>
      </c>
      <c r="N9" s="39">
        <v>3</v>
      </c>
      <c r="O9" s="40">
        <v>3</v>
      </c>
      <c r="P9" s="143"/>
      <c r="Q9" s="143"/>
      <c r="R9" s="132"/>
      <c r="S9" s="146"/>
    </row>
    <row r="10" spans="1:19" ht="19.5" customHeight="1">
      <c r="A10" s="173"/>
      <c r="B10" s="106"/>
      <c r="C10" s="125"/>
      <c r="D10" s="127"/>
      <c r="E10" s="127"/>
      <c r="F10" s="127"/>
      <c r="G10" s="120"/>
      <c r="H10" s="120"/>
      <c r="I10" s="120"/>
      <c r="J10" s="120"/>
      <c r="K10" s="79">
        <v>66.8239</v>
      </c>
      <c r="L10" s="79">
        <v>201.6</v>
      </c>
      <c r="M10" s="38">
        <v>16</v>
      </c>
      <c r="N10" s="39">
        <v>4</v>
      </c>
      <c r="O10" s="40">
        <v>4</v>
      </c>
      <c r="P10" s="143"/>
      <c r="Q10" s="143"/>
      <c r="R10" s="132"/>
      <c r="S10" s="146"/>
    </row>
    <row r="11" spans="1:19" ht="19.5" customHeight="1">
      <c r="A11" s="173"/>
      <c r="B11" s="106"/>
      <c r="C11" s="125"/>
      <c r="D11" s="127"/>
      <c r="E11" s="127"/>
      <c r="F11" s="127"/>
      <c r="G11" s="104" t="s">
        <v>9</v>
      </c>
      <c r="H11" s="104"/>
      <c r="I11" s="104"/>
      <c r="J11" s="104"/>
      <c r="K11" s="104"/>
      <c r="L11" s="104"/>
      <c r="M11" s="44">
        <v>382</v>
      </c>
      <c r="N11" s="45">
        <f>SUM(N7:N10)</f>
        <v>26</v>
      </c>
      <c r="O11" s="46">
        <f>SUM(O7:O10)</f>
        <v>26</v>
      </c>
      <c r="P11" s="143"/>
      <c r="Q11" s="143"/>
      <c r="R11" s="132"/>
      <c r="S11" s="146"/>
    </row>
    <row r="12" spans="1:19" ht="19.5" customHeight="1">
      <c r="A12" s="173"/>
      <c r="B12" s="106"/>
      <c r="C12" s="125" t="s">
        <v>84</v>
      </c>
      <c r="D12" s="172" t="s">
        <v>125</v>
      </c>
      <c r="E12" s="127"/>
      <c r="F12" s="127"/>
      <c r="G12" s="120" t="s">
        <v>85</v>
      </c>
      <c r="H12" s="120" t="s">
        <v>86</v>
      </c>
      <c r="I12" s="120" t="s">
        <v>8</v>
      </c>
      <c r="J12" s="120" t="s">
        <v>7</v>
      </c>
      <c r="K12" s="79">
        <v>72.9179</v>
      </c>
      <c r="L12" s="79">
        <v>290</v>
      </c>
      <c r="M12" s="38">
        <v>250</v>
      </c>
      <c r="N12" s="39">
        <v>5</v>
      </c>
      <c r="O12" s="40">
        <v>5</v>
      </c>
      <c r="P12" s="121">
        <v>42345</v>
      </c>
      <c r="Q12" s="121">
        <v>42361</v>
      </c>
      <c r="R12" s="123" t="s">
        <v>130</v>
      </c>
      <c r="S12" s="102" t="s">
        <v>129</v>
      </c>
    </row>
    <row r="13" spans="1:19" ht="19.5" customHeight="1">
      <c r="A13" s="173"/>
      <c r="B13" s="106"/>
      <c r="C13" s="125"/>
      <c r="D13" s="127"/>
      <c r="E13" s="127"/>
      <c r="F13" s="127"/>
      <c r="G13" s="120"/>
      <c r="H13" s="120"/>
      <c r="I13" s="120"/>
      <c r="J13" s="120"/>
      <c r="K13" s="79">
        <v>72.9547</v>
      </c>
      <c r="L13" s="79">
        <v>293</v>
      </c>
      <c r="M13" s="38">
        <v>126</v>
      </c>
      <c r="N13" s="39">
        <v>1</v>
      </c>
      <c r="O13" s="40">
        <v>0</v>
      </c>
      <c r="P13" s="137"/>
      <c r="Q13" s="137"/>
      <c r="R13" s="123"/>
      <c r="S13" s="102"/>
    </row>
    <row r="14" spans="1:19" ht="19.5" customHeight="1">
      <c r="A14" s="173"/>
      <c r="B14" s="106"/>
      <c r="C14" s="125"/>
      <c r="D14" s="127"/>
      <c r="E14" s="127"/>
      <c r="F14" s="127"/>
      <c r="G14" s="120"/>
      <c r="H14" s="120"/>
      <c r="I14" s="120"/>
      <c r="J14" s="120"/>
      <c r="K14" s="79">
        <v>84.9526</v>
      </c>
      <c r="L14" s="79">
        <v>328</v>
      </c>
      <c r="M14" s="38">
        <v>495</v>
      </c>
      <c r="N14" s="39">
        <v>2</v>
      </c>
      <c r="O14" s="40">
        <v>2</v>
      </c>
      <c r="P14" s="137"/>
      <c r="Q14" s="137"/>
      <c r="R14" s="123"/>
      <c r="S14" s="102"/>
    </row>
    <row r="15" spans="1:19" ht="19.5" customHeight="1">
      <c r="A15" s="173"/>
      <c r="B15" s="106"/>
      <c r="C15" s="125"/>
      <c r="D15" s="127"/>
      <c r="E15" s="127"/>
      <c r="F15" s="127"/>
      <c r="G15" s="120"/>
      <c r="H15" s="120"/>
      <c r="I15" s="120"/>
      <c r="J15" s="120"/>
      <c r="K15" s="79">
        <v>84.9625</v>
      </c>
      <c r="L15" s="79">
        <v>334</v>
      </c>
      <c r="M15" s="38">
        <v>224</v>
      </c>
      <c r="N15" s="39">
        <v>1</v>
      </c>
      <c r="O15" s="40">
        <v>1</v>
      </c>
      <c r="P15" s="137"/>
      <c r="Q15" s="137"/>
      <c r="R15" s="123"/>
      <c r="S15" s="102"/>
    </row>
    <row r="16" spans="1:19" ht="19.5" customHeight="1">
      <c r="A16" s="173"/>
      <c r="B16" s="106"/>
      <c r="C16" s="125"/>
      <c r="D16" s="127"/>
      <c r="E16" s="127"/>
      <c r="F16" s="127"/>
      <c r="G16" s="120"/>
      <c r="H16" s="120"/>
      <c r="I16" s="120"/>
      <c r="J16" s="120"/>
      <c r="K16" s="79">
        <v>84.9388</v>
      </c>
      <c r="L16" s="79">
        <v>332</v>
      </c>
      <c r="M16" s="38">
        <v>212</v>
      </c>
      <c r="N16" s="39">
        <v>0</v>
      </c>
      <c r="O16" s="40">
        <v>0</v>
      </c>
      <c r="P16" s="137"/>
      <c r="Q16" s="137"/>
      <c r="R16" s="123"/>
      <c r="S16" s="102"/>
    </row>
    <row r="17" spans="1:19" ht="19.5" customHeight="1">
      <c r="A17" s="173"/>
      <c r="B17" s="106"/>
      <c r="C17" s="125"/>
      <c r="D17" s="127"/>
      <c r="E17" s="127"/>
      <c r="F17" s="127"/>
      <c r="G17" s="120"/>
      <c r="H17" s="120"/>
      <c r="I17" s="120"/>
      <c r="J17" s="120"/>
      <c r="K17" s="79">
        <v>98.1682</v>
      </c>
      <c r="L17" s="79">
        <v>552</v>
      </c>
      <c r="M17" s="38">
        <v>183</v>
      </c>
      <c r="N17" s="39">
        <v>0</v>
      </c>
      <c r="O17" s="40">
        <v>0</v>
      </c>
      <c r="P17" s="137"/>
      <c r="Q17" s="137"/>
      <c r="R17" s="123"/>
      <c r="S17" s="102"/>
    </row>
    <row r="18" spans="1:19" ht="19.5" customHeight="1">
      <c r="A18" s="173"/>
      <c r="B18" s="106"/>
      <c r="C18" s="125"/>
      <c r="D18" s="127"/>
      <c r="E18" s="127"/>
      <c r="F18" s="127"/>
      <c r="G18" s="120"/>
      <c r="H18" s="120"/>
      <c r="I18" s="120"/>
      <c r="J18" s="120"/>
      <c r="K18" s="79">
        <v>113.7229</v>
      </c>
      <c r="L18" s="79">
        <v>426</v>
      </c>
      <c r="M18" s="38">
        <v>61</v>
      </c>
      <c r="N18" s="39">
        <v>0</v>
      </c>
      <c r="O18" s="40">
        <v>0</v>
      </c>
      <c r="P18" s="137"/>
      <c r="Q18" s="137"/>
      <c r="R18" s="123"/>
      <c r="S18" s="102"/>
    </row>
    <row r="19" spans="1:19" ht="19.5" customHeight="1">
      <c r="A19" s="173"/>
      <c r="B19" s="106"/>
      <c r="C19" s="125"/>
      <c r="D19" s="127"/>
      <c r="E19" s="127"/>
      <c r="F19" s="127"/>
      <c r="G19" s="120"/>
      <c r="H19" s="120"/>
      <c r="I19" s="120"/>
      <c r="J19" s="120"/>
      <c r="K19" s="79">
        <v>105.9618</v>
      </c>
      <c r="L19" s="79">
        <v>552</v>
      </c>
      <c r="M19" s="38">
        <v>3</v>
      </c>
      <c r="N19" s="39">
        <v>0</v>
      </c>
      <c r="O19" s="40">
        <v>0</v>
      </c>
      <c r="P19" s="137"/>
      <c r="Q19" s="137"/>
      <c r="R19" s="123"/>
      <c r="S19" s="102"/>
    </row>
    <row r="20" spans="1:19" ht="19.5" customHeight="1">
      <c r="A20" s="173"/>
      <c r="B20" s="106"/>
      <c r="C20" s="125"/>
      <c r="D20" s="127"/>
      <c r="E20" s="127"/>
      <c r="F20" s="127"/>
      <c r="G20" s="120"/>
      <c r="H20" s="120"/>
      <c r="I20" s="120"/>
      <c r="J20" s="120"/>
      <c r="K20" s="79">
        <v>113.9333</v>
      </c>
      <c r="L20" s="79">
        <v>557</v>
      </c>
      <c r="M20" s="38">
        <v>4</v>
      </c>
      <c r="N20" s="39">
        <v>0</v>
      </c>
      <c r="O20" s="40">
        <v>0</v>
      </c>
      <c r="P20" s="137"/>
      <c r="Q20" s="137"/>
      <c r="R20" s="123"/>
      <c r="S20" s="102"/>
    </row>
    <row r="21" spans="1:19" ht="19.5" customHeight="1">
      <c r="A21" s="173"/>
      <c r="B21" s="106"/>
      <c r="C21" s="125"/>
      <c r="D21" s="127"/>
      <c r="E21" s="127"/>
      <c r="F21" s="127"/>
      <c r="G21" s="120"/>
      <c r="H21" s="120"/>
      <c r="I21" s="120"/>
      <c r="J21" s="120"/>
      <c r="K21" s="79">
        <v>113.9527</v>
      </c>
      <c r="L21" s="79">
        <v>558</v>
      </c>
      <c r="M21" s="38">
        <v>3</v>
      </c>
      <c r="N21" s="39">
        <v>0</v>
      </c>
      <c r="O21" s="40">
        <v>0</v>
      </c>
      <c r="P21" s="137"/>
      <c r="Q21" s="137"/>
      <c r="R21" s="123"/>
      <c r="S21" s="102"/>
    </row>
    <row r="22" spans="1:19" ht="19.5" customHeight="1">
      <c r="A22" s="173"/>
      <c r="B22" s="106"/>
      <c r="C22" s="125"/>
      <c r="D22" s="127"/>
      <c r="E22" s="127"/>
      <c r="F22" s="127"/>
      <c r="G22" s="120"/>
      <c r="H22" s="120"/>
      <c r="I22" s="120"/>
      <c r="J22" s="120"/>
      <c r="K22" s="79">
        <v>113.9527</v>
      </c>
      <c r="L22" s="79">
        <v>558</v>
      </c>
      <c r="M22" s="38">
        <v>2</v>
      </c>
      <c r="N22" s="39">
        <v>0</v>
      </c>
      <c r="O22" s="40">
        <v>0</v>
      </c>
      <c r="P22" s="137"/>
      <c r="Q22" s="137"/>
      <c r="R22" s="123"/>
      <c r="S22" s="102"/>
    </row>
    <row r="23" spans="1:19" ht="19.5" customHeight="1">
      <c r="A23" s="173"/>
      <c r="B23" s="106"/>
      <c r="C23" s="125"/>
      <c r="D23" s="127"/>
      <c r="E23" s="127"/>
      <c r="F23" s="127"/>
      <c r="G23" s="120"/>
      <c r="H23" s="120"/>
      <c r="I23" s="120"/>
      <c r="J23" s="120"/>
      <c r="K23" s="79">
        <v>135.1984</v>
      </c>
      <c r="L23" s="79">
        <v>659</v>
      </c>
      <c r="M23" s="38">
        <v>4</v>
      </c>
      <c r="N23" s="39">
        <v>0</v>
      </c>
      <c r="O23" s="40">
        <v>0</v>
      </c>
      <c r="P23" s="137"/>
      <c r="Q23" s="137"/>
      <c r="R23" s="123"/>
      <c r="S23" s="102"/>
    </row>
    <row r="24" spans="1:19" ht="19.5" customHeight="1">
      <c r="A24" s="173"/>
      <c r="B24" s="106"/>
      <c r="C24" s="125"/>
      <c r="D24" s="127"/>
      <c r="E24" s="127"/>
      <c r="F24" s="127"/>
      <c r="G24" s="104" t="s">
        <v>9</v>
      </c>
      <c r="H24" s="104"/>
      <c r="I24" s="104"/>
      <c r="J24" s="104"/>
      <c r="K24" s="104"/>
      <c r="L24" s="104"/>
      <c r="M24" s="44">
        <f>SUM(M12:M23)</f>
        <v>1567</v>
      </c>
      <c r="N24" s="47">
        <f>SUM(N12:N23)</f>
        <v>9</v>
      </c>
      <c r="O24" s="48">
        <f>SUM(O12:O23)</f>
        <v>8</v>
      </c>
      <c r="P24" s="137"/>
      <c r="Q24" s="137"/>
      <c r="R24" s="123"/>
      <c r="S24" s="102"/>
    </row>
    <row r="25" spans="1:19" ht="19.5" customHeight="1">
      <c r="A25" s="173"/>
      <c r="B25" s="106"/>
      <c r="C25" s="125" t="s">
        <v>95</v>
      </c>
      <c r="D25" s="172" t="s">
        <v>94</v>
      </c>
      <c r="E25" s="127"/>
      <c r="F25" s="127"/>
      <c r="G25" s="120" t="s">
        <v>96</v>
      </c>
      <c r="H25" s="120" t="s">
        <v>102</v>
      </c>
      <c r="I25" s="120" t="s">
        <v>11</v>
      </c>
      <c r="J25" s="120" t="s">
        <v>10</v>
      </c>
      <c r="K25" s="79">
        <v>59.8926</v>
      </c>
      <c r="L25" s="79">
        <v>149</v>
      </c>
      <c r="M25" s="38">
        <v>164</v>
      </c>
      <c r="N25" s="39">
        <v>6</v>
      </c>
      <c r="O25" s="40">
        <v>6</v>
      </c>
      <c r="P25" s="121">
        <v>42360</v>
      </c>
      <c r="Q25" s="121">
        <v>42382</v>
      </c>
      <c r="R25" s="123" t="s">
        <v>131</v>
      </c>
      <c r="S25" s="102" t="s">
        <v>132</v>
      </c>
    </row>
    <row r="26" spans="1:19" ht="19.5" customHeight="1">
      <c r="A26" s="173"/>
      <c r="B26" s="106"/>
      <c r="C26" s="125"/>
      <c r="D26" s="127"/>
      <c r="E26" s="127"/>
      <c r="F26" s="127"/>
      <c r="G26" s="120"/>
      <c r="H26" s="120"/>
      <c r="I26" s="120"/>
      <c r="J26" s="120"/>
      <c r="K26" s="79">
        <v>59.9937</v>
      </c>
      <c r="L26" s="79">
        <v>150</v>
      </c>
      <c r="M26" s="38">
        <v>83</v>
      </c>
      <c r="N26" s="39">
        <v>0</v>
      </c>
      <c r="O26" s="40">
        <v>0</v>
      </c>
      <c r="P26" s="122"/>
      <c r="Q26" s="122"/>
      <c r="R26" s="124"/>
      <c r="S26" s="103"/>
    </row>
    <row r="27" spans="1:19" ht="19.5" customHeight="1">
      <c r="A27" s="173"/>
      <c r="B27" s="106"/>
      <c r="C27" s="125"/>
      <c r="D27" s="127"/>
      <c r="E27" s="127"/>
      <c r="F27" s="127"/>
      <c r="G27" s="120"/>
      <c r="H27" s="120"/>
      <c r="I27" s="120"/>
      <c r="J27" s="120"/>
      <c r="K27" s="79">
        <v>74.9527</v>
      </c>
      <c r="L27" s="79">
        <v>183</v>
      </c>
      <c r="M27" s="38">
        <v>221</v>
      </c>
      <c r="N27" s="39">
        <v>56</v>
      </c>
      <c r="O27" s="40">
        <v>53</v>
      </c>
      <c r="P27" s="122"/>
      <c r="Q27" s="122"/>
      <c r="R27" s="124"/>
      <c r="S27" s="103"/>
    </row>
    <row r="28" spans="1:19" ht="19.5" customHeight="1">
      <c r="A28" s="173"/>
      <c r="B28" s="106"/>
      <c r="C28" s="125"/>
      <c r="D28" s="127"/>
      <c r="E28" s="127"/>
      <c r="F28" s="127"/>
      <c r="G28" s="120"/>
      <c r="H28" s="120"/>
      <c r="I28" s="120"/>
      <c r="J28" s="120"/>
      <c r="K28" s="79">
        <v>84.9812</v>
      </c>
      <c r="L28" s="79">
        <v>208</v>
      </c>
      <c r="M28" s="38">
        <v>220</v>
      </c>
      <c r="N28" s="39">
        <v>58</v>
      </c>
      <c r="O28" s="40">
        <v>54</v>
      </c>
      <c r="P28" s="122"/>
      <c r="Q28" s="122"/>
      <c r="R28" s="124"/>
      <c r="S28" s="103"/>
    </row>
    <row r="29" spans="1:19" ht="19.5" customHeight="1">
      <c r="A29" s="173"/>
      <c r="B29" s="106"/>
      <c r="C29" s="125"/>
      <c r="D29" s="127"/>
      <c r="E29" s="127"/>
      <c r="F29" s="127"/>
      <c r="G29" s="104" t="s">
        <v>9</v>
      </c>
      <c r="H29" s="104"/>
      <c r="I29" s="104"/>
      <c r="J29" s="104"/>
      <c r="K29" s="104"/>
      <c r="L29" s="104"/>
      <c r="M29" s="44">
        <f>SUM(M25:M28)</f>
        <v>688</v>
      </c>
      <c r="N29" s="45">
        <f>SUM(N25:N28)</f>
        <v>120</v>
      </c>
      <c r="O29" s="46">
        <f>SUM(O25:O28)</f>
        <v>113</v>
      </c>
      <c r="P29" s="122"/>
      <c r="Q29" s="122"/>
      <c r="R29" s="124"/>
      <c r="S29" s="103"/>
    </row>
    <row r="30" spans="1:19" ht="19.5" customHeight="1">
      <c r="A30" s="173"/>
      <c r="B30" s="106"/>
      <c r="C30" s="125" t="s">
        <v>105</v>
      </c>
      <c r="D30" s="172" t="s">
        <v>117</v>
      </c>
      <c r="E30" s="127"/>
      <c r="F30" s="127"/>
      <c r="G30" s="120" t="s">
        <v>126</v>
      </c>
      <c r="H30" s="120" t="s">
        <v>73</v>
      </c>
      <c r="I30" s="120" t="s">
        <v>11</v>
      </c>
      <c r="J30" s="120" t="s">
        <v>10</v>
      </c>
      <c r="K30" s="79">
        <v>69.6681</v>
      </c>
      <c r="L30" s="79">
        <v>208</v>
      </c>
      <c r="M30" s="38">
        <v>341</v>
      </c>
      <c r="N30" s="39">
        <v>29</v>
      </c>
      <c r="O30" s="40">
        <v>24</v>
      </c>
      <c r="P30" s="121">
        <v>42465</v>
      </c>
      <c r="Q30" s="121">
        <v>42481</v>
      </c>
      <c r="R30" s="123" t="s">
        <v>133</v>
      </c>
      <c r="S30" s="102" t="s">
        <v>132</v>
      </c>
    </row>
    <row r="31" spans="1:19" ht="19.5" customHeight="1">
      <c r="A31" s="173"/>
      <c r="B31" s="106"/>
      <c r="C31" s="125"/>
      <c r="D31" s="127"/>
      <c r="E31" s="127"/>
      <c r="F31" s="127"/>
      <c r="G31" s="120"/>
      <c r="H31" s="120"/>
      <c r="I31" s="120"/>
      <c r="J31" s="120"/>
      <c r="K31" s="79">
        <v>84.992</v>
      </c>
      <c r="L31" s="79">
        <v>246</v>
      </c>
      <c r="M31" s="38">
        <v>292</v>
      </c>
      <c r="N31" s="39">
        <v>13</v>
      </c>
      <c r="O31" s="40">
        <v>11</v>
      </c>
      <c r="P31" s="122"/>
      <c r="Q31" s="122"/>
      <c r="R31" s="124"/>
      <c r="S31" s="103"/>
    </row>
    <row r="32" spans="1:19" ht="19.5" customHeight="1">
      <c r="A32" s="173"/>
      <c r="B32" s="106"/>
      <c r="C32" s="125"/>
      <c r="D32" s="127"/>
      <c r="E32" s="127"/>
      <c r="F32" s="127"/>
      <c r="G32" s="120"/>
      <c r="H32" s="120"/>
      <c r="I32" s="120"/>
      <c r="J32" s="120"/>
      <c r="K32" s="79">
        <v>106.9099</v>
      </c>
      <c r="L32" s="79">
        <v>310</v>
      </c>
      <c r="M32" s="38">
        <v>112</v>
      </c>
      <c r="N32" s="39">
        <v>65</v>
      </c>
      <c r="O32" s="40">
        <v>64</v>
      </c>
      <c r="P32" s="122"/>
      <c r="Q32" s="122"/>
      <c r="R32" s="124"/>
      <c r="S32" s="103"/>
    </row>
    <row r="33" spans="1:19" ht="19.5" customHeight="1">
      <c r="A33" s="173"/>
      <c r="B33" s="106"/>
      <c r="C33" s="125"/>
      <c r="D33" s="127"/>
      <c r="E33" s="127"/>
      <c r="F33" s="127"/>
      <c r="G33" s="104" t="s">
        <v>9</v>
      </c>
      <c r="H33" s="104"/>
      <c r="I33" s="104"/>
      <c r="J33" s="104"/>
      <c r="K33" s="104"/>
      <c r="L33" s="104"/>
      <c r="M33" s="44">
        <f>SUM(M30:M32)</f>
        <v>745</v>
      </c>
      <c r="N33" s="45">
        <f>SUM(N30:N32)</f>
        <v>107</v>
      </c>
      <c r="O33" s="46">
        <f>SUM(O30:O32)</f>
        <v>99</v>
      </c>
      <c r="P33" s="122"/>
      <c r="Q33" s="122"/>
      <c r="R33" s="124"/>
      <c r="S33" s="103"/>
    </row>
    <row r="34" spans="1:19" ht="19.5" customHeight="1" hidden="1">
      <c r="A34" s="173"/>
      <c r="B34" s="106"/>
      <c r="C34" s="107" t="s">
        <v>106</v>
      </c>
      <c r="D34" s="213" t="s">
        <v>108</v>
      </c>
      <c r="E34" s="214"/>
      <c r="F34" s="215"/>
      <c r="G34" s="209" t="s">
        <v>107</v>
      </c>
      <c r="H34" s="211" t="s">
        <v>109</v>
      </c>
      <c r="I34" s="209" t="s">
        <v>11</v>
      </c>
      <c r="J34" s="209" t="s">
        <v>10</v>
      </c>
      <c r="K34" s="79">
        <v>84.7938</v>
      </c>
      <c r="L34" s="79">
        <v>420</v>
      </c>
      <c r="M34" s="38">
        <v>42</v>
      </c>
      <c r="N34" s="39">
        <v>0</v>
      </c>
      <c r="O34" s="40">
        <v>0</v>
      </c>
      <c r="P34" s="138">
        <v>42458</v>
      </c>
      <c r="Q34" s="138">
        <v>42466</v>
      </c>
      <c r="R34" s="206" t="s">
        <v>134</v>
      </c>
      <c r="S34" s="203" t="s">
        <v>150</v>
      </c>
    </row>
    <row r="35" spans="1:19" ht="19.5" customHeight="1" hidden="1">
      <c r="A35" s="173"/>
      <c r="B35" s="106"/>
      <c r="C35" s="108"/>
      <c r="D35" s="216"/>
      <c r="E35" s="217"/>
      <c r="F35" s="218"/>
      <c r="G35" s="210"/>
      <c r="H35" s="212"/>
      <c r="I35" s="210"/>
      <c r="J35" s="210"/>
      <c r="K35" s="79">
        <v>84.7806</v>
      </c>
      <c r="L35" s="79">
        <v>438</v>
      </c>
      <c r="M35" s="38">
        <v>130</v>
      </c>
      <c r="N35" s="39">
        <v>0</v>
      </c>
      <c r="O35" s="40">
        <v>0</v>
      </c>
      <c r="P35" s="139"/>
      <c r="Q35" s="139"/>
      <c r="R35" s="207"/>
      <c r="S35" s="204"/>
    </row>
    <row r="36" spans="1:19" ht="19.5" customHeight="1" hidden="1">
      <c r="A36" s="173"/>
      <c r="B36" s="106"/>
      <c r="C36" s="109"/>
      <c r="D36" s="219"/>
      <c r="E36" s="220"/>
      <c r="F36" s="221"/>
      <c r="G36" s="200" t="s">
        <v>9</v>
      </c>
      <c r="H36" s="201"/>
      <c r="I36" s="201"/>
      <c r="J36" s="201"/>
      <c r="K36" s="201"/>
      <c r="L36" s="202"/>
      <c r="M36" s="44">
        <v>0</v>
      </c>
      <c r="N36" s="45">
        <f>SUM(N34:N35)</f>
        <v>0</v>
      </c>
      <c r="O36" s="46">
        <f>SUM(O34:O35)</f>
        <v>0</v>
      </c>
      <c r="P36" s="140"/>
      <c r="Q36" s="140"/>
      <c r="R36" s="208"/>
      <c r="S36" s="205"/>
    </row>
    <row r="37" spans="1:24" s="34" customFormat="1" ht="20.1" customHeight="1">
      <c r="A37" s="173"/>
      <c r="B37" s="106"/>
      <c r="C37" s="179" t="s">
        <v>113</v>
      </c>
      <c r="D37" s="182" t="s">
        <v>114</v>
      </c>
      <c r="E37" s="183"/>
      <c r="F37" s="184"/>
      <c r="G37" s="107" t="s">
        <v>115</v>
      </c>
      <c r="H37" s="191" t="s">
        <v>116</v>
      </c>
      <c r="I37" s="107" t="s">
        <v>8</v>
      </c>
      <c r="J37" s="107" t="s">
        <v>7</v>
      </c>
      <c r="K37" s="80">
        <v>59.98</v>
      </c>
      <c r="L37" s="89">
        <v>186</v>
      </c>
      <c r="M37" s="41">
        <v>16</v>
      </c>
      <c r="N37" s="96">
        <v>2</v>
      </c>
      <c r="O37" s="94">
        <v>0</v>
      </c>
      <c r="P37" s="121">
        <v>42613</v>
      </c>
      <c r="Q37" s="121">
        <v>42635</v>
      </c>
      <c r="R37" s="123" t="s">
        <v>133</v>
      </c>
      <c r="S37" s="102" t="s">
        <v>132</v>
      </c>
      <c r="W37" s="10"/>
      <c r="X37" s="10"/>
    </row>
    <row r="38" spans="1:24" s="34" customFormat="1" ht="20.1" customHeight="1">
      <c r="A38" s="173"/>
      <c r="B38" s="106"/>
      <c r="C38" s="180"/>
      <c r="D38" s="185"/>
      <c r="E38" s="186"/>
      <c r="F38" s="187"/>
      <c r="G38" s="180"/>
      <c r="H38" s="180"/>
      <c r="I38" s="180"/>
      <c r="J38" s="180"/>
      <c r="K38" s="67">
        <v>59.88</v>
      </c>
      <c r="L38" s="68">
        <v>186</v>
      </c>
      <c r="M38" s="69">
        <v>12</v>
      </c>
      <c r="N38" s="96">
        <v>2</v>
      </c>
      <c r="O38" s="94">
        <v>0</v>
      </c>
      <c r="P38" s="141"/>
      <c r="Q38" s="141"/>
      <c r="R38" s="196"/>
      <c r="S38" s="192"/>
      <c r="W38" s="10"/>
      <c r="X38" s="10"/>
    </row>
    <row r="39" spans="1:24" s="34" customFormat="1" ht="18" customHeight="1">
      <c r="A39" s="173"/>
      <c r="B39" s="106"/>
      <c r="C39" s="180"/>
      <c r="D39" s="185"/>
      <c r="E39" s="186"/>
      <c r="F39" s="187"/>
      <c r="G39" s="180"/>
      <c r="H39" s="180"/>
      <c r="I39" s="180"/>
      <c r="J39" s="180"/>
      <c r="K39" s="67">
        <v>69.94</v>
      </c>
      <c r="L39" s="68">
        <v>208</v>
      </c>
      <c r="M39" s="69">
        <v>60</v>
      </c>
      <c r="N39" s="96">
        <v>8</v>
      </c>
      <c r="O39" s="94">
        <v>0</v>
      </c>
      <c r="P39" s="141"/>
      <c r="Q39" s="141"/>
      <c r="R39" s="196"/>
      <c r="S39" s="192"/>
      <c r="T39" s="59"/>
      <c r="W39" s="10"/>
      <c r="X39" s="10"/>
    </row>
    <row r="40" spans="1:24" s="34" customFormat="1" ht="20.1" customHeight="1">
      <c r="A40" s="173"/>
      <c r="B40" s="106"/>
      <c r="C40" s="180"/>
      <c r="D40" s="185"/>
      <c r="E40" s="186"/>
      <c r="F40" s="187"/>
      <c r="G40" s="180"/>
      <c r="H40" s="180"/>
      <c r="I40" s="180"/>
      <c r="J40" s="180"/>
      <c r="K40" s="67">
        <v>69.7</v>
      </c>
      <c r="L40" s="68">
        <v>208</v>
      </c>
      <c r="M40" s="69">
        <v>55</v>
      </c>
      <c r="N40" s="96">
        <v>13</v>
      </c>
      <c r="O40" s="94">
        <v>0</v>
      </c>
      <c r="P40" s="141"/>
      <c r="Q40" s="141"/>
      <c r="R40" s="196"/>
      <c r="S40" s="192"/>
      <c r="W40" s="10"/>
      <c r="X40" s="10"/>
    </row>
    <row r="41" spans="1:24" s="34" customFormat="1" ht="20.1" customHeight="1">
      <c r="A41" s="173"/>
      <c r="B41" s="106"/>
      <c r="C41" s="180"/>
      <c r="D41" s="185"/>
      <c r="E41" s="186"/>
      <c r="F41" s="187"/>
      <c r="G41" s="180"/>
      <c r="H41" s="180"/>
      <c r="I41" s="180"/>
      <c r="J41" s="180"/>
      <c r="K41" s="67">
        <v>72.75</v>
      </c>
      <c r="L41" s="68">
        <v>215</v>
      </c>
      <c r="M41" s="69">
        <v>7</v>
      </c>
      <c r="N41" s="96">
        <v>0</v>
      </c>
      <c r="O41" s="94">
        <v>0</v>
      </c>
      <c r="P41" s="141"/>
      <c r="Q41" s="141"/>
      <c r="R41" s="196"/>
      <c r="S41" s="192"/>
      <c r="W41" s="10"/>
      <c r="X41" s="10"/>
    </row>
    <row r="42" spans="1:19" s="34" customFormat="1" ht="20.1" customHeight="1">
      <c r="A42" s="173"/>
      <c r="B42" s="106"/>
      <c r="C42" s="180"/>
      <c r="D42" s="185"/>
      <c r="E42" s="186"/>
      <c r="F42" s="187"/>
      <c r="G42" s="180"/>
      <c r="H42" s="180"/>
      <c r="I42" s="180"/>
      <c r="J42" s="180"/>
      <c r="K42" s="67">
        <v>84.7</v>
      </c>
      <c r="L42" s="68">
        <v>213</v>
      </c>
      <c r="M42" s="69">
        <v>7</v>
      </c>
      <c r="N42" s="96">
        <v>1</v>
      </c>
      <c r="O42" s="94">
        <v>0</v>
      </c>
      <c r="P42" s="141"/>
      <c r="Q42" s="141"/>
      <c r="R42" s="196"/>
      <c r="S42" s="192"/>
    </row>
    <row r="43" spans="1:19" s="34" customFormat="1" ht="19.5" customHeight="1">
      <c r="A43" s="173"/>
      <c r="B43" s="106"/>
      <c r="C43" s="180"/>
      <c r="D43" s="185"/>
      <c r="E43" s="186"/>
      <c r="F43" s="187"/>
      <c r="G43" s="180"/>
      <c r="H43" s="180"/>
      <c r="I43" s="180"/>
      <c r="J43" s="180"/>
      <c r="K43" s="67">
        <v>84.9</v>
      </c>
      <c r="L43" s="68">
        <v>213</v>
      </c>
      <c r="M43" s="69">
        <v>4</v>
      </c>
      <c r="N43" s="39">
        <v>0</v>
      </c>
      <c r="O43" s="94">
        <v>0</v>
      </c>
      <c r="P43" s="141"/>
      <c r="Q43" s="141"/>
      <c r="R43" s="196"/>
      <c r="S43" s="192"/>
    </row>
    <row r="44" spans="1:19" s="34" customFormat="1" ht="20.1" customHeight="1">
      <c r="A44" s="173"/>
      <c r="B44" s="106"/>
      <c r="C44" s="180"/>
      <c r="D44" s="185"/>
      <c r="E44" s="186"/>
      <c r="F44" s="187"/>
      <c r="G44" s="180"/>
      <c r="H44" s="180"/>
      <c r="I44" s="180"/>
      <c r="J44" s="180"/>
      <c r="K44" s="67">
        <v>84.94</v>
      </c>
      <c r="L44" s="68">
        <v>213</v>
      </c>
      <c r="M44" s="69">
        <v>2</v>
      </c>
      <c r="N44" s="39">
        <v>0</v>
      </c>
      <c r="O44" s="94">
        <v>0</v>
      </c>
      <c r="P44" s="141"/>
      <c r="Q44" s="141"/>
      <c r="R44" s="196"/>
      <c r="S44" s="192"/>
    </row>
    <row r="45" spans="1:19" s="34" customFormat="1" ht="20.1" customHeight="1">
      <c r="A45" s="173"/>
      <c r="B45" s="106"/>
      <c r="C45" s="180"/>
      <c r="D45" s="185"/>
      <c r="E45" s="186"/>
      <c r="F45" s="187"/>
      <c r="G45" s="181"/>
      <c r="H45" s="181"/>
      <c r="I45" s="181"/>
      <c r="J45" s="181"/>
      <c r="K45" s="67">
        <v>84.88</v>
      </c>
      <c r="L45" s="68">
        <v>213</v>
      </c>
      <c r="M45" s="69">
        <v>7</v>
      </c>
      <c r="N45" s="39">
        <v>0</v>
      </c>
      <c r="O45" s="94">
        <v>0</v>
      </c>
      <c r="P45" s="141"/>
      <c r="Q45" s="141"/>
      <c r="R45" s="196"/>
      <c r="S45" s="192"/>
    </row>
    <row r="46" spans="1:19" s="34" customFormat="1" ht="20.1" customHeight="1">
      <c r="A46" s="173"/>
      <c r="B46" s="106"/>
      <c r="C46" s="181"/>
      <c r="D46" s="188"/>
      <c r="E46" s="189"/>
      <c r="F46" s="190"/>
      <c r="G46" s="193" t="s">
        <v>9</v>
      </c>
      <c r="H46" s="194"/>
      <c r="I46" s="194"/>
      <c r="J46" s="194"/>
      <c r="K46" s="194"/>
      <c r="L46" s="195"/>
      <c r="M46" s="52">
        <f>SUM(M37:M45)</f>
        <v>170</v>
      </c>
      <c r="N46" s="97">
        <f>SUM(N37:N45)</f>
        <v>26</v>
      </c>
      <c r="O46" s="95">
        <v>0</v>
      </c>
      <c r="P46" s="141"/>
      <c r="Q46" s="141"/>
      <c r="R46" s="196"/>
      <c r="S46" s="192"/>
    </row>
    <row r="47" spans="1:19" ht="20.1" customHeight="1">
      <c r="A47" s="173"/>
      <c r="B47" s="106"/>
      <c r="C47" s="125" t="s">
        <v>12</v>
      </c>
      <c r="D47" s="197" t="s">
        <v>81</v>
      </c>
      <c r="E47" s="125"/>
      <c r="F47" s="125"/>
      <c r="G47" s="198" t="s">
        <v>82</v>
      </c>
      <c r="H47" s="198" t="s">
        <v>83</v>
      </c>
      <c r="I47" s="199" t="s">
        <v>8</v>
      </c>
      <c r="J47" s="199" t="s">
        <v>7</v>
      </c>
      <c r="K47" s="70">
        <v>84.99</v>
      </c>
      <c r="L47" s="81">
        <v>210</v>
      </c>
      <c r="M47" s="71">
        <v>178</v>
      </c>
      <c r="N47" s="42">
        <v>0</v>
      </c>
      <c r="O47" s="43">
        <v>0</v>
      </c>
      <c r="P47" s="142">
        <v>39661</v>
      </c>
      <c r="Q47" s="142">
        <v>39692</v>
      </c>
      <c r="R47" s="131" t="s">
        <v>186</v>
      </c>
      <c r="S47" s="145" t="s">
        <v>135</v>
      </c>
    </row>
    <row r="48" spans="1:19" ht="20.1" customHeight="1">
      <c r="A48" s="173"/>
      <c r="B48" s="106"/>
      <c r="C48" s="125"/>
      <c r="D48" s="125"/>
      <c r="E48" s="125"/>
      <c r="F48" s="125"/>
      <c r="G48" s="199"/>
      <c r="H48" s="199"/>
      <c r="I48" s="199"/>
      <c r="J48" s="199"/>
      <c r="K48" s="70">
        <v>132.35</v>
      </c>
      <c r="L48" s="81">
        <v>335</v>
      </c>
      <c r="M48" s="71">
        <v>44</v>
      </c>
      <c r="N48" s="42">
        <v>0</v>
      </c>
      <c r="O48" s="43">
        <v>0</v>
      </c>
      <c r="P48" s="143"/>
      <c r="Q48" s="143"/>
      <c r="R48" s="132"/>
      <c r="S48" s="146"/>
    </row>
    <row r="49" spans="1:19" ht="20.1" customHeight="1">
      <c r="A49" s="173"/>
      <c r="B49" s="106"/>
      <c r="C49" s="125"/>
      <c r="D49" s="125"/>
      <c r="E49" s="125"/>
      <c r="F49" s="125"/>
      <c r="G49" s="199"/>
      <c r="H49" s="199"/>
      <c r="I49" s="199"/>
      <c r="J49" s="199"/>
      <c r="K49" s="70">
        <v>133.72</v>
      </c>
      <c r="L49" s="81">
        <v>343</v>
      </c>
      <c r="M49" s="71">
        <v>87</v>
      </c>
      <c r="N49" s="42">
        <v>0</v>
      </c>
      <c r="O49" s="43">
        <v>0</v>
      </c>
      <c r="P49" s="143"/>
      <c r="Q49" s="143"/>
      <c r="R49" s="132"/>
      <c r="S49" s="146"/>
    </row>
    <row r="50" spans="1:19" ht="20.1" customHeight="1">
      <c r="A50" s="173"/>
      <c r="B50" s="106"/>
      <c r="C50" s="125"/>
      <c r="D50" s="125"/>
      <c r="E50" s="125"/>
      <c r="F50" s="125"/>
      <c r="G50" s="199"/>
      <c r="H50" s="199"/>
      <c r="I50" s="199"/>
      <c r="J50" s="199"/>
      <c r="K50" s="70">
        <v>145.29</v>
      </c>
      <c r="L50" s="81">
        <v>395</v>
      </c>
      <c r="M50" s="71">
        <v>25</v>
      </c>
      <c r="N50" s="42">
        <v>0</v>
      </c>
      <c r="O50" s="43">
        <v>0</v>
      </c>
      <c r="P50" s="143"/>
      <c r="Q50" s="143"/>
      <c r="R50" s="132"/>
      <c r="S50" s="146"/>
    </row>
    <row r="51" spans="1:19" ht="20.1" customHeight="1">
      <c r="A51" s="173"/>
      <c r="B51" s="106"/>
      <c r="C51" s="125"/>
      <c r="D51" s="125"/>
      <c r="E51" s="125"/>
      <c r="F51" s="125"/>
      <c r="G51" s="199"/>
      <c r="H51" s="199"/>
      <c r="I51" s="199"/>
      <c r="J51" s="199"/>
      <c r="K51" s="70">
        <v>143.68</v>
      </c>
      <c r="L51" s="81">
        <v>396</v>
      </c>
      <c r="M51" s="71">
        <v>3</v>
      </c>
      <c r="N51" s="42">
        <v>0</v>
      </c>
      <c r="O51" s="43">
        <v>0</v>
      </c>
      <c r="P51" s="143"/>
      <c r="Q51" s="143"/>
      <c r="R51" s="132"/>
      <c r="S51" s="146"/>
    </row>
    <row r="52" spans="1:20" ht="20.1" customHeight="1">
      <c r="A52" s="173"/>
      <c r="B52" s="106"/>
      <c r="C52" s="125"/>
      <c r="D52" s="125"/>
      <c r="E52" s="125"/>
      <c r="F52" s="125"/>
      <c r="G52" s="199"/>
      <c r="H52" s="199"/>
      <c r="I52" s="199"/>
      <c r="J52" s="199"/>
      <c r="K52" s="70">
        <v>139.75</v>
      </c>
      <c r="L52" s="81">
        <v>380</v>
      </c>
      <c r="M52" s="71">
        <v>14</v>
      </c>
      <c r="N52" s="42">
        <v>0</v>
      </c>
      <c r="O52" s="43">
        <v>0</v>
      </c>
      <c r="P52" s="143"/>
      <c r="Q52" s="143"/>
      <c r="R52" s="132"/>
      <c r="S52" s="146"/>
      <c r="T52" s="60"/>
    </row>
    <row r="53" spans="1:19" ht="20.1" customHeight="1">
      <c r="A53" s="173"/>
      <c r="B53" s="106"/>
      <c r="C53" s="125"/>
      <c r="D53" s="125"/>
      <c r="E53" s="125"/>
      <c r="F53" s="125"/>
      <c r="G53" s="199"/>
      <c r="H53" s="199"/>
      <c r="I53" s="199"/>
      <c r="J53" s="199"/>
      <c r="K53" s="70">
        <v>207.98</v>
      </c>
      <c r="L53" s="81">
        <v>550</v>
      </c>
      <c r="M53" s="71">
        <v>5</v>
      </c>
      <c r="N53" s="42">
        <v>0</v>
      </c>
      <c r="O53" s="43">
        <v>0</v>
      </c>
      <c r="P53" s="143"/>
      <c r="Q53" s="143"/>
      <c r="R53" s="132"/>
      <c r="S53" s="146"/>
    </row>
    <row r="54" spans="1:19" ht="20.1" customHeight="1">
      <c r="A54" s="173"/>
      <c r="B54" s="106"/>
      <c r="C54" s="125"/>
      <c r="D54" s="125"/>
      <c r="E54" s="125"/>
      <c r="F54" s="125"/>
      <c r="G54" s="199"/>
      <c r="H54" s="199"/>
      <c r="I54" s="199"/>
      <c r="J54" s="199"/>
      <c r="K54" s="70">
        <v>208.03</v>
      </c>
      <c r="L54" s="81">
        <v>554</v>
      </c>
      <c r="M54" s="71">
        <v>7</v>
      </c>
      <c r="N54" s="42">
        <v>2</v>
      </c>
      <c r="O54" s="43">
        <v>2</v>
      </c>
      <c r="P54" s="143"/>
      <c r="Q54" s="143"/>
      <c r="R54" s="132"/>
      <c r="S54" s="146"/>
    </row>
    <row r="55" spans="1:19" ht="20.1" customHeight="1">
      <c r="A55" s="173"/>
      <c r="B55" s="106"/>
      <c r="C55" s="125"/>
      <c r="D55" s="125"/>
      <c r="E55" s="125"/>
      <c r="F55" s="125"/>
      <c r="G55" s="178" t="s">
        <v>14</v>
      </c>
      <c r="H55" s="178"/>
      <c r="I55" s="178"/>
      <c r="J55" s="178"/>
      <c r="K55" s="178"/>
      <c r="L55" s="178"/>
      <c r="M55" s="49">
        <f>SUM(M47:M54)</f>
        <v>363</v>
      </c>
      <c r="N55" s="50">
        <f>SUM(N47:N54)</f>
        <v>2</v>
      </c>
      <c r="O55" s="51">
        <f>SUM(O47:O54)</f>
        <v>2</v>
      </c>
      <c r="P55" s="143"/>
      <c r="Q55" s="143"/>
      <c r="R55" s="132"/>
      <c r="S55" s="146"/>
    </row>
    <row r="56" spans="1:19" ht="19.5" customHeight="1">
      <c r="A56" s="173"/>
      <c r="B56" s="106"/>
      <c r="C56" s="125" t="s">
        <v>56</v>
      </c>
      <c r="D56" s="119" t="s">
        <v>57</v>
      </c>
      <c r="E56" s="120"/>
      <c r="F56" s="120"/>
      <c r="G56" s="119" t="s">
        <v>72</v>
      </c>
      <c r="H56" s="119" t="s">
        <v>72</v>
      </c>
      <c r="I56" s="120" t="s">
        <v>68</v>
      </c>
      <c r="J56" s="120" t="s">
        <v>69</v>
      </c>
      <c r="K56" s="79">
        <v>59.884</v>
      </c>
      <c r="L56" s="36">
        <v>189500</v>
      </c>
      <c r="M56" s="38">
        <v>248</v>
      </c>
      <c r="N56" s="39">
        <v>1</v>
      </c>
      <c r="O56" s="40">
        <v>1</v>
      </c>
      <c r="P56" s="121">
        <v>41828</v>
      </c>
      <c r="Q56" s="121">
        <v>41843</v>
      </c>
      <c r="R56" s="123" t="s">
        <v>136</v>
      </c>
      <c r="S56" s="102" t="s">
        <v>132</v>
      </c>
    </row>
    <row r="57" spans="1:19" ht="19.5" customHeight="1">
      <c r="A57" s="173"/>
      <c r="B57" s="106"/>
      <c r="C57" s="125"/>
      <c r="D57" s="120"/>
      <c r="E57" s="120"/>
      <c r="F57" s="120"/>
      <c r="G57" s="120"/>
      <c r="H57" s="120"/>
      <c r="I57" s="120"/>
      <c r="J57" s="120"/>
      <c r="K57" s="79">
        <v>84.693</v>
      </c>
      <c r="L57" s="36">
        <v>252100</v>
      </c>
      <c r="M57" s="38">
        <v>297</v>
      </c>
      <c r="N57" s="39">
        <v>2</v>
      </c>
      <c r="O57" s="40">
        <v>2</v>
      </c>
      <c r="P57" s="122"/>
      <c r="Q57" s="122"/>
      <c r="R57" s="124"/>
      <c r="S57" s="103"/>
    </row>
    <row r="58" spans="1:19" ht="19.5" customHeight="1">
      <c r="A58" s="173"/>
      <c r="B58" s="106"/>
      <c r="C58" s="125"/>
      <c r="D58" s="120"/>
      <c r="E58" s="120"/>
      <c r="F58" s="120"/>
      <c r="G58" s="120"/>
      <c r="H58" s="120"/>
      <c r="I58" s="120"/>
      <c r="J58" s="120"/>
      <c r="K58" s="79">
        <v>102.835</v>
      </c>
      <c r="L58" s="36">
        <v>292700</v>
      </c>
      <c r="M58" s="38">
        <v>84</v>
      </c>
      <c r="N58" s="39">
        <v>0</v>
      </c>
      <c r="O58" s="40">
        <v>0</v>
      </c>
      <c r="P58" s="122"/>
      <c r="Q58" s="122"/>
      <c r="R58" s="124"/>
      <c r="S58" s="103"/>
    </row>
    <row r="59" spans="1:19" ht="19.5" customHeight="1">
      <c r="A59" s="173"/>
      <c r="B59" s="106"/>
      <c r="C59" s="125"/>
      <c r="D59" s="120"/>
      <c r="E59" s="120"/>
      <c r="F59" s="120"/>
      <c r="G59" s="104" t="s">
        <v>59</v>
      </c>
      <c r="H59" s="104"/>
      <c r="I59" s="104"/>
      <c r="J59" s="104"/>
      <c r="K59" s="104"/>
      <c r="L59" s="104"/>
      <c r="M59" s="44">
        <f>SUM(M56:M58)</f>
        <v>629</v>
      </c>
      <c r="N59" s="45">
        <f>SUM(N56:N58)</f>
        <v>3</v>
      </c>
      <c r="O59" s="46">
        <f>SUM(O56:O58)</f>
        <v>3</v>
      </c>
      <c r="P59" s="122"/>
      <c r="Q59" s="122"/>
      <c r="R59" s="124"/>
      <c r="S59" s="103"/>
    </row>
    <row r="60" spans="1:19" ht="19.5" customHeight="1">
      <c r="A60" s="173"/>
      <c r="B60" s="106"/>
      <c r="C60" s="107" t="s">
        <v>56</v>
      </c>
      <c r="D60" s="110" t="s">
        <v>60</v>
      </c>
      <c r="E60" s="111"/>
      <c r="F60" s="112"/>
      <c r="G60" s="119" t="s">
        <v>58</v>
      </c>
      <c r="H60" s="119" t="s">
        <v>70</v>
      </c>
      <c r="I60" s="120" t="s">
        <v>8</v>
      </c>
      <c r="J60" s="120" t="s">
        <v>7</v>
      </c>
      <c r="K60" s="79" t="s">
        <v>61</v>
      </c>
      <c r="L60" s="79">
        <v>189.5</v>
      </c>
      <c r="M60" s="38">
        <v>270</v>
      </c>
      <c r="N60" s="39">
        <v>2</v>
      </c>
      <c r="O60" s="40">
        <v>2</v>
      </c>
      <c r="P60" s="121">
        <v>41828</v>
      </c>
      <c r="Q60" s="121">
        <v>41843</v>
      </c>
      <c r="R60" s="123" t="s">
        <v>136</v>
      </c>
      <c r="S60" s="102" t="s">
        <v>132</v>
      </c>
    </row>
    <row r="61" spans="1:19" ht="19.5" customHeight="1">
      <c r="A61" s="173"/>
      <c r="B61" s="106"/>
      <c r="C61" s="108"/>
      <c r="D61" s="113"/>
      <c r="E61" s="114"/>
      <c r="F61" s="115"/>
      <c r="G61" s="120"/>
      <c r="H61" s="120"/>
      <c r="I61" s="120"/>
      <c r="J61" s="120"/>
      <c r="K61" s="79" t="s">
        <v>62</v>
      </c>
      <c r="L61" s="79">
        <v>189.5</v>
      </c>
      <c r="M61" s="38">
        <v>26</v>
      </c>
      <c r="N61" s="39">
        <v>0</v>
      </c>
      <c r="O61" s="40">
        <v>0</v>
      </c>
      <c r="P61" s="122"/>
      <c r="Q61" s="122"/>
      <c r="R61" s="124"/>
      <c r="S61" s="103"/>
    </row>
    <row r="62" spans="1:19" ht="19.5" customHeight="1">
      <c r="A62" s="173"/>
      <c r="B62" s="106"/>
      <c r="C62" s="108"/>
      <c r="D62" s="113"/>
      <c r="E62" s="114"/>
      <c r="F62" s="115"/>
      <c r="G62" s="120"/>
      <c r="H62" s="120"/>
      <c r="I62" s="120"/>
      <c r="J62" s="120"/>
      <c r="K62" s="79" t="s">
        <v>63</v>
      </c>
      <c r="L62" s="79">
        <v>189.5</v>
      </c>
      <c r="M62" s="38">
        <v>181</v>
      </c>
      <c r="N62" s="39">
        <v>0</v>
      </c>
      <c r="O62" s="40">
        <v>0</v>
      </c>
      <c r="P62" s="122"/>
      <c r="Q62" s="122"/>
      <c r="R62" s="124"/>
      <c r="S62" s="103"/>
    </row>
    <row r="63" spans="1:19" ht="19.5" customHeight="1">
      <c r="A63" s="173"/>
      <c r="B63" s="106"/>
      <c r="C63" s="108"/>
      <c r="D63" s="113"/>
      <c r="E63" s="114"/>
      <c r="F63" s="115"/>
      <c r="G63" s="120"/>
      <c r="H63" s="120"/>
      <c r="I63" s="120"/>
      <c r="J63" s="120"/>
      <c r="K63" s="79">
        <v>69.44</v>
      </c>
      <c r="L63" s="79">
        <v>217.4</v>
      </c>
      <c r="M63" s="38">
        <v>216</v>
      </c>
      <c r="N63" s="39">
        <v>0</v>
      </c>
      <c r="O63" s="40">
        <v>0</v>
      </c>
      <c r="P63" s="122"/>
      <c r="Q63" s="122"/>
      <c r="R63" s="124"/>
      <c r="S63" s="103"/>
    </row>
    <row r="64" spans="1:19" ht="19.5" customHeight="1">
      <c r="A64" s="173"/>
      <c r="B64" s="106"/>
      <c r="C64" s="108"/>
      <c r="D64" s="113"/>
      <c r="E64" s="114"/>
      <c r="F64" s="115"/>
      <c r="G64" s="120"/>
      <c r="H64" s="120"/>
      <c r="I64" s="120"/>
      <c r="J64" s="120"/>
      <c r="K64" s="79" t="s">
        <v>64</v>
      </c>
      <c r="L64" s="79">
        <v>217.4</v>
      </c>
      <c r="M64" s="38">
        <v>47</v>
      </c>
      <c r="N64" s="39">
        <v>0</v>
      </c>
      <c r="O64" s="40">
        <v>0</v>
      </c>
      <c r="P64" s="122"/>
      <c r="Q64" s="122"/>
      <c r="R64" s="124"/>
      <c r="S64" s="103"/>
    </row>
    <row r="65" spans="1:19" ht="19.5" customHeight="1">
      <c r="A65" s="173"/>
      <c r="B65" s="106"/>
      <c r="C65" s="108"/>
      <c r="D65" s="113"/>
      <c r="E65" s="114"/>
      <c r="F65" s="115"/>
      <c r="G65" s="120"/>
      <c r="H65" s="120"/>
      <c r="I65" s="120"/>
      <c r="J65" s="120"/>
      <c r="K65" s="79">
        <v>71.518</v>
      </c>
      <c r="L65" s="79">
        <v>224.1</v>
      </c>
      <c r="M65" s="38">
        <v>136</v>
      </c>
      <c r="N65" s="39">
        <v>0</v>
      </c>
      <c r="O65" s="40">
        <v>0</v>
      </c>
      <c r="P65" s="122"/>
      <c r="Q65" s="122"/>
      <c r="R65" s="124"/>
      <c r="S65" s="103"/>
    </row>
    <row r="66" spans="1:19" ht="19.5" customHeight="1">
      <c r="A66" s="173"/>
      <c r="B66" s="106"/>
      <c r="C66" s="108"/>
      <c r="D66" s="113"/>
      <c r="E66" s="114"/>
      <c r="F66" s="115"/>
      <c r="G66" s="120"/>
      <c r="H66" s="120"/>
      <c r="I66" s="120"/>
      <c r="J66" s="120"/>
      <c r="K66" s="79">
        <v>84.693</v>
      </c>
      <c r="L66" s="79">
        <v>252.1</v>
      </c>
      <c r="M66" s="38">
        <v>680</v>
      </c>
      <c r="N66" s="39">
        <v>1</v>
      </c>
      <c r="O66" s="40">
        <v>1</v>
      </c>
      <c r="P66" s="122"/>
      <c r="Q66" s="122"/>
      <c r="R66" s="124"/>
      <c r="S66" s="103"/>
    </row>
    <row r="67" spans="1:19" ht="19.5" customHeight="1">
      <c r="A67" s="173"/>
      <c r="B67" s="106"/>
      <c r="C67" s="108"/>
      <c r="D67" s="113"/>
      <c r="E67" s="114"/>
      <c r="F67" s="115"/>
      <c r="G67" s="120"/>
      <c r="H67" s="120"/>
      <c r="I67" s="120"/>
      <c r="J67" s="120"/>
      <c r="K67" s="79">
        <v>102.835</v>
      </c>
      <c r="L67" s="79">
        <v>292.7</v>
      </c>
      <c r="M67" s="38">
        <v>84</v>
      </c>
      <c r="N67" s="39">
        <v>2</v>
      </c>
      <c r="O67" s="40">
        <v>2</v>
      </c>
      <c r="P67" s="122"/>
      <c r="Q67" s="122"/>
      <c r="R67" s="124"/>
      <c r="S67" s="103"/>
    </row>
    <row r="68" spans="1:19" ht="19.5" customHeight="1">
      <c r="A68" s="173"/>
      <c r="B68" s="106"/>
      <c r="C68" s="109"/>
      <c r="D68" s="116"/>
      <c r="E68" s="117"/>
      <c r="F68" s="118"/>
      <c r="G68" s="104" t="s">
        <v>59</v>
      </c>
      <c r="H68" s="104"/>
      <c r="I68" s="104"/>
      <c r="J68" s="104"/>
      <c r="K68" s="104"/>
      <c r="L68" s="104"/>
      <c r="M68" s="44">
        <f>SUM(M60:M67)</f>
        <v>1640</v>
      </c>
      <c r="N68" s="45">
        <f>SUM(N60:N67)</f>
        <v>5</v>
      </c>
      <c r="O68" s="46">
        <f>SUM(O60:O67)</f>
        <v>5</v>
      </c>
      <c r="P68" s="122"/>
      <c r="Q68" s="122"/>
      <c r="R68" s="124"/>
      <c r="S68" s="103"/>
    </row>
    <row r="69" spans="1:19" ht="19.5" customHeight="1">
      <c r="A69" s="173"/>
      <c r="B69" s="106"/>
      <c r="C69" s="107" t="s">
        <v>74</v>
      </c>
      <c r="D69" s="172" t="s">
        <v>79</v>
      </c>
      <c r="E69" s="127"/>
      <c r="F69" s="127"/>
      <c r="G69" s="120" t="s">
        <v>75</v>
      </c>
      <c r="H69" s="120" t="s">
        <v>76</v>
      </c>
      <c r="I69" s="120" t="s">
        <v>8</v>
      </c>
      <c r="J69" s="120" t="s">
        <v>7</v>
      </c>
      <c r="K69" s="79">
        <v>64.4565</v>
      </c>
      <c r="L69" s="79">
        <v>189.9</v>
      </c>
      <c r="M69" s="38">
        <v>54</v>
      </c>
      <c r="N69" s="39">
        <v>4</v>
      </c>
      <c r="O69" s="40">
        <v>4</v>
      </c>
      <c r="P69" s="142">
        <v>41828</v>
      </c>
      <c r="Q69" s="142">
        <v>41843</v>
      </c>
      <c r="R69" s="131" t="s">
        <v>137</v>
      </c>
      <c r="S69" s="145" t="s">
        <v>135</v>
      </c>
    </row>
    <row r="70" spans="1:19" ht="19.5" customHeight="1">
      <c r="A70" s="173"/>
      <c r="B70" s="106"/>
      <c r="C70" s="108"/>
      <c r="D70" s="127"/>
      <c r="E70" s="127"/>
      <c r="F70" s="127"/>
      <c r="G70" s="120"/>
      <c r="H70" s="120"/>
      <c r="I70" s="120"/>
      <c r="J70" s="120"/>
      <c r="K70" s="79">
        <v>64.4639</v>
      </c>
      <c r="L70" s="79">
        <v>189.9</v>
      </c>
      <c r="M70" s="38">
        <v>15</v>
      </c>
      <c r="N70" s="39">
        <v>4</v>
      </c>
      <c r="O70" s="40">
        <v>4</v>
      </c>
      <c r="P70" s="143"/>
      <c r="Q70" s="143"/>
      <c r="R70" s="132"/>
      <c r="S70" s="146"/>
    </row>
    <row r="71" spans="1:19" ht="19.5" customHeight="1">
      <c r="A71" s="173"/>
      <c r="B71" s="106"/>
      <c r="C71" s="108"/>
      <c r="D71" s="127"/>
      <c r="E71" s="127"/>
      <c r="F71" s="127"/>
      <c r="G71" s="120"/>
      <c r="H71" s="120"/>
      <c r="I71" s="120"/>
      <c r="J71" s="120"/>
      <c r="K71" s="79">
        <v>84.9505</v>
      </c>
      <c r="L71" s="79">
        <v>249.6</v>
      </c>
      <c r="M71" s="38">
        <v>30</v>
      </c>
      <c r="N71" s="39">
        <v>3</v>
      </c>
      <c r="O71" s="40">
        <v>3</v>
      </c>
      <c r="P71" s="143"/>
      <c r="Q71" s="143"/>
      <c r="R71" s="132"/>
      <c r="S71" s="146"/>
    </row>
    <row r="72" spans="1:19" ht="19.5" customHeight="1">
      <c r="A72" s="173"/>
      <c r="B72" s="106"/>
      <c r="C72" s="109"/>
      <c r="D72" s="127"/>
      <c r="E72" s="127"/>
      <c r="F72" s="127"/>
      <c r="G72" s="104" t="s">
        <v>9</v>
      </c>
      <c r="H72" s="104"/>
      <c r="I72" s="104"/>
      <c r="J72" s="104"/>
      <c r="K72" s="104"/>
      <c r="L72" s="104"/>
      <c r="M72" s="44">
        <f>SUM(M69:M71)</f>
        <v>99</v>
      </c>
      <c r="N72" s="47">
        <f>SUM(N69:N71)</f>
        <v>11</v>
      </c>
      <c r="O72" s="48">
        <f>SUM(O69:O71)</f>
        <v>11</v>
      </c>
      <c r="P72" s="143"/>
      <c r="Q72" s="143"/>
      <c r="R72" s="132"/>
      <c r="S72" s="146"/>
    </row>
    <row r="73" spans="1:19" ht="19.5" customHeight="1">
      <c r="A73" s="173"/>
      <c r="B73" s="106"/>
      <c r="C73" s="125" t="s">
        <v>77</v>
      </c>
      <c r="D73" s="172" t="s">
        <v>80</v>
      </c>
      <c r="E73" s="127"/>
      <c r="F73" s="127"/>
      <c r="G73" s="120" t="s">
        <v>78</v>
      </c>
      <c r="H73" s="120" t="s">
        <v>78</v>
      </c>
      <c r="I73" s="120" t="s">
        <v>8</v>
      </c>
      <c r="J73" s="120" t="s">
        <v>7</v>
      </c>
      <c r="K73" s="79">
        <v>68.3111</v>
      </c>
      <c r="L73" s="79">
        <v>159</v>
      </c>
      <c r="M73" s="38">
        <v>13</v>
      </c>
      <c r="N73" s="39">
        <v>0</v>
      </c>
      <c r="O73" s="40">
        <v>0</v>
      </c>
      <c r="P73" s="142">
        <v>41933</v>
      </c>
      <c r="Q73" s="142">
        <v>41948</v>
      </c>
      <c r="R73" s="131" t="s">
        <v>138</v>
      </c>
      <c r="S73" s="145" t="s">
        <v>135</v>
      </c>
    </row>
    <row r="74" spans="1:19" ht="19.5" customHeight="1">
      <c r="A74" s="173"/>
      <c r="B74" s="106"/>
      <c r="C74" s="125"/>
      <c r="D74" s="127"/>
      <c r="E74" s="127"/>
      <c r="F74" s="127"/>
      <c r="G74" s="120"/>
      <c r="H74" s="120"/>
      <c r="I74" s="120"/>
      <c r="J74" s="120"/>
      <c r="K74" s="79">
        <v>79.472</v>
      </c>
      <c r="L74" s="79">
        <v>184</v>
      </c>
      <c r="M74" s="38">
        <v>15</v>
      </c>
      <c r="N74" s="39">
        <v>3</v>
      </c>
      <c r="O74" s="40">
        <v>3</v>
      </c>
      <c r="P74" s="144"/>
      <c r="Q74" s="144"/>
      <c r="R74" s="131"/>
      <c r="S74" s="145"/>
    </row>
    <row r="75" spans="1:19" ht="19.5" customHeight="1">
      <c r="A75" s="173"/>
      <c r="B75" s="106"/>
      <c r="C75" s="125"/>
      <c r="D75" s="127"/>
      <c r="E75" s="127"/>
      <c r="F75" s="127"/>
      <c r="G75" s="120"/>
      <c r="H75" s="120"/>
      <c r="I75" s="120"/>
      <c r="J75" s="120"/>
      <c r="K75" s="79">
        <v>84.8783</v>
      </c>
      <c r="L75" s="79">
        <v>198</v>
      </c>
      <c r="M75" s="38">
        <v>15</v>
      </c>
      <c r="N75" s="39">
        <v>3</v>
      </c>
      <c r="O75" s="40">
        <v>3</v>
      </c>
      <c r="P75" s="144"/>
      <c r="Q75" s="144"/>
      <c r="R75" s="131"/>
      <c r="S75" s="145"/>
    </row>
    <row r="76" spans="1:19" ht="19.5" customHeight="1">
      <c r="A76" s="173"/>
      <c r="B76" s="106"/>
      <c r="C76" s="125"/>
      <c r="D76" s="127"/>
      <c r="E76" s="127"/>
      <c r="F76" s="127"/>
      <c r="G76" s="120"/>
      <c r="H76" s="120"/>
      <c r="I76" s="120"/>
      <c r="J76" s="120"/>
      <c r="K76" s="79">
        <v>82.3031</v>
      </c>
      <c r="L76" s="79">
        <v>191</v>
      </c>
      <c r="M76" s="38">
        <v>30</v>
      </c>
      <c r="N76" s="39">
        <v>1</v>
      </c>
      <c r="O76" s="40">
        <v>1</v>
      </c>
      <c r="P76" s="144"/>
      <c r="Q76" s="144"/>
      <c r="R76" s="131"/>
      <c r="S76" s="145"/>
    </row>
    <row r="77" spans="1:19" ht="18.75" customHeight="1">
      <c r="A77" s="173"/>
      <c r="B77" s="106"/>
      <c r="C77" s="125"/>
      <c r="D77" s="127"/>
      <c r="E77" s="127"/>
      <c r="F77" s="127"/>
      <c r="G77" s="120"/>
      <c r="H77" s="120"/>
      <c r="I77" s="120"/>
      <c r="J77" s="120"/>
      <c r="K77" s="79">
        <v>84.9231</v>
      </c>
      <c r="L77" s="79">
        <v>197</v>
      </c>
      <c r="M77" s="38">
        <v>59</v>
      </c>
      <c r="N77" s="39">
        <v>3</v>
      </c>
      <c r="O77" s="40">
        <v>3</v>
      </c>
      <c r="P77" s="144"/>
      <c r="Q77" s="144"/>
      <c r="R77" s="131"/>
      <c r="S77" s="145"/>
    </row>
    <row r="78" spans="1:19" ht="19.5" customHeight="1">
      <c r="A78" s="173"/>
      <c r="B78" s="106"/>
      <c r="C78" s="125"/>
      <c r="D78" s="127"/>
      <c r="E78" s="127"/>
      <c r="F78" s="127"/>
      <c r="G78" s="120"/>
      <c r="H78" s="120"/>
      <c r="I78" s="120"/>
      <c r="J78" s="120"/>
      <c r="K78" s="79">
        <v>84.9147</v>
      </c>
      <c r="L78" s="79">
        <v>198</v>
      </c>
      <c r="M78" s="38">
        <v>25</v>
      </c>
      <c r="N78" s="39">
        <v>2</v>
      </c>
      <c r="O78" s="40">
        <v>2</v>
      </c>
      <c r="P78" s="144"/>
      <c r="Q78" s="144"/>
      <c r="R78" s="131"/>
      <c r="S78" s="145"/>
    </row>
    <row r="79" spans="1:19" ht="19.5" customHeight="1">
      <c r="A79" s="173"/>
      <c r="B79" s="106"/>
      <c r="C79" s="125"/>
      <c r="D79" s="127"/>
      <c r="E79" s="127"/>
      <c r="F79" s="127"/>
      <c r="G79" s="104" t="s">
        <v>9</v>
      </c>
      <c r="H79" s="104"/>
      <c r="I79" s="104"/>
      <c r="J79" s="104"/>
      <c r="K79" s="104"/>
      <c r="L79" s="104"/>
      <c r="M79" s="44">
        <f>SUM(M73:M78)</f>
        <v>157</v>
      </c>
      <c r="N79" s="47">
        <f>SUM(N73:N78)</f>
        <v>12</v>
      </c>
      <c r="O79" s="48">
        <f>SUM(O73:O78)</f>
        <v>12</v>
      </c>
      <c r="P79" s="144"/>
      <c r="Q79" s="144"/>
      <c r="R79" s="131"/>
      <c r="S79" s="145"/>
    </row>
    <row r="80" spans="1:19" ht="19.5" customHeight="1">
      <c r="A80" s="173"/>
      <c r="B80" s="106"/>
      <c r="C80" s="125" t="s">
        <v>87</v>
      </c>
      <c r="D80" s="172" t="s">
        <v>90</v>
      </c>
      <c r="E80" s="127"/>
      <c r="F80" s="127"/>
      <c r="G80" s="120" t="s">
        <v>88</v>
      </c>
      <c r="H80" s="119" t="s">
        <v>99</v>
      </c>
      <c r="I80" s="120" t="s">
        <v>8</v>
      </c>
      <c r="J80" s="120" t="s">
        <v>7</v>
      </c>
      <c r="K80" s="79">
        <v>104.8231</v>
      </c>
      <c r="L80" s="79">
        <v>291</v>
      </c>
      <c r="M80" s="38">
        <v>76</v>
      </c>
      <c r="N80" s="39">
        <v>0</v>
      </c>
      <c r="O80" s="40">
        <v>0</v>
      </c>
      <c r="P80" s="121">
        <v>42339</v>
      </c>
      <c r="Q80" s="121">
        <v>42360</v>
      </c>
      <c r="R80" s="123" t="s">
        <v>139</v>
      </c>
      <c r="S80" s="102" t="s">
        <v>132</v>
      </c>
    </row>
    <row r="81" spans="1:19" ht="19.5" customHeight="1">
      <c r="A81" s="173"/>
      <c r="B81" s="106"/>
      <c r="C81" s="125"/>
      <c r="D81" s="127"/>
      <c r="E81" s="127"/>
      <c r="F81" s="127"/>
      <c r="G81" s="120"/>
      <c r="H81" s="120"/>
      <c r="I81" s="120"/>
      <c r="J81" s="120"/>
      <c r="K81" s="79">
        <v>84.8825</v>
      </c>
      <c r="L81" s="79">
        <v>246</v>
      </c>
      <c r="M81" s="38">
        <v>336</v>
      </c>
      <c r="N81" s="39">
        <v>50</v>
      </c>
      <c r="O81" s="40">
        <v>50</v>
      </c>
      <c r="P81" s="137"/>
      <c r="Q81" s="137"/>
      <c r="R81" s="123"/>
      <c r="S81" s="102"/>
    </row>
    <row r="82" spans="1:19" ht="19.5" customHeight="1">
      <c r="A82" s="173"/>
      <c r="B82" s="106"/>
      <c r="C82" s="125"/>
      <c r="D82" s="127"/>
      <c r="E82" s="127"/>
      <c r="F82" s="127"/>
      <c r="G82" s="120"/>
      <c r="H82" s="120"/>
      <c r="I82" s="120"/>
      <c r="J82" s="120"/>
      <c r="K82" s="79">
        <v>84.9944</v>
      </c>
      <c r="L82" s="79">
        <v>264</v>
      </c>
      <c r="M82" s="38">
        <v>234</v>
      </c>
      <c r="N82" s="39">
        <v>51</v>
      </c>
      <c r="O82" s="40">
        <v>51</v>
      </c>
      <c r="P82" s="137"/>
      <c r="Q82" s="137"/>
      <c r="R82" s="123"/>
      <c r="S82" s="102"/>
    </row>
    <row r="83" spans="1:19" ht="19.5" customHeight="1">
      <c r="A83" s="173"/>
      <c r="B83" s="106"/>
      <c r="C83" s="125"/>
      <c r="D83" s="127"/>
      <c r="E83" s="127"/>
      <c r="F83" s="127"/>
      <c r="G83" s="104" t="s">
        <v>9</v>
      </c>
      <c r="H83" s="104"/>
      <c r="I83" s="104"/>
      <c r="J83" s="104"/>
      <c r="K83" s="104"/>
      <c r="L83" s="104"/>
      <c r="M83" s="44">
        <f>SUM(M80:M82)</f>
        <v>646</v>
      </c>
      <c r="N83" s="47">
        <f>SUM(N80:N82)</f>
        <v>101</v>
      </c>
      <c r="O83" s="48">
        <f>SUM(O80:O82)</f>
        <v>101</v>
      </c>
      <c r="P83" s="137"/>
      <c r="Q83" s="137"/>
      <c r="R83" s="123"/>
      <c r="S83" s="102"/>
    </row>
    <row r="84" spans="1:19" ht="19.5" customHeight="1">
      <c r="A84" s="173"/>
      <c r="B84" s="106"/>
      <c r="C84" s="125" t="s">
        <v>13</v>
      </c>
      <c r="D84" s="172" t="s">
        <v>91</v>
      </c>
      <c r="E84" s="127"/>
      <c r="F84" s="127"/>
      <c r="G84" s="120" t="s">
        <v>89</v>
      </c>
      <c r="H84" s="119" t="s">
        <v>100</v>
      </c>
      <c r="I84" s="120" t="s">
        <v>8</v>
      </c>
      <c r="J84" s="120" t="s">
        <v>7</v>
      </c>
      <c r="K84" s="79">
        <v>59.9907</v>
      </c>
      <c r="L84" s="79">
        <v>186</v>
      </c>
      <c r="M84" s="38">
        <v>150</v>
      </c>
      <c r="N84" s="39">
        <v>19</v>
      </c>
      <c r="O84" s="40">
        <v>18</v>
      </c>
      <c r="P84" s="121">
        <v>42341</v>
      </c>
      <c r="Q84" s="121">
        <v>42364</v>
      </c>
      <c r="R84" s="123" t="s">
        <v>184</v>
      </c>
      <c r="S84" s="102" t="s">
        <v>132</v>
      </c>
    </row>
    <row r="85" spans="1:19" ht="19.5" customHeight="1">
      <c r="A85" s="173"/>
      <c r="B85" s="106"/>
      <c r="C85" s="125"/>
      <c r="D85" s="127"/>
      <c r="E85" s="127"/>
      <c r="F85" s="127"/>
      <c r="G85" s="120"/>
      <c r="H85" s="120"/>
      <c r="I85" s="120"/>
      <c r="J85" s="120"/>
      <c r="K85" s="79">
        <v>84.9616</v>
      </c>
      <c r="L85" s="79">
        <v>247</v>
      </c>
      <c r="M85" s="38">
        <v>408</v>
      </c>
      <c r="N85" s="39">
        <v>71</v>
      </c>
      <c r="O85" s="40">
        <v>61</v>
      </c>
      <c r="P85" s="137"/>
      <c r="Q85" s="137"/>
      <c r="R85" s="123"/>
      <c r="S85" s="102"/>
    </row>
    <row r="86" spans="1:19" ht="19.5" customHeight="1">
      <c r="A86" s="173"/>
      <c r="B86" s="106"/>
      <c r="C86" s="125"/>
      <c r="D86" s="127"/>
      <c r="E86" s="127"/>
      <c r="F86" s="127"/>
      <c r="G86" s="104" t="s">
        <v>9</v>
      </c>
      <c r="H86" s="104"/>
      <c r="I86" s="104"/>
      <c r="J86" s="104"/>
      <c r="K86" s="104"/>
      <c r="L86" s="104"/>
      <c r="M86" s="44">
        <f>SUM(M84:M85)</f>
        <v>558</v>
      </c>
      <c r="N86" s="47">
        <f>SUM(N84:N85)</f>
        <v>90</v>
      </c>
      <c r="O86" s="48">
        <f>SUM(O84:O85)</f>
        <v>79</v>
      </c>
      <c r="P86" s="137"/>
      <c r="Q86" s="137"/>
      <c r="R86" s="123"/>
      <c r="S86" s="102"/>
    </row>
    <row r="87" spans="1:19" ht="19.5" customHeight="1">
      <c r="A87" s="173"/>
      <c r="B87" s="106"/>
      <c r="C87" s="125" t="s">
        <v>74</v>
      </c>
      <c r="D87" s="172" t="s">
        <v>92</v>
      </c>
      <c r="E87" s="127"/>
      <c r="F87" s="127"/>
      <c r="G87" s="120" t="s">
        <v>93</v>
      </c>
      <c r="H87" s="120" t="s">
        <v>101</v>
      </c>
      <c r="I87" s="120" t="s">
        <v>8</v>
      </c>
      <c r="J87" s="120" t="s">
        <v>7</v>
      </c>
      <c r="K87" s="79">
        <v>47.4608</v>
      </c>
      <c r="L87" s="79">
        <v>114</v>
      </c>
      <c r="M87" s="38">
        <v>4</v>
      </c>
      <c r="N87" s="39">
        <v>0</v>
      </c>
      <c r="O87" s="40">
        <v>0</v>
      </c>
      <c r="P87" s="121">
        <v>42355</v>
      </c>
      <c r="Q87" s="121">
        <v>42376</v>
      </c>
      <c r="R87" s="123" t="s">
        <v>140</v>
      </c>
      <c r="S87" s="102" t="s">
        <v>132</v>
      </c>
    </row>
    <row r="88" spans="1:19" ht="19.5" customHeight="1">
      <c r="A88" s="173"/>
      <c r="B88" s="106"/>
      <c r="C88" s="125"/>
      <c r="D88" s="127"/>
      <c r="E88" s="127"/>
      <c r="F88" s="127"/>
      <c r="G88" s="120"/>
      <c r="H88" s="120"/>
      <c r="I88" s="120"/>
      <c r="J88" s="120"/>
      <c r="K88" s="79">
        <v>57.4179</v>
      </c>
      <c r="L88" s="79">
        <v>141</v>
      </c>
      <c r="M88" s="38">
        <v>85</v>
      </c>
      <c r="N88" s="39">
        <v>15</v>
      </c>
      <c r="O88" s="40">
        <v>15</v>
      </c>
      <c r="P88" s="122"/>
      <c r="Q88" s="122"/>
      <c r="R88" s="124"/>
      <c r="S88" s="103"/>
    </row>
    <row r="89" spans="1:19" ht="19.5" customHeight="1">
      <c r="A89" s="173"/>
      <c r="B89" s="106"/>
      <c r="C89" s="125"/>
      <c r="D89" s="127"/>
      <c r="E89" s="127"/>
      <c r="F89" s="127"/>
      <c r="G89" s="120"/>
      <c r="H89" s="120"/>
      <c r="I89" s="120"/>
      <c r="J89" s="120"/>
      <c r="K89" s="79">
        <v>73.239</v>
      </c>
      <c r="L89" s="79">
        <v>174</v>
      </c>
      <c r="M89" s="38">
        <v>12</v>
      </c>
      <c r="N89" s="39">
        <v>3</v>
      </c>
      <c r="O89" s="40">
        <v>3</v>
      </c>
      <c r="P89" s="122"/>
      <c r="Q89" s="122"/>
      <c r="R89" s="124"/>
      <c r="S89" s="103"/>
    </row>
    <row r="90" spans="1:19" ht="19.5" customHeight="1">
      <c r="A90" s="173"/>
      <c r="B90" s="106"/>
      <c r="C90" s="125"/>
      <c r="D90" s="127"/>
      <c r="E90" s="127"/>
      <c r="F90" s="127"/>
      <c r="G90" s="120"/>
      <c r="H90" s="120"/>
      <c r="I90" s="120"/>
      <c r="J90" s="120"/>
      <c r="K90" s="79">
        <v>43.3404</v>
      </c>
      <c r="L90" s="79">
        <v>105</v>
      </c>
      <c r="M90" s="38">
        <v>18</v>
      </c>
      <c r="N90" s="39">
        <v>0</v>
      </c>
      <c r="O90" s="40">
        <v>0</v>
      </c>
      <c r="P90" s="122"/>
      <c r="Q90" s="122"/>
      <c r="R90" s="124"/>
      <c r="S90" s="103"/>
    </row>
    <row r="91" spans="1:19" ht="19.5" customHeight="1">
      <c r="A91" s="173"/>
      <c r="B91" s="106"/>
      <c r="C91" s="125"/>
      <c r="D91" s="127"/>
      <c r="E91" s="127"/>
      <c r="F91" s="127"/>
      <c r="G91" s="104" t="s">
        <v>9</v>
      </c>
      <c r="H91" s="104"/>
      <c r="I91" s="104"/>
      <c r="J91" s="104"/>
      <c r="K91" s="104"/>
      <c r="L91" s="104"/>
      <c r="M91" s="44">
        <f>SUM(M87:M90)</f>
        <v>119</v>
      </c>
      <c r="N91" s="45">
        <f>SUM(N87:N90)</f>
        <v>18</v>
      </c>
      <c r="O91" s="46">
        <f>SUM(O87:O90)</f>
        <v>18</v>
      </c>
      <c r="P91" s="122"/>
      <c r="Q91" s="122"/>
      <c r="R91" s="124"/>
      <c r="S91" s="103"/>
    </row>
    <row r="92" spans="1:19" ht="19.5" customHeight="1">
      <c r="A92" s="173"/>
      <c r="B92" s="106"/>
      <c r="C92" s="125" t="s">
        <v>97</v>
      </c>
      <c r="D92" s="172" t="s">
        <v>104</v>
      </c>
      <c r="E92" s="127"/>
      <c r="F92" s="127"/>
      <c r="G92" s="120" t="s">
        <v>98</v>
      </c>
      <c r="H92" s="119" t="s">
        <v>103</v>
      </c>
      <c r="I92" s="120" t="s">
        <v>11</v>
      </c>
      <c r="J92" s="120" t="s">
        <v>10</v>
      </c>
      <c r="K92" s="79">
        <v>84.9833</v>
      </c>
      <c r="L92" s="79">
        <v>290</v>
      </c>
      <c r="M92" s="38">
        <v>238</v>
      </c>
      <c r="N92" s="39">
        <v>47</v>
      </c>
      <c r="O92" s="40">
        <v>47</v>
      </c>
      <c r="P92" s="121">
        <v>42418</v>
      </c>
      <c r="Q92" s="121">
        <v>42441</v>
      </c>
      <c r="R92" s="123" t="s">
        <v>185</v>
      </c>
      <c r="S92" s="102" t="s">
        <v>132</v>
      </c>
    </row>
    <row r="93" spans="1:19" ht="19.5" customHeight="1">
      <c r="A93" s="173"/>
      <c r="B93" s="106"/>
      <c r="C93" s="125"/>
      <c r="D93" s="127"/>
      <c r="E93" s="127"/>
      <c r="F93" s="127"/>
      <c r="G93" s="120"/>
      <c r="H93" s="120"/>
      <c r="I93" s="120"/>
      <c r="J93" s="120"/>
      <c r="K93" s="79">
        <v>84.9667</v>
      </c>
      <c r="L93" s="79">
        <v>290</v>
      </c>
      <c r="M93" s="38">
        <v>240</v>
      </c>
      <c r="N93" s="39">
        <v>51</v>
      </c>
      <c r="O93" s="40">
        <v>48</v>
      </c>
      <c r="P93" s="122"/>
      <c r="Q93" s="122"/>
      <c r="R93" s="124"/>
      <c r="S93" s="103"/>
    </row>
    <row r="94" spans="1:19" ht="19.5" customHeight="1">
      <c r="A94" s="173"/>
      <c r="B94" s="106"/>
      <c r="C94" s="125"/>
      <c r="D94" s="127"/>
      <c r="E94" s="127"/>
      <c r="F94" s="127"/>
      <c r="G94" s="104" t="s">
        <v>9</v>
      </c>
      <c r="H94" s="104"/>
      <c r="I94" s="104"/>
      <c r="J94" s="104"/>
      <c r="K94" s="104"/>
      <c r="L94" s="104"/>
      <c r="M94" s="44">
        <f>SUM(M92:M93)</f>
        <v>478</v>
      </c>
      <c r="N94" s="45">
        <f>SUM(N92:N93)</f>
        <v>98</v>
      </c>
      <c r="O94" s="46">
        <f>SUM(O92:O93)</f>
        <v>95</v>
      </c>
      <c r="P94" s="122"/>
      <c r="Q94" s="122"/>
      <c r="R94" s="124"/>
      <c r="S94" s="103"/>
    </row>
    <row r="95" spans="1:19" ht="19.5" customHeight="1">
      <c r="A95" s="173"/>
      <c r="B95" s="106"/>
      <c r="C95" s="125" t="s">
        <v>112</v>
      </c>
      <c r="D95" s="172" t="s">
        <v>110</v>
      </c>
      <c r="E95" s="127"/>
      <c r="F95" s="127"/>
      <c r="G95" s="120" t="s">
        <v>111</v>
      </c>
      <c r="H95" s="119" t="s">
        <v>121</v>
      </c>
      <c r="I95" s="120" t="s">
        <v>11</v>
      </c>
      <c r="J95" s="120" t="s">
        <v>10</v>
      </c>
      <c r="K95" s="79">
        <v>84.9684</v>
      </c>
      <c r="L95" s="79">
        <v>241</v>
      </c>
      <c r="M95" s="38">
        <v>495</v>
      </c>
      <c r="N95" s="39">
        <v>211</v>
      </c>
      <c r="O95" s="40">
        <v>181</v>
      </c>
      <c r="P95" s="121">
        <v>42506</v>
      </c>
      <c r="Q95" s="121">
        <v>42530</v>
      </c>
      <c r="R95" s="123" t="s">
        <v>133</v>
      </c>
      <c r="S95" s="102" t="s">
        <v>132</v>
      </c>
    </row>
    <row r="96" spans="1:19" ht="19.5" customHeight="1">
      <c r="A96" s="173"/>
      <c r="B96" s="106"/>
      <c r="C96" s="125"/>
      <c r="D96" s="127"/>
      <c r="E96" s="127"/>
      <c r="F96" s="127"/>
      <c r="G96" s="120"/>
      <c r="H96" s="120"/>
      <c r="I96" s="120"/>
      <c r="J96" s="120"/>
      <c r="K96" s="79">
        <v>84.8597</v>
      </c>
      <c r="L96" s="79">
        <v>241</v>
      </c>
      <c r="M96" s="38">
        <v>59</v>
      </c>
      <c r="N96" s="39">
        <v>31</v>
      </c>
      <c r="O96" s="40">
        <v>30</v>
      </c>
      <c r="P96" s="122"/>
      <c r="Q96" s="122"/>
      <c r="R96" s="124"/>
      <c r="S96" s="103"/>
    </row>
    <row r="97" spans="1:19" ht="19.5" customHeight="1">
      <c r="A97" s="173"/>
      <c r="B97" s="106"/>
      <c r="C97" s="125"/>
      <c r="D97" s="127"/>
      <c r="E97" s="127"/>
      <c r="F97" s="127"/>
      <c r="G97" s="104" t="s">
        <v>9</v>
      </c>
      <c r="H97" s="104"/>
      <c r="I97" s="104"/>
      <c r="J97" s="104"/>
      <c r="K97" s="104"/>
      <c r="L97" s="104"/>
      <c r="M97" s="44">
        <v>553</v>
      </c>
      <c r="N97" s="45">
        <f>SUM(N95:N96)</f>
        <v>242</v>
      </c>
      <c r="O97" s="46">
        <f>SUM(O95:O96)</f>
        <v>211</v>
      </c>
      <c r="P97" s="122"/>
      <c r="Q97" s="122"/>
      <c r="R97" s="124"/>
      <c r="S97" s="103"/>
    </row>
    <row r="98" spans="1:19" ht="42.75" customHeight="1">
      <c r="A98" s="173"/>
      <c r="B98" s="106"/>
      <c r="C98" s="107" t="s">
        <v>118</v>
      </c>
      <c r="D98" s="175" t="s">
        <v>124</v>
      </c>
      <c r="E98" s="175"/>
      <c r="F98" s="175"/>
      <c r="G98" s="79" t="s">
        <v>119</v>
      </c>
      <c r="H98" s="37" t="s">
        <v>122</v>
      </c>
      <c r="I98" s="37" t="s">
        <v>182</v>
      </c>
      <c r="J98" s="37" t="s">
        <v>120</v>
      </c>
      <c r="K98" s="37">
        <v>84.9684</v>
      </c>
      <c r="L98" s="37">
        <v>39</v>
      </c>
      <c r="M98" s="38">
        <v>219</v>
      </c>
      <c r="N98" s="39">
        <v>34</v>
      </c>
      <c r="O98" s="40">
        <v>34</v>
      </c>
      <c r="P98" s="121">
        <v>42523</v>
      </c>
      <c r="Q98" s="121">
        <v>42543</v>
      </c>
      <c r="R98" s="123" t="s">
        <v>136</v>
      </c>
      <c r="S98" s="102" t="s">
        <v>132</v>
      </c>
    </row>
    <row r="99" spans="1:19" ht="18.75" customHeight="1">
      <c r="A99" s="173"/>
      <c r="B99" s="106"/>
      <c r="C99" s="108"/>
      <c r="D99" s="176"/>
      <c r="E99" s="176"/>
      <c r="F99" s="176"/>
      <c r="G99" s="177" t="s">
        <v>9</v>
      </c>
      <c r="H99" s="177"/>
      <c r="I99" s="177"/>
      <c r="J99" s="177"/>
      <c r="K99" s="177"/>
      <c r="L99" s="177"/>
      <c r="M99" s="44">
        <f>SUM(M98)</f>
        <v>219</v>
      </c>
      <c r="N99" s="47">
        <f>SUM(N98)</f>
        <v>34</v>
      </c>
      <c r="O99" s="48">
        <f>SUM(O98)</f>
        <v>34</v>
      </c>
      <c r="P99" s="137"/>
      <c r="Q99" s="137"/>
      <c r="R99" s="123"/>
      <c r="S99" s="102"/>
    </row>
    <row r="100" spans="1:19" ht="19.5" customHeight="1">
      <c r="A100" s="173"/>
      <c r="B100" s="106"/>
      <c r="C100" s="125" t="s">
        <v>152</v>
      </c>
      <c r="D100" s="126" t="s">
        <v>153</v>
      </c>
      <c r="E100" s="127"/>
      <c r="F100" s="127"/>
      <c r="G100" s="120" t="s">
        <v>154</v>
      </c>
      <c r="H100" s="119" t="s">
        <v>155</v>
      </c>
      <c r="I100" s="120" t="s">
        <v>11</v>
      </c>
      <c r="J100" s="120" t="s">
        <v>10</v>
      </c>
      <c r="K100" s="88">
        <v>59.7622</v>
      </c>
      <c r="L100" s="88">
        <v>232</v>
      </c>
      <c r="M100" s="38">
        <v>128</v>
      </c>
      <c r="N100" s="39">
        <v>65</v>
      </c>
      <c r="O100" s="40">
        <v>38</v>
      </c>
      <c r="P100" s="121">
        <v>42832</v>
      </c>
      <c r="Q100" s="121">
        <v>42846</v>
      </c>
      <c r="R100" s="123" t="s">
        <v>187</v>
      </c>
      <c r="S100" s="102" t="s">
        <v>129</v>
      </c>
    </row>
    <row r="101" spans="1:19" ht="19.5" customHeight="1">
      <c r="A101" s="173"/>
      <c r="B101" s="106"/>
      <c r="C101" s="125"/>
      <c r="D101" s="127"/>
      <c r="E101" s="127"/>
      <c r="F101" s="127"/>
      <c r="G101" s="120"/>
      <c r="H101" s="120"/>
      <c r="I101" s="120"/>
      <c r="J101" s="120"/>
      <c r="K101" s="88">
        <v>59.4749</v>
      </c>
      <c r="L101" s="88">
        <v>223</v>
      </c>
      <c r="M101" s="38">
        <v>31</v>
      </c>
      <c r="N101" s="39">
        <v>26</v>
      </c>
      <c r="O101" s="40">
        <v>23</v>
      </c>
      <c r="P101" s="122"/>
      <c r="Q101" s="122"/>
      <c r="R101" s="124"/>
      <c r="S101" s="103"/>
    </row>
    <row r="102" spans="1:19" ht="19.5" customHeight="1">
      <c r="A102" s="173"/>
      <c r="B102" s="106"/>
      <c r="C102" s="125"/>
      <c r="D102" s="127"/>
      <c r="E102" s="127"/>
      <c r="F102" s="127"/>
      <c r="G102" s="120"/>
      <c r="H102" s="120"/>
      <c r="I102" s="120"/>
      <c r="J102" s="120"/>
      <c r="K102" s="88">
        <v>84.9872</v>
      </c>
      <c r="L102" s="88">
        <v>289</v>
      </c>
      <c r="M102" s="38">
        <v>100</v>
      </c>
      <c r="N102" s="39">
        <v>80</v>
      </c>
      <c r="O102" s="40">
        <v>65</v>
      </c>
      <c r="P102" s="122"/>
      <c r="Q102" s="122"/>
      <c r="R102" s="124"/>
      <c r="S102" s="103"/>
    </row>
    <row r="103" spans="1:19" ht="19.5" customHeight="1">
      <c r="A103" s="173"/>
      <c r="B103" s="106"/>
      <c r="C103" s="125"/>
      <c r="D103" s="127"/>
      <c r="E103" s="127"/>
      <c r="F103" s="127"/>
      <c r="G103" s="120"/>
      <c r="H103" s="120"/>
      <c r="I103" s="120"/>
      <c r="J103" s="120"/>
      <c r="K103" s="88">
        <v>84.7747</v>
      </c>
      <c r="L103" s="88">
        <v>297</v>
      </c>
      <c r="M103" s="38">
        <v>112</v>
      </c>
      <c r="N103" s="39">
        <v>104</v>
      </c>
      <c r="O103" s="40">
        <v>100</v>
      </c>
      <c r="P103" s="122"/>
      <c r="Q103" s="122"/>
      <c r="R103" s="124"/>
      <c r="S103" s="103"/>
    </row>
    <row r="104" spans="1:19" ht="19.5" customHeight="1">
      <c r="A104" s="173"/>
      <c r="B104" s="106"/>
      <c r="C104" s="125"/>
      <c r="D104" s="127"/>
      <c r="E104" s="127"/>
      <c r="F104" s="127"/>
      <c r="G104" s="104" t="s">
        <v>9</v>
      </c>
      <c r="H104" s="104"/>
      <c r="I104" s="104"/>
      <c r="J104" s="104"/>
      <c r="K104" s="104"/>
      <c r="L104" s="104"/>
      <c r="M104" s="44">
        <f>SUM(M100:M103)</f>
        <v>371</v>
      </c>
      <c r="N104" s="45">
        <f>SUM(N100:N103)</f>
        <v>275</v>
      </c>
      <c r="O104" s="46">
        <f>SUM(O100:O103)</f>
        <v>226</v>
      </c>
      <c r="P104" s="122"/>
      <c r="Q104" s="122"/>
      <c r="R104" s="124"/>
      <c r="S104" s="103"/>
    </row>
    <row r="105" spans="1:19" ht="19.5" customHeight="1">
      <c r="A105" s="173"/>
      <c r="B105" s="106"/>
      <c r="C105" s="125" t="s">
        <v>163</v>
      </c>
      <c r="D105" s="126" t="s">
        <v>171</v>
      </c>
      <c r="E105" s="127"/>
      <c r="F105" s="127"/>
      <c r="G105" s="119" t="s">
        <v>172</v>
      </c>
      <c r="H105" s="119" t="s">
        <v>164</v>
      </c>
      <c r="I105" s="120" t="s">
        <v>11</v>
      </c>
      <c r="J105" s="120" t="s">
        <v>10</v>
      </c>
      <c r="K105" s="90">
        <v>74.99</v>
      </c>
      <c r="L105" s="90">
        <v>266</v>
      </c>
      <c r="M105" s="38">
        <v>180</v>
      </c>
      <c r="N105" s="39">
        <v>158</v>
      </c>
      <c r="O105" s="40">
        <v>154</v>
      </c>
      <c r="P105" s="121">
        <v>42893</v>
      </c>
      <c r="Q105" s="121">
        <v>42908</v>
      </c>
      <c r="R105" s="123" t="s">
        <v>165</v>
      </c>
      <c r="S105" s="102" t="s">
        <v>129</v>
      </c>
    </row>
    <row r="106" spans="1:19" ht="19.5" customHeight="1">
      <c r="A106" s="173"/>
      <c r="B106" s="106"/>
      <c r="C106" s="125"/>
      <c r="D106" s="127"/>
      <c r="E106" s="127"/>
      <c r="F106" s="127"/>
      <c r="G106" s="120"/>
      <c r="H106" s="120"/>
      <c r="I106" s="120"/>
      <c r="J106" s="120"/>
      <c r="K106" s="90">
        <v>84.99</v>
      </c>
      <c r="L106" s="90">
        <v>299</v>
      </c>
      <c r="M106" s="38">
        <v>477</v>
      </c>
      <c r="N106" s="39">
        <v>420</v>
      </c>
      <c r="O106" s="40">
        <v>417</v>
      </c>
      <c r="P106" s="122"/>
      <c r="Q106" s="122"/>
      <c r="R106" s="124"/>
      <c r="S106" s="103"/>
    </row>
    <row r="107" spans="1:19" ht="19.5" customHeight="1">
      <c r="A107" s="173"/>
      <c r="B107" s="106"/>
      <c r="C107" s="125"/>
      <c r="D107" s="127"/>
      <c r="E107" s="127"/>
      <c r="F107" s="127"/>
      <c r="G107" s="200" t="s">
        <v>9</v>
      </c>
      <c r="H107" s="201"/>
      <c r="I107" s="201"/>
      <c r="J107" s="201"/>
      <c r="K107" s="201"/>
      <c r="L107" s="202"/>
      <c r="M107" s="44">
        <f>SUM(M105:M106)</f>
        <v>657</v>
      </c>
      <c r="N107" s="45">
        <f>SUM(N105:N106)</f>
        <v>578</v>
      </c>
      <c r="O107" s="46">
        <f>SUM(O105:O106)</f>
        <v>571</v>
      </c>
      <c r="P107" s="122"/>
      <c r="Q107" s="122"/>
      <c r="R107" s="124"/>
      <c r="S107" s="103"/>
    </row>
    <row r="108" spans="1:19" ht="19.5" customHeight="1">
      <c r="A108" s="173"/>
      <c r="B108" s="106"/>
      <c r="C108" s="107" t="s">
        <v>166</v>
      </c>
      <c r="D108" s="110" t="s">
        <v>167</v>
      </c>
      <c r="E108" s="111"/>
      <c r="F108" s="112"/>
      <c r="G108" s="119" t="s">
        <v>169</v>
      </c>
      <c r="H108" s="119" t="s">
        <v>168</v>
      </c>
      <c r="I108" s="120" t="s">
        <v>8</v>
      </c>
      <c r="J108" s="120" t="s">
        <v>7</v>
      </c>
      <c r="K108" s="91">
        <v>74.9861</v>
      </c>
      <c r="L108" s="91">
        <v>243</v>
      </c>
      <c r="M108" s="38">
        <v>44</v>
      </c>
      <c r="N108" s="39">
        <v>0</v>
      </c>
      <c r="O108" s="40">
        <v>0</v>
      </c>
      <c r="P108" s="121">
        <v>42928</v>
      </c>
      <c r="Q108" s="121">
        <v>42944</v>
      </c>
      <c r="R108" s="123" t="s">
        <v>170</v>
      </c>
      <c r="S108" s="102" t="s">
        <v>132</v>
      </c>
    </row>
    <row r="109" spans="1:19" ht="19.5" customHeight="1">
      <c r="A109" s="173"/>
      <c r="B109" s="106"/>
      <c r="C109" s="108"/>
      <c r="D109" s="113"/>
      <c r="E109" s="114"/>
      <c r="F109" s="115"/>
      <c r="G109" s="120"/>
      <c r="H109" s="120"/>
      <c r="I109" s="120"/>
      <c r="J109" s="120"/>
      <c r="K109" s="91">
        <v>74.9939</v>
      </c>
      <c r="L109" s="91">
        <v>240</v>
      </c>
      <c r="M109" s="38">
        <v>279</v>
      </c>
      <c r="N109" s="39">
        <v>113</v>
      </c>
      <c r="O109" s="40">
        <v>91</v>
      </c>
      <c r="P109" s="122"/>
      <c r="Q109" s="122"/>
      <c r="R109" s="124"/>
      <c r="S109" s="103"/>
    </row>
    <row r="110" spans="1:19" ht="19.5" customHeight="1">
      <c r="A110" s="173"/>
      <c r="B110" s="106"/>
      <c r="C110" s="108"/>
      <c r="D110" s="113"/>
      <c r="E110" s="114"/>
      <c r="F110" s="115"/>
      <c r="G110" s="120"/>
      <c r="H110" s="120"/>
      <c r="I110" s="120"/>
      <c r="J110" s="120"/>
      <c r="K110" s="91">
        <v>84.9899</v>
      </c>
      <c r="L110" s="91">
        <v>298</v>
      </c>
      <c r="M110" s="38">
        <v>377</v>
      </c>
      <c r="N110" s="39">
        <v>146</v>
      </c>
      <c r="O110" s="40">
        <v>135</v>
      </c>
      <c r="P110" s="122"/>
      <c r="Q110" s="122"/>
      <c r="R110" s="124"/>
      <c r="S110" s="103"/>
    </row>
    <row r="111" spans="1:19" ht="19.5" customHeight="1">
      <c r="A111" s="173"/>
      <c r="B111" s="106"/>
      <c r="C111" s="108"/>
      <c r="D111" s="113"/>
      <c r="E111" s="114"/>
      <c r="F111" s="115"/>
      <c r="G111" s="120"/>
      <c r="H111" s="120"/>
      <c r="I111" s="120"/>
      <c r="J111" s="120"/>
      <c r="K111" s="91">
        <v>84.9134</v>
      </c>
      <c r="L111" s="91">
        <v>299</v>
      </c>
      <c r="M111" s="38">
        <v>481</v>
      </c>
      <c r="N111" s="39">
        <v>267</v>
      </c>
      <c r="O111" s="40">
        <v>262</v>
      </c>
      <c r="P111" s="122"/>
      <c r="Q111" s="122"/>
      <c r="R111" s="124"/>
      <c r="S111" s="103"/>
    </row>
    <row r="112" spans="1:19" ht="19.5" customHeight="1">
      <c r="A112" s="173"/>
      <c r="B112" s="106"/>
      <c r="C112" s="108"/>
      <c r="D112" s="113"/>
      <c r="E112" s="114"/>
      <c r="F112" s="115"/>
      <c r="G112" s="120"/>
      <c r="H112" s="120"/>
      <c r="I112" s="120"/>
      <c r="J112" s="120"/>
      <c r="K112" s="91">
        <v>84.9915</v>
      </c>
      <c r="L112" s="91">
        <v>294</v>
      </c>
      <c r="M112" s="38">
        <v>88</v>
      </c>
      <c r="N112" s="39">
        <v>51</v>
      </c>
      <c r="O112" s="40">
        <v>45</v>
      </c>
      <c r="P112" s="122"/>
      <c r="Q112" s="122"/>
      <c r="R112" s="124"/>
      <c r="S112" s="103"/>
    </row>
    <row r="113" spans="1:19" ht="19.5" customHeight="1">
      <c r="A113" s="173"/>
      <c r="B113" s="106"/>
      <c r="C113" s="108"/>
      <c r="D113" s="113"/>
      <c r="E113" s="114"/>
      <c r="F113" s="115"/>
      <c r="G113" s="120"/>
      <c r="H113" s="120"/>
      <c r="I113" s="120"/>
      <c r="J113" s="120"/>
      <c r="K113" s="91">
        <v>102.949</v>
      </c>
      <c r="L113" s="91">
        <v>350</v>
      </c>
      <c r="M113" s="38">
        <v>225</v>
      </c>
      <c r="N113" s="39">
        <v>31</v>
      </c>
      <c r="O113" s="40">
        <v>19</v>
      </c>
      <c r="P113" s="122"/>
      <c r="Q113" s="122"/>
      <c r="R113" s="124"/>
      <c r="S113" s="103"/>
    </row>
    <row r="114" spans="1:19" ht="19.5" customHeight="1">
      <c r="A114" s="173"/>
      <c r="B114" s="106"/>
      <c r="C114" s="108"/>
      <c r="D114" s="113"/>
      <c r="E114" s="114"/>
      <c r="F114" s="115"/>
      <c r="G114" s="120"/>
      <c r="H114" s="120"/>
      <c r="I114" s="120"/>
      <c r="J114" s="120"/>
      <c r="K114" s="91">
        <v>144.8945</v>
      </c>
      <c r="L114" s="91">
        <v>650</v>
      </c>
      <c r="M114" s="38">
        <v>4</v>
      </c>
      <c r="N114" s="39">
        <v>0</v>
      </c>
      <c r="O114" s="40">
        <v>0</v>
      </c>
      <c r="P114" s="122"/>
      <c r="Q114" s="122"/>
      <c r="R114" s="124"/>
      <c r="S114" s="103"/>
    </row>
    <row r="115" spans="1:19" ht="19.5" customHeight="1">
      <c r="A115" s="173"/>
      <c r="B115" s="106"/>
      <c r="C115" s="108"/>
      <c r="D115" s="113"/>
      <c r="E115" s="114"/>
      <c r="F115" s="115"/>
      <c r="G115" s="120"/>
      <c r="H115" s="120"/>
      <c r="I115" s="120"/>
      <c r="J115" s="120"/>
      <c r="K115" s="91">
        <v>144.1555</v>
      </c>
      <c r="L115" s="91">
        <v>650</v>
      </c>
      <c r="M115" s="38">
        <v>2</v>
      </c>
      <c r="N115" s="39">
        <v>0</v>
      </c>
      <c r="O115" s="40">
        <v>0</v>
      </c>
      <c r="P115" s="122"/>
      <c r="Q115" s="122"/>
      <c r="R115" s="124"/>
      <c r="S115" s="103"/>
    </row>
    <row r="116" spans="1:19" ht="19.5" customHeight="1">
      <c r="A116" s="173"/>
      <c r="B116" s="106"/>
      <c r="C116" s="109"/>
      <c r="D116" s="116"/>
      <c r="E116" s="117"/>
      <c r="F116" s="118"/>
      <c r="G116" s="104" t="s">
        <v>9</v>
      </c>
      <c r="H116" s="104"/>
      <c r="I116" s="104"/>
      <c r="J116" s="104"/>
      <c r="K116" s="104"/>
      <c r="L116" s="104"/>
      <c r="M116" s="44">
        <f>SUM(M108:M115)</f>
        <v>1500</v>
      </c>
      <c r="N116" s="45">
        <f>SUM(N108:N115)</f>
        <v>608</v>
      </c>
      <c r="O116" s="46">
        <f>SUM(O108:O115)</f>
        <v>552</v>
      </c>
      <c r="P116" s="122"/>
      <c r="Q116" s="122"/>
      <c r="R116" s="124"/>
      <c r="S116" s="103"/>
    </row>
    <row r="117" spans="1:19" ht="19.5" customHeight="1">
      <c r="A117" s="173"/>
      <c r="B117" s="106"/>
      <c r="C117" s="107" t="s">
        <v>173</v>
      </c>
      <c r="D117" s="110" t="s">
        <v>181</v>
      </c>
      <c r="E117" s="111"/>
      <c r="F117" s="112"/>
      <c r="G117" s="119" t="s">
        <v>174</v>
      </c>
      <c r="H117" s="119" t="s">
        <v>175</v>
      </c>
      <c r="I117" s="120" t="s">
        <v>68</v>
      </c>
      <c r="J117" s="120" t="s">
        <v>176</v>
      </c>
      <c r="K117" s="92">
        <v>59.991</v>
      </c>
      <c r="L117" s="92">
        <v>111</v>
      </c>
      <c r="M117" s="38">
        <v>176</v>
      </c>
      <c r="N117" s="39">
        <v>81</v>
      </c>
      <c r="O117" s="40">
        <v>64</v>
      </c>
      <c r="P117" s="121"/>
      <c r="Q117" s="121"/>
      <c r="R117" s="123" t="s">
        <v>183</v>
      </c>
      <c r="S117" s="102" t="s">
        <v>132</v>
      </c>
    </row>
    <row r="118" spans="1:19" ht="19.5" customHeight="1">
      <c r="A118" s="173"/>
      <c r="B118" s="106"/>
      <c r="C118" s="108"/>
      <c r="D118" s="113"/>
      <c r="E118" s="114"/>
      <c r="F118" s="115"/>
      <c r="G118" s="120"/>
      <c r="H118" s="120"/>
      <c r="I118" s="120"/>
      <c r="J118" s="120"/>
      <c r="K118" s="92">
        <v>59.9943</v>
      </c>
      <c r="L118" s="92">
        <v>111</v>
      </c>
      <c r="M118" s="38">
        <v>45</v>
      </c>
      <c r="N118" s="39">
        <v>29</v>
      </c>
      <c r="O118" s="40">
        <v>29</v>
      </c>
      <c r="P118" s="122"/>
      <c r="Q118" s="122"/>
      <c r="R118" s="124"/>
      <c r="S118" s="103"/>
    </row>
    <row r="119" spans="1:19" ht="19.5" customHeight="1">
      <c r="A119" s="173"/>
      <c r="B119" s="106"/>
      <c r="C119" s="108"/>
      <c r="D119" s="113"/>
      <c r="E119" s="114"/>
      <c r="F119" s="115"/>
      <c r="G119" s="120"/>
      <c r="H119" s="120"/>
      <c r="I119" s="120"/>
      <c r="J119" s="120"/>
      <c r="K119" s="93">
        <v>59.976</v>
      </c>
      <c r="L119" s="92">
        <v>111</v>
      </c>
      <c r="M119" s="38">
        <v>72</v>
      </c>
      <c r="N119" s="39">
        <v>64</v>
      </c>
      <c r="O119" s="40">
        <v>60</v>
      </c>
      <c r="P119" s="122"/>
      <c r="Q119" s="122"/>
      <c r="R119" s="124"/>
      <c r="S119" s="103"/>
    </row>
    <row r="120" spans="1:19" ht="19.5" customHeight="1">
      <c r="A120" s="173"/>
      <c r="B120" s="106"/>
      <c r="C120" s="108"/>
      <c r="D120" s="113"/>
      <c r="E120" s="114"/>
      <c r="F120" s="115"/>
      <c r="G120" s="120"/>
      <c r="H120" s="120"/>
      <c r="I120" s="120"/>
      <c r="J120" s="120"/>
      <c r="K120" s="92">
        <v>59.9829</v>
      </c>
      <c r="L120" s="92">
        <v>111</v>
      </c>
      <c r="M120" s="38">
        <v>23</v>
      </c>
      <c r="N120" s="39">
        <v>22</v>
      </c>
      <c r="O120" s="40">
        <v>22</v>
      </c>
      <c r="P120" s="122"/>
      <c r="Q120" s="122"/>
      <c r="R120" s="124"/>
      <c r="S120" s="103"/>
    </row>
    <row r="121" spans="1:19" ht="19.5" customHeight="1">
      <c r="A121" s="173"/>
      <c r="B121" s="106"/>
      <c r="C121" s="108"/>
      <c r="D121" s="113"/>
      <c r="E121" s="114"/>
      <c r="F121" s="115"/>
      <c r="G121" s="120"/>
      <c r="H121" s="120"/>
      <c r="I121" s="120"/>
      <c r="J121" s="120"/>
      <c r="K121" s="92">
        <v>84.9993</v>
      </c>
      <c r="L121" s="92">
        <v>136</v>
      </c>
      <c r="M121" s="38">
        <v>351</v>
      </c>
      <c r="N121" s="39">
        <v>31</v>
      </c>
      <c r="O121" s="40">
        <v>6</v>
      </c>
      <c r="P121" s="122"/>
      <c r="Q121" s="122"/>
      <c r="R121" s="124"/>
      <c r="S121" s="103"/>
    </row>
    <row r="122" spans="1:19" ht="19.5" customHeight="1">
      <c r="A122" s="173"/>
      <c r="B122" s="106"/>
      <c r="C122" s="108"/>
      <c r="D122" s="113"/>
      <c r="E122" s="114"/>
      <c r="F122" s="115"/>
      <c r="G122" s="120"/>
      <c r="H122" s="120"/>
      <c r="I122" s="120"/>
      <c r="J122" s="120"/>
      <c r="K122" s="92">
        <v>84.9879</v>
      </c>
      <c r="L122" s="92">
        <v>136</v>
      </c>
      <c r="M122" s="38">
        <v>93</v>
      </c>
      <c r="N122" s="39">
        <v>24</v>
      </c>
      <c r="O122" s="40">
        <v>2</v>
      </c>
      <c r="P122" s="122"/>
      <c r="Q122" s="122"/>
      <c r="R122" s="124"/>
      <c r="S122" s="103"/>
    </row>
    <row r="123" spans="1:19" ht="19.5" customHeight="1">
      <c r="A123" s="173"/>
      <c r="B123" s="106"/>
      <c r="C123" s="108"/>
      <c r="D123" s="113"/>
      <c r="E123" s="114"/>
      <c r="F123" s="115"/>
      <c r="G123" s="120"/>
      <c r="H123" s="120"/>
      <c r="I123" s="120"/>
      <c r="J123" s="120"/>
      <c r="K123" s="92">
        <v>106.8292</v>
      </c>
      <c r="L123" s="92">
        <v>163</v>
      </c>
      <c r="M123" s="38">
        <v>64</v>
      </c>
      <c r="N123" s="39">
        <v>3</v>
      </c>
      <c r="O123" s="40">
        <v>3</v>
      </c>
      <c r="P123" s="122"/>
      <c r="Q123" s="122"/>
      <c r="R123" s="124"/>
      <c r="S123" s="103"/>
    </row>
    <row r="124" spans="1:19" ht="19.5" customHeight="1">
      <c r="A124" s="173"/>
      <c r="B124" s="106"/>
      <c r="C124" s="109"/>
      <c r="D124" s="116"/>
      <c r="E124" s="117"/>
      <c r="F124" s="118"/>
      <c r="G124" s="104" t="s">
        <v>9</v>
      </c>
      <c r="H124" s="104"/>
      <c r="I124" s="104"/>
      <c r="J124" s="104"/>
      <c r="K124" s="104"/>
      <c r="L124" s="104"/>
      <c r="M124" s="44">
        <f>SUM(M117:M123)</f>
        <v>824</v>
      </c>
      <c r="N124" s="45">
        <f>SUM(N117:N123)</f>
        <v>254</v>
      </c>
      <c r="O124" s="46">
        <f>SUM(O117:O123)</f>
        <v>186</v>
      </c>
      <c r="P124" s="122"/>
      <c r="Q124" s="122"/>
      <c r="R124" s="124"/>
      <c r="S124" s="103"/>
    </row>
    <row r="125" spans="1:19" s="34" customFormat="1" ht="25.5" customHeight="1" thickBot="1">
      <c r="A125" s="174"/>
      <c r="B125" s="128" t="s">
        <v>177</v>
      </c>
      <c r="C125" s="129"/>
      <c r="D125" s="129"/>
      <c r="E125" s="129"/>
      <c r="F125" s="129"/>
      <c r="G125" s="129"/>
      <c r="H125" s="129"/>
      <c r="I125" s="129"/>
      <c r="J125" s="129"/>
      <c r="K125" s="129"/>
      <c r="L125" s="130"/>
      <c r="M125" s="55">
        <f>SUM(M11,M24,M29,M33,M36,M46,M55,M59,M68,M72,M79,M83,M86,M91,M94,M97,M99,M104,M107,M116,M124)</f>
        <v>12365</v>
      </c>
      <c r="N125" s="56">
        <f>SUM(N11,N24,N29,N33,N36,N46,N55,N59,N68,N72,N79,N83,N86,N91,N94,N97,N99,N104,N107,N116,N124)</f>
        <v>2619</v>
      </c>
      <c r="O125" s="57">
        <f>SUM(O11,O24,O29,O33,O36,O46,O55,O59,O68,O72,O79,O83,O86,O91,O94,O97,O99,O104,O107,O116,O124)</f>
        <v>2352</v>
      </c>
      <c r="P125" s="65"/>
      <c r="Q125" s="65"/>
      <c r="R125" s="66"/>
      <c r="S125" s="58"/>
    </row>
    <row r="126" spans="1:19" ht="13.5">
      <c r="A126" s="13"/>
      <c r="B126" s="13"/>
      <c r="C126" s="16"/>
      <c r="D126" s="16"/>
      <c r="E126" s="16"/>
      <c r="H126" s="16"/>
      <c r="I126" s="16"/>
      <c r="J126" s="16"/>
      <c r="K126" s="16"/>
      <c r="L126" s="16"/>
      <c r="M126" s="15"/>
      <c r="N126" s="15"/>
      <c r="O126" s="14"/>
      <c r="P126" s="13"/>
      <c r="Q126" s="13"/>
      <c r="R126" s="53"/>
      <c r="S126" s="13"/>
    </row>
    <row r="127" spans="1:19" ht="13.5">
      <c r="A127" s="13"/>
      <c r="B127" s="13"/>
      <c r="C127" s="16"/>
      <c r="D127" s="16"/>
      <c r="E127" s="16"/>
      <c r="H127" s="16"/>
      <c r="I127" s="16"/>
      <c r="J127" s="16"/>
      <c r="K127" s="16"/>
      <c r="L127" s="16"/>
      <c r="M127" s="15"/>
      <c r="N127" s="15"/>
      <c r="O127" s="14"/>
      <c r="P127" s="13"/>
      <c r="Q127" s="13"/>
      <c r="R127" s="53"/>
      <c r="S127" s="13"/>
    </row>
  </sheetData>
  <mergeCells count="254">
    <mergeCell ref="S105:S107"/>
    <mergeCell ref="G107:L107"/>
    <mergeCell ref="C105:C107"/>
    <mergeCell ref="D105:F107"/>
    <mergeCell ref="G105:G106"/>
    <mergeCell ref="H105:H106"/>
    <mergeCell ref="I105:I106"/>
    <mergeCell ref="J105:J106"/>
    <mergeCell ref="P105:P107"/>
    <mergeCell ref="Q105:Q107"/>
    <mergeCell ref="R105:R107"/>
    <mergeCell ref="C34:C36"/>
    <mergeCell ref="G36:L36"/>
    <mergeCell ref="S34:S36"/>
    <mergeCell ref="R34:R36"/>
    <mergeCell ref="P34:P36"/>
    <mergeCell ref="J34:J35"/>
    <mergeCell ref="I34:I35"/>
    <mergeCell ref="H34:H35"/>
    <mergeCell ref="G34:G35"/>
    <mergeCell ref="D34:F36"/>
    <mergeCell ref="S47:S55"/>
    <mergeCell ref="G55:L55"/>
    <mergeCell ref="C37:C46"/>
    <mergeCell ref="D37:F46"/>
    <mergeCell ref="G37:G45"/>
    <mergeCell ref="H37:H45"/>
    <mergeCell ref="I37:I45"/>
    <mergeCell ref="J37:J45"/>
    <mergeCell ref="S37:S46"/>
    <mergeCell ref="G46:L46"/>
    <mergeCell ref="R37:R46"/>
    <mergeCell ref="R47:R55"/>
    <mergeCell ref="P37:P46"/>
    <mergeCell ref="P47:P55"/>
    <mergeCell ref="C47:C55"/>
    <mergeCell ref="D47:F55"/>
    <mergeCell ref="G47:G54"/>
    <mergeCell ref="H47:H54"/>
    <mergeCell ref="I47:I54"/>
    <mergeCell ref="J47:J54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P25:P29"/>
    <mergeCell ref="P30:P33"/>
    <mergeCell ref="Q25:Q29"/>
    <mergeCell ref="Q30:Q33"/>
    <mergeCell ref="S7:S11"/>
    <mergeCell ref="G11:L11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H7:H10"/>
    <mergeCell ref="I7:I10"/>
    <mergeCell ref="S84:S86"/>
    <mergeCell ref="H95:H96"/>
    <mergeCell ref="J95:J96"/>
    <mergeCell ref="I80:I82"/>
    <mergeCell ref="G73:G78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G84:G85"/>
    <mergeCell ref="J80:J82"/>
    <mergeCell ref="G86:L86"/>
    <mergeCell ref="I84:I85"/>
    <mergeCell ref="J84:J85"/>
    <mergeCell ref="S95:S97"/>
    <mergeCell ref="I95:I96"/>
    <mergeCell ref="S87:S91"/>
    <mergeCell ref="G91:L91"/>
    <mergeCell ref="G94:L94"/>
    <mergeCell ref="I92:I93"/>
    <mergeCell ref="J92:J93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P92:P94"/>
    <mergeCell ref="P95:P97"/>
    <mergeCell ref="P87:P91"/>
    <mergeCell ref="C98:C99"/>
    <mergeCell ref="H4:H5"/>
    <mergeCell ref="A4:A5"/>
    <mergeCell ref="B4:B5"/>
    <mergeCell ref="C56:C59"/>
    <mergeCell ref="D56:F59"/>
    <mergeCell ref="C60:C68"/>
    <mergeCell ref="D60:F68"/>
    <mergeCell ref="C73:C79"/>
    <mergeCell ref="D73:F79"/>
    <mergeCell ref="C69:C72"/>
    <mergeCell ref="D69:F72"/>
    <mergeCell ref="D87:F91"/>
    <mergeCell ref="G87:G90"/>
    <mergeCell ref="H87:H90"/>
    <mergeCell ref="A7:A125"/>
    <mergeCell ref="D98:F99"/>
    <mergeCell ref="G99:L99"/>
    <mergeCell ref="G95:G96"/>
    <mergeCell ref="I87:I90"/>
    <mergeCell ref="I56:I58"/>
    <mergeCell ref="H84:H85"/>
    <mergeCell ref="C80:C83"/>
    <mergeCell ref="G80:G82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U4:V4"/>
    <mergeCell ref="W4:X4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S73:S79"/>
    <mergeCell ref="S69:S72"/>
    <mergeCell ref="Q2:Q5"/>
    <mergeCell ref="J69:J71"/>
    <mergeCell ref="S56:S59"/>
    <mergeCell ref="S60:S68"/>
    <mergeCell ref="S80:S83"/>
    <mergeCell ref="G83:L83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G72:L72"/>
    <mergeCell ref="G60:G67"/>
    <mergeCell ref="H60:H67"/>
    <mergeCell ref="I60:I67"/>
    <mergeCell ref="G69:G71"/>
    <mergeCell ref="R56:R59"/>
    <mergeCell ref="Q100:Q104"/>
    <mergeCell ref="R100:R104"/>
    <mergeCell ref="R60:R68"/>
    <mergeCell ref="R69:R72"/>
    <mergeCell ref="R73:R79"/>
    <mergeCell ref="R80:R83"/>
    <mergeCell ref="R84:R86"/>
    <mergeCell ref="R87:R91"/>
    <mergeCell ref="R92:R94"/>
    <mergeCell ref="B125:L125"/>
    <mergeCell ref="C108:C116"/>
    <mergeCell ref="D108:F116"/>
    <mergeCell ref="G108:G115"/>
    <mergeCell ref="H108:H115"/>
    <mergeCell ref="I108:I115"/>
    <mergeCell ref="J108:J115"/>
    <mergeCell ref="P108:P116"/>
    <mergeCell ref="Q108:Q116"/>
    <mergeCell ref="S117:S124"/>
    <mergeCell ref="G124:L124"/>
    <mergeCell ref="B7:B124"/>
    <mergeCell ref="C117:C124"/>
    <mergeCell ref="D117:F124"/>
    <mergeCell ref="G117:G123"/>
    <mergeCell ref="H117:H123"/>
    <mergeCell ref="I117:I123"/>
    <mergeCell ref="J117:J123"/>
    <mergeCell ref="P117:P124"/>
    <mergeCell ref="Q117:Q124"/>
    <mergeCell ref="R117:R124"/>
    <mergeCell ref="S108:S116"/>
    <mergeCell ref="G116:L116"/>
    <mergeCell ref="R108:R116"/>
    <mergeCell ref="S100:S104"/>
    <mergeCell ref="G104:L104"/>
    <mergeCell ref="C100:C104"/>
    <mergeCell ref="D100:F104"/>
    <mergeCell ref="G100:G103"/>
    <mergeCell ref="H100:H103"/>
    <mergeCell ref="I100:I103"/>
    <mergeCell ref="J100:J103"/>
    <mergeCell ref="P100:P104"/>
  </mergeCells>
  <printOptions horizontalCentered="1"/>
  <pageMargins left="0.1968503937007874" right="0.1968503937007874" top="0.6299212598425197" bottom="0.3937007874015748" header="0.4330708661417323" footer="0.1968503937007874"/>
  <pageSetup fitToHeight="0" fitToWidth="1" horizontalDpi="600" verticalDpi="600" orientation="portrait" paperSize="9" scale="48" r:id="rId1"/>
  <ignoredErrors>
    <ignoredError sqref="M46 M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1">
      <selection activeCell="R13" sqref="R13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48" t="s">
        <v>160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20.25">
      <c r="A2" s="222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8" customHeight="1">
      <c r="A3" s="228" t="s">
        <v>46</v>
      </c>
      <c r="B3" s="228" t="s">
        <v>45</v>
      </c>
      <c r="C3" s="231" t="s">
        <v>44</v>
      </c>
      <c r="D3" s="232"/>
      <c r="E3" s="232"/>
      <c r="F3" s="232"/>
      <c r="G3" s="232"/>
      <c r="H3" s="232"/>
      <c r="I3" s="233"/>
      <c r="J3" s="231" t="s">
        <v>43</v>
      </c>
      <c r="K3" s="232"/>
      <c r="L3" s="232"/>
      <c r="M3" s="232"/>
      <c r="N3" s="232"/>
      <c r="O3" s="232"/>
      <c r="P3" s="232"/>
      <c r="Q3" s="233"/>
    </row>
    <row r="4" spans="1:17" ht="17.25" customHeight="1">
      <c r="A4" s="229"/>
      <c r="B4" s="229"/>
      <c r="C4" s="237" t="s">
        <v>41</v>
      </c>
      <c r="D4" s="238"/>
      <c r="E4" s="238"/>
      <c r="F4" s="239"/>
      <c r="G4" s="234" t="s">
        <v>40</v>
      </c>
      <c r="H4" s="235"/>
      <c r="I4" s="236"/>
      <c r="J4" s="237" t="s">
        <v>41</v>
      </c>
      <c r="K4" s="238"/>
      <c r="L4" s="238"/>
      <c r="M4" s="239"/>
      <c r="N4" s="223" t="s">
        <v>40</v>
      </c>
      <c r="O4" s="224"/>
      <c r="P4" s="224"/>
      <c r="Q4" s="225"/>
    </row>
    <row r="5" spans="1:17" ht="15.75" customHeight="1">
      <c r="A5" s="229"/>
      <c r="B5" s="229"/>
      <c r="C5" s="226" t="s">
        <v>38</v>
      </c>
      <c r="D5" s="24" t="s">
        <v>54</v>
      </c>
      <c r="E5" s="24" t="s">
        <v>36</v>
      </c>
      <c r="F5" s="24" t="s">
        <v>39</v>
      </c>
      <c r="G5" s="226" t="s">
        <v>38</v>
      </c>
      <c r="H5" s="24" t="s">
        <v>37</v>
      </c>
      <c r="I5" s="24" t="s">
        <v>36</v>
      </c>
      <c r="J5" s="226" t="s">
        <v>38</v>
      </c>
      <c r="K5" s="24" t="s">
        <v>37</v>
      </c>
      <c r="L5" s="24" t="s">
        <v>36</v>
      </c>
      <c r="M5" s="24" t="s">
        <v>33</v>
      </c>
      <c r="N5" s="240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230"/>
      <c r="B6" s="230"/>
      <c r="C6" s="227"/>
      <c r="D6" s="23" t="s">
        <v>34</v>
      </c>
      <c r="E6" s="23" t="s">
        <v>33</v>
      </c>
      <c r="F6" s="23" t="s">
        <v>35</v>
      </c>
      <c r="G6" s="227"/>
      <c r="H6" s="23" t="s">
        <v>34</v>
      </c>
      <c r="I6" s="23" t="s">
        <v>33</v>
      </c>
      <c r="J6" s="227"/>
      <c r="K6" s="23" t="s">
        <v>34</v>
      </c>
      <c r="L6" s="23" t="s">
        <v>33</v>
      </c>
      <c r="M6" s="23" t="s">
        <v>32</v>
      </c>
      <c r="N6" s="241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2166</v>
      </c>
      <c r="C7" s="22">
        <f t="shared" si="0"/>
        <v>34</v>
      </c>
      <c r="D7" s="22">
        <f t="shared" si="0"/>
        <v>0</v>
      </c>
      <c r="E7" s="22">
        <f t="shared" si="0"/>
        <v>34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2132</v>
      </c>
      <c r="K7" s="22">
        <f t="shared" si="0"/>
        <v>103</v>
      </c>
      <c r="L7" s="22">
        <f t="shared" si="0"/>
        <v>1942</v>
      </c>
      <c r="M7" s="22">
        <f t="shared" si="0"/>
        <v>87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5" t="s">
        <v>6</v>
      </c>
      <c r="B8" s="20">
        <f>SUM(C8+J8+N8)</f>
        <v>2166</v>
      </c>
      <c r="C8" s="20">
        <f>SUM(D8:F8)</f>
        <v>34</v>
      </c>
      <c r="D8" s="20"/>
      <c r="E8" s="20">
        <f>업체별현황!O98</f>
        <v>34</v>
      </c>
      <c r="F8" s="20"/>
      <c r="G8" s="20">
        <v>0</v>
      </c>
      <c r="H8" s="20"/>
      <c r="I8" s="20"/>
      <c r="J8" s="20">
        <f>SUM(K8:M8)</f>
        <v>2132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+업체별현황!O100+업체별현황!O101</f>
        <v>103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+업체별현황!O102+업체별현황!O103+업체별현황!O105+업체별현황!O106+업체별현황!O108+업체별현황!O109+업체별현황!O110+업체별현황!O111+업체별현황!O112</f>
        <v>1942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+업체별현황!O113+업체별현황!O114+업체별현황!O115</f>
        <v>87</v>
      </c>
      <c r="N8" s="20">
        <f>SUM(O8:Q8)</f>
        <v>0</v>
      </c>
      <c r="O8" s="20"/>
      <c r="P8" s="20"/>
      <c r="Q8" s="20"/>
    </row>
    <row r="12" spans="1:17" ht="20.25">
      <c r="A12" s="222" t="s">
        <v>53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</row>
    <row r="13" spans="1:17" ht="16.5" customHeight="1">
      <c r="A13" s="228" t="s">
        <v>46</v>
      </c>
      <c r="B13" s="228" t="s">
        <v>45</v>
      </c>
      <c r="C13" s="231" t="s">
        <v>44</v>
      </c>
      <c r="D13" s="232"/>
      <c r="E13" s="232"/>
      <c r="F13" s="232"/>
      <c r="G13" s="232"/>
      <c r="H13" s="232"/>
      <c r="I13" s="233"/>
      <c r="J13" s="231" t="s">
        <v>43</v>
      </c>
      <c r="K13" s="232"/>
      <c r="L13" s="232"/>
      <c r="M13" s="232"/>
      <c r="N13" s="232"/>
      <c r="O13" s="232"/>
      <c r="P13" s="232"/>
      <c r="Q13" s="233"/>
    </row>
    <row r="14" spans="1:17" ht="16.5" customHeight="1">
      <c r="A14" s="229"/>
      <c r="B14" s="229"/>
      <c r="C14" s="231" t="s">
        <v>42</v>
      </c>
      <c r="D14" s="232"/>
      <c r="E14" s="232"/>
      <c r="F14" s="233"/>
      <c r="G14" s="234" t="s">
        <v>40</v>
      </c>
      <c r="H14" s="235"/>
      <c r="I14" s="236"/>
      <c r="J14" s="237" t="s">
        <v>41</v>
      </c>
      <c r="K14" s="238"/>
      <c r="L14" s="238"/>
      <c r="M14" s="239"/>
      <c r="N14" s="223" t="s">
        <v>40</v>
      </c>
      <c r="O14" s="224"/>
      <c r="P14" s="224"/>
      <c r="Q14" s="225"/>
    </row>
    <row r="15" spans="1:17" ht="15.75" customHeight="1">
      <c r="A15" s="229"/>
      <c r="B15" s="229"/>
      <c r="C15" s="226" t="s">
        <v>38</v>
      </c>
      <c r="D15" s="24" t="s">
        <v>37</v>
      </c>
      <c r="E15" s="24" t="s">
        <v>36</v>
      </c>
      <c r="F15" s="24" t="s">
        <v>39</v>
      </c>
      <c r="G15" s="226" t="s">
        <v>38</v>
      </c>
      <c r="H15" s="24" t="s">
        <v>37</v>
      </c>
      <c r="I15" s="24" t="s">
        <v>36</v>
      </c>
      <c r="J15" s="226" t="s">
        <v>38</v>
      </c>
      <c r="K15" s="24" t="s">
        <v>37</v>
      </c>
      <c r="L15" s="24" t="s">
        <v>36</v>
      </c>
      <c r="M15" s="24" t="s">
        <v>33</v>
      </c>
      <c r="N15" s="240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230"/>
      <c r="B16" s="230"/>
      <c r="C16" s="227"/>
      <c r="D16" s="23" t="s">
        <v>34</v>
      </c>
      <c r="E16" s="23" t="s">
        <v>33</v>
      </c>
      <c r="F16" s="23" t="s">
        <v>35</v>
      </c>
      <c r="G16" s="227"/>
      <c r="H16" s="23" t="s">
        <v>34</v>
      </c>
      <c r="I16" s="23" t="s">
        <v>33</v>
      </c>
      <c r="J16" s="227"/>
      <c r="K16" s="23" t="s">
        <v>34</v>
      </c>
      <c r="L16" s="23" t="s">
        <v>33</v>
      </c>
      <c r="M16" s="23" t="s">
        <v>32</v>
      </c>
      <c r="N16" s="241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1" ref="B17:Q17">SUM(B18:B18)</f>
        <v>25</v>
      </c>
      <c r="C17" s="22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25</v>
      </c>
      <c r="K17" s="22">
        <f t="shared" si="1"/>
        <v>0</v>
      </c>
      <c r="L17" s="22">
        <f t="shared" si="1"/>
        <v>23</v>
      </c>
      <c r="M17" s="22">
        <f t="shared" si="1"/>
        <v>2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</row>
    <row r="18" spans="1:18" ht="23.25" customHeight="1">
      <c r="A18" s="21" t="s">
        <v>6</v>
      </c>
      <c r="B18" s="20">
        <f>SUM(C18+G18+J18+N18)</f>
        <v>25</v>
      </c>
      <c r="C18" s="20">
        <f>SUM(D18:F18)</f>
        <v>0</v>
      </c>
      <c r="D18" s="19"/>
      <c r="E18" s="19"/>
      <c r="F18" s="19"/>
      <c r="G18" s="20">
        <v>0</v>
      </c>
      <c r="H18" s="19"/>
      <c r="I18" s="19"/>
      <c r="J18" s="20">
        <f>SUM(K18:M18)</f>
        <v>25</v>
      </c>
      <c r="K18" s="20"/>
      <c r="L18" s="20">
        <f>업체별현황!O69+업체별현황!O70+업체별현황!O71+업체별현황!O73+업체별현황!O74+업체별현황!O75+업체별현황!O76+업체별현황!O77+업체별현황!O78</f>
        <v>23</v>
      </c>
      <c r="M18" s="20">
        <f>업체별현황!O54</f>
        <v>2</v>
      </c>
      <c r="N18" s="20">
        <f>SUM(O18:Q18)</f>
        <v>0</v>
      </c>
      <c r="O18" s="19"/>
      <c r="P18" s="19"/>
      <c r="Q18" s="19"/>
      <c r="R18" s="32"/>
    </row>
    <row r="20" spans="1:17" ht="22.5">
      <c r="A20" s="242" t="s">
        <v>52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</row>
    <row r="21" spans="1:17" ht="20.25">
      <c r="A21" s="222" t="s">
        <v>51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</row>
    <row r="22" spans="1:17" ht="17.25" customHeight="1">
      <c r="A22" s="228" t="s">
        <v>46</v>
      </c>
      <c r="B22" s="228" t="s">
        <v>45</v>
      </c>
      <c r="C22" s="231" t="s">
        <v>44</v>
      </c>
      <c r="D22" s="232"/>
      <c r="E22" s="232"/>
      <c r="F22" s="232"/>
      <c r="G22" s="232"/>
      <c r="H22" s="232"/>
      <c r="I22" s="233"/>
      <c r="J22" s="231" t="s">
        <v>43</v>
      </c>
      <c r="K22" s="232"/>
      <c r="L22" s="232"/>
      <c r="M22" s="232"/>
      <c r="N22" s="232"/>
      <c r="O22" s="232"/>
      <c r="P22" s="232"/>
      <c r="Q22" s="233"/>
    </row>
    <row r="23" spans="1:17" ht="17.25" customHeight="1">
      <c r="A23" s="229"/>
      <c r="B23" s="229"/>
      <c r="C23" s="231" t="s">
        <v>42</v>
      </c>
      <c r="D23" s="232"/>
      <c r="E23" s="232"/>
      <c r="F23" s="233"/>
      <c r="G23" s="234" t="s">
        <v>40</v>
      </c>
      <c r="H23" s="235"/>
      <c r="I23" s="236"/>
      <c r="J23" s="237" t="s">
        <v>41</v>
      </c>
      <c r="K23" s="238"/>
      <c r="L23" s="238"/>
      <c r="M23" s="239"/>
      <c r="N23" s="223" t="s">
        <v>40</v>
      </c>
      <c r="O23" s="224"/>
      <c r="P23" s="224"/>
      <c r="Q23" s="225"/>
    </row>
    <row r="24" spans="1:17" ht="17.25" customHeight="1">
      <c r="A24" s="229"/>
      <c r="B24" s="229"/>
      <c r="C24" s="226" t="s">
        <v>38</v>
      </c>
      <c r="D24" s="24" t="s">
        <v>37</v>
      </c>
      <c r="E24" s="24" t="s">
        <v>36</v>
      </c>
      <c r="F24" s="24" t="s">
        <v>39</v>
      </c>
      <c r="G24" s="226" t="s">
        <v>38</v>
      </c>
      <c r="H24" s="24" t="s">
        <v>37</v>
      </c>
      <c r="I24" s="24" t="s">
        <v>36</v>
      </c>
      <c r="J24" s="226" t="s">
        <v>38</v>
      </c>
      <c r="K24" s="24" t="s">
        <v>37</v>
      </c>
      <c r="L24" s="24" t="s">
        <v>36</v>
      </c>
      <c r="M24" s="24" t="s">
        <v>33</v>
      </c>
      <c r="N24" s="240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230"/>
      <c r="B25" s="230"/>
      <c r="C25" s="227"/>
      <c r="D25" s="23" t="s">
        <v>34</v>
      </c>
      <c r="E25" s="23" t="s">
        <v>33</v>
      </c>
      <c r="F25" s="23" t="s">
        <v>35</v>
      </c>
      <c r="G25" s="227"/>
      <c r="H25" s="23" t="s">
        <v>34</v>
      </c>
      <c r="I25" s="23" t="s">
        <v>33</v>
      </c>
      <c r="J25" s="227"/>
      <c r="K25" s="23" t="s">
        <v>34</v>
      </c>
      <c r="L25" s="23" t="s">
        <v>33</v>
      </c>
      <c r="M25" s="23" t="s">
        <v>32</v>
      </c>
      <c r="N25" s="241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2166</v>
      </c>
      <c r="C26" s="22">
        <v>0</v>
      </c>
      <c r="D26" s="22">
        <v>0</v>
      </c>
      <c r="E26" s="22">
        <f>E27</f>
        <v>34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2" ref="J26:Q26">SUM(J27:J27)</f>
        <v>2132</v>
      </c>
      <c r="K26" s="22">
        <f t="shared" si="2"/>
        <v>103</v>
      </c>
      <c r="L26" s="22">
        <f t="shared" si="2"/>
        <v>1942</v>
      </c>
      <c r="M26" s="22">
        <f t="shared" si="2"/>
        <v>87</v>
      </c>
      <c r="N26" s="22">
        <f t="shared" si="2"/>
        <v>0</v>
      </c>
      <c r="O26" s="22">
        <f t="shared" si="2"/>
        <v>0</v>
      </c>
      <c r="P26" s="22">
        <f t="shared" si="2"/>
        <v>0</v>
      </c>
      <c r="Q26" s="22">
        <f t="shared" si="2"/>
        <v>0</v>
      </c>
    </row>
    <row r="27" spans="1:17" ht="23.25" customHeight="1">
      <c r="A27" s="21" t="s">
        <v>6</v>
      </c>
      <c r="B27" s="20">
        <f>E27+J27</f>
        <v>2166</v>
      </c>
      <c r="C27" s="20">
        <v>0</v>
      </c>
      <c r="D27" s="20"/>
      <c r="E27" s="20">
        <f>E8</f>
        <v>34</v>
      </c>
      <c r="F27" s="20"/>
      <c r="G27" s="20">
        <v>0</v>
      </c>
      <c r="H27" s="20"/>
      <c r="I27" s="20"/>
      <c r="J27" s="20">
        <f>SUM(K27:M27)</f>
        <v>2132</v>
      </c>
      <c r="K27" s="20">
        <f>K8</f>
        <v>103</v>
      </c>
      <c r="L27" s="20">
        <f>L8</f>
        <v>1942</v>
      </c>
      <c r="M27" s="20">
        <f>M8</f>
        <v>87</v>
      </c>
      <c r="N27" s="20">
        <f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222" t="s">
        <v>50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</row>
    <row r="32" spans="1:17" ht="18" customHeight="1">
      <c r="A32" s="228" t="s">
        <v>46</v>
      </c>
      <c r="B32" s="228" t="s">
        <v>45</v>
      </c>
      <c r="C32" s="231" t="s">
        <v>44</v>
      </c>
      <c r="D32" s="232"/>
      <c r="E32" s="232"/>
      <c r="F32" s="232"/>
      <c r="G32" s="232"/>
      <c r="H32" s="232"/>
      <c r="I32" s="233"/>
      <c r="J32" s="231" t="s">
        <v>43</v>
      </c>
      <c r="K32" s="232"/>
      <c r="L32" s="232"/>
      <c r="M32" s="232"/>
      <c r="N32" s="232"/>
      <c r="O32" s="232"/>
      <c r="P32" s="232"/>
      <c r="Q32" s="233"/>
    </row>
    <row r="33" spans="1:17" ht="18" customHeight="1">
      <c r="A33" s="229"/>
      <c r="B33" s="229"/>
      <c r="C33" s="231" t="s">
        <v>42</v>
      </c>
      <c r="D33" s="232"/>
      <c r="E33" s="232"/>
      <c r="F33" s="233"/>
      <c r="G33" s="234" t="s">
        <v>40</v>
      </c>
      <c r="H33" s="235"/>
      <c r="I33" s="236"/>
      <c r="J33" s="237" t="s">
        <v>41</v>
      </c>
      <c r="K33" s="238"/>
      <c r="L33" s="238"/>
      <c r="M33" s="239"/>
      <c r="N33" s="223" t="s">
        <v>40</v>
      </c>
      <c r="O33" s="224"/>
      <c r="P33" s="224"/>
      <c r="Q33" s="225"/>
    </row>
    <row r="34" spans="1:17" ht="18" customHeight="1">
      <c r="A34" s="229"/>
      <c r="B34" s="229"/>
      <c r="C34" s="226" t="s">
        <v>38</v>
      </c>
      <c r="D34" s="24" t="s">
        <v>37</v>
      </c>
      <c r="E34" s="24" t="s">
        <v>36</v>
      </c>
      <c r="F34" s="24" t="s">
        <v>39</v>
      </c>
      <c r="G34" s="226" t="s">
        <v>38</v>
      </c>
      <c r="H34" s="24" t="s">
        <v>37</v>
      </c>
      <c r="I34" s="24" t="s">
        <v>36</v>
      </c>
      <c r="J34" s="226" t="s">
        <v>38</v>
      </c>
      <c r="K34" s="24" t="s">
        <v>37</v>
      </c>
      <c r="L34" s="24" t="s">
        <v>36</v>
      </c>
      <c r="M34" s="24" t="s">
        <v>33</v>
      </c>
      <c r="N34" s="240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230"/>
      <c r="B35" s="230"/>
      <c r="C35" s="227"/>
      <c r="D35" s="23" t="s">
        <v>34</v>
      </c>
      <c r="E35" s="23" t="s">
        <v>33</v>
      </c>
      <c r="F35" s="23" t="s">
        <v>35</v>
      </c>
      <c r="G35" s="227"/>
      <c r="H35" s="23" t="s">
        <v>34</v>
      </c>
      <c r="I35" s="23" t="s">
        <v>33</v>
      </c>
      <c r="J35" s="227"/>
      <c r="K35" s="23" t="s">
        <v>34</v>
      </c>
      <c r="L35" s="23" t="s">
        <v>33</v>
      </c>
      <c r="M35" s="23" t="s">
        <v>32</v>
      </c>
      <c r="N35" s="241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3" ref="B36:Q36">SUM(B37:B37)</f>
        <v>0</v>
      </c>
      <c r="C36" s="31">
        <f t="shared" si="3"/>
        <v>0</v>
      </c>
      <c r="D36" s="31">
        <f t="shared" si="3"/>
        <v>0</v>
      </c>
      <c r="E36" s="31">
        <f t="shared" si="3"/>
        <v>0</v>
      </c>
      <c r="F36" s="31">
        <f t="shared" si="3"/>
        <v>0</v>
      </c>
      <c r="G36" s="31">
        <f t="shared" si="3"/>
        <v>0</v>
      </c>
      <c r="H36" s="31">
        <f t="shared" si="3"/>
        <v>0</v>
      </c>
      <c r="I36" s="31">
        <f t="shared" si="3"/>
        <v>0</v>
      </c>
      <c r="J36" s="31">
        <f t="shared" si="3"/>
        <v>0</v>
      </c>
      <c r="K36" s="31">
        <f t="shared" si="3"/>
        <v>0</v>
      </c>
      <c r="L36" s="31">
        <f t="shared" si="3"/>
        <v>0</v>
      </c>
      <c r="M36" s="31">
        <f t="shared" si="3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</row>
    <row r="37" spans="1:17" ht="22.5" customHeight="1">
      <c r="A37" s="21" t="s">
        <v>6</v>
      </c>
      <c r="B37" s="29">
        <f>C37+G37+J37+N37</f>
        <v>0</v>
      </c>
      <c r="C37" s="30">
        <f>D37+E37+F37</f>
        <v>0</v>
      </c>
      <c r="D37" s="30"/>
      <c r="E37" s="30"/>
      <c r="F37" s="30"/>
      <c r="G37" s="30">
        <f>H37+I37</f>
        <v>0</v>
      </c>
      <c r="H37" s="30"/>
      <c r="I37" s="30"/>
      <c r="J37" s="30">
        <f>K37+L37+M37</f>
        <v>0</v>
      </c>
      <c r="K37" s="30"/>
      <c r="L37" s="30"/>
      <c r="M37" s="30"/>
      <c r="N37" s="30">
        <f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242" t="s">
        <v>49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</row>
    <row r="41" spans="1:17" ht="20.25">
      <c r="A41" s="222" t="s">
        <v>48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</row>
    <row r="42" spans="1:17" ht="16.5" customHeight="1">
      <c r="A42" s="244" t="s">
        <v>46</v>
      </c>
      <c r="B42" s="244" t="s">
        <v>45</v>
      </c>
      <c r="C42" s="244" t="s">
        <v>44</v>
      </c>
      <c r="D42" s="244"/>
      <c r="E42" s="244"/>
      <c r="F42" s="244"/>
      <c r="G42" s="244"/>
      <c r="H42" s="244"/>
      <c r="I42" s="244"/>
      <c r="J42" s="244" t="s">
        <v>43</v>
      </c>
      <c r="K42" s="244"/>
      <c r="L42" s="244"/>
      <c r="M42" s="244"/>
      <c r="N42" s="244"/>
      <c r="O42" s="244"/>
      <c r="P42" s="244"/>
      <c r="Q42" s="244"/>
    </row>
    <row r="43" spans="1:17" ht="16.5" customHeight="1">
      <c r="A43" s="244"/>
      <c r="B43" s="244"/>
      <c r="C43" s="231" t="s">
        <v>42</v>
      </c>
      <c r="D43" s="232"/>
      <c r="E43" s="232"/>
      <c r="F43" s="233"/>
      <c r="G43" s="247" t="s">
        <v>40</v>
      </c>
      <c r="H43" s="247"/>
      <c r="I43" s="247"/>
      <c r="J43" s="245" t="s">
        <v>41</v>
      </c>
      <c r="K43" s="245"/>
      <c r="L43" s="245"/>
      <c r="M43" s="245"/>
      <c r="N43" s="246" t="s">
        <v>40</v>
      </c>
      <c r="O43" s="246"/>
      <c r="P43" s="246"/>
      <c r="Q43" s="246"/>
    </row>
    <row r="44" spans="1:17" ht="16.5" customHeight="1">
      <c r="A44" s="244"/>
      <c r="B44" s="244"/>
      <c r="C44" s="245" t="s">
        <v>38</v>
      </c>
      <c r="D44" s="24" t="s">
        <v>37</v>
      </c>
      <c r="E44" s="24" t="s">
        <v>36</v>
      </c>
      <c r="F44" s="24" t="s">
        <v>39</v>
      </c>
      <c r="G44" s="245" t="s">
        <v>38</v>
      </c>
      <c r="H44" s="24" t="s">
        <v>37</v>
      </c>
      <c r="I44" s="24" t="s">
        <v>36</v>
      </c>
      <c r="J44" s="245" t="s">
        <v>38</v>
      </c>
      <c r="K44" s="24" t="s">
        <v>37</v>
      </c>
      <c r="L44" s="24" t="s">
        <v>36</v>
      </c>
      <c r="M44" s="24" t="s">
        <v>33</v>
      </c>
      <c r="N44" s="246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244"/>
      <c r="B45" s="244"/>
      <c r="C45" s="245"/>
      <c r="D45" s="23" t="s">
        <v>34</v>
      </c>
      <c r="E45" s="23" t="s">
        <v>33</v>
      </c>
      <c r="F45" s="23" t="s">
        <v>35</v>
      </c>
      <c r="G45" s="245"/>
      <c r="H45" s="23" t="s">
        <v>34</v>
      </c>
      <c r="I45" s="23" t="s">
        <v>33</v>
      </c>
      <c r="J45" s="245"/>
      <c r="K45" s="23" t="s">
        <v>34</v>
      </c>
      <c r="L45" s="23" t="s">
        <v>33</v>
      </c>
      <c r="M45" s="23" t="s">
        <v>32</v>
      </c>
      <c r="N45" s="246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>SUM(B47:B47)</f>
        <v>2132</v>
      </c>
      <c r="C46" s="22">
        <v>0</v>
      </c>
      <c r="D46" s="22">
        <v>0</v>
      </c>
      <c r="E46" s="22">
        <f>E47</f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4" ref="J46:Q46">SUM(J47:J47)</f>
        <v>2132</v>
      </c>
      <c r="K46" s="22">
        <f>SUM(K47:K47)</f>
        <v>103</v>
      </c>
      <c r="L46" s="22">
        <f>SUM(L47:L47)</f>
        <v>1942</v>
      </c>
      <c r="M46" s="22">
        <f t="shared" si="4"/>
        <v>87</v>
      </c>
      <c r="N46" s="22">
        <f t="shared" si="4"/>
        <v>0</v>
      </c>
      <c r="O46" s="22">
        <f t="shared" si="4"/>
        <v>0</v>
      </c>
      <c r="P46" s="22">
        <f t="shared" si="4"/>
        <v>0</v>
      </c>
      <c r="Q46" s="22">
        <f t="shared" si="4"/>
        <v>0</v>
      </c>
    </row>
    <row r="47" spans="1:17" ht="23.25" customHeight="1">
      <c r="A47" s="21" t="s">
        <v>6</v>
      </c>
      <c r="B47" s="20">
        <f>E47+J47</f>
        <v>2132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2132</v>
      </c>
      <c r="K47" s="20">
        <f>K8</f>
        <v>103</v>
      </c>
      <c r="L47" s="20">
        <f>L8</f>
        <v>1942</v>
      </c>
      <c r="M47" s="20">
        <f>M8</f>
        <v>87</v>
      </c>
      <c r="N47" s="20">
        <f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222" t="s">
        <v>47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</row>
    <row r="52" spans="1:17" ht="16.5" customHeight="1">
      <c r="A52" s="244" t="s">
        <v>46</v>
      </c>
      <c r="B52" s="244" t="s">
        <v>45</v>
      </c>
      <c r="C52" s="244" t="s">
        <v>44</v>
      </c>
      <c r="D52" s="244"/>
      <c r="E52" s="244"/>
      <c r="F52" s="244"/>
      <c r="G52" s="244"/>
      <c r="H52" s="244"/>
      <c r="I52" s="244"/>
      <c r="J52" s="244" t="s">
        <v>43</v>
      </c>
      <c r="K52" s="244"/>
      <c r="L52" s="244"/>
      <c r="M52" s="244"/>
      <c r="N52" s="244"/>
      <c r="O52" s="244"/>
      <c r="P52" s="244"/>
      <c r="Q52" s="244"/>
    </row>
    <row r="53" spans="1:17" ht="16.5" customHeight="1">
      <c r="A53" s="244"/>
      <c r="B53" s="244"/>
      <c r="C53" s="231" t="s">
        <v>42</v>
      </c>
      <c r="D53" s="232"/>
      <c r="E53" s="232"/>
      <c r="F53" s="233"/>
      <c r="G53" s="247" t="s">
        <v>40</v>
      </c>
      <c r="H53" s="247"/>
      <c r="I53" s="247"/>
      <c r="J53" s="245" t="s">
        <v>41</v>
      </c>
      <c r="K53" s="245"/>
      <c r="L53" s="245"/>
      <c r="M53" s="245"/>
      <c r="N53" s="246" t="s">
        <v>40</v>
      </c>
      <c r="O53" s="246"/>
      <c r="P53" s="246"/>
      <c r="Q53" s="246"/>
    </row>
    <row r="54" spans="1:17" ht="16.5" customHeight="1">
      <c r="A54" s="244"/>
      <c r="B54" s="244"/>
      <c r="C54" s="245" t="s">
        <v>38</v>
      </c>
      <c r="D54" s="24" t="s">
        <v>37</v>
      </c>
      <c r="E54" s="24" t="s">
        <v>36</v>
      </c>
      <c r="F54" s="24" t="s">
        <v>39</v>
      </c>
      <c r="G54" s="245" t="s">
        <v>38</v>
      </c>
      <c r="H54" s="24" t="s">
        <v>37</v>
      </c>
      <c r="I54" s="24" t="s">
        <v>36</v>
      </c>
      <c r="J54" s="245" t="s">
        <v>38</v>
      </c>
      <c r="K54" s="24" t="s">
        <v>37</v>
      </c>
      <c r="L54" s="24" t="s">
        <v>36</v>
      </c>
      <c r="M54" s="24" t="s">
        <v>33</v>
      </c>
      <c r="N54" s="246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244"/>
      <c r="B55" s="244"/>
      <c r="C55" s="245"/>
      <c r="D55" s="23" t="s">
        <v>34</v>
      </c>
      <c r="E55" s="23" t="s">
        <v>33</v>
      </c>
      <c r="F55" s="23" t="s">
        <v>35</v>
      </c>
      <c r="G55" s="245"/>
      <c r="H55" s="23" t="s">
        <v>34</v>
      </c>
      <c r="I55" s="23" t="s">
        <v>33</v>
      </c>
      <c r="J55" s="245"/>
      <c r="K55" s="23" t="s">
        <v>34</v>
      </c>
      <c r="L55" s="23" t="s">
        <v>33</v>
      </c>
      <c r="M55" s="23" t="s">
        <v>32</v>
      </c>
      <c r="N55" s="246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>J56+N56</f>
        <v>25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5" ref="J56:Q56">SUM(J57:J57)</f>
        <v>25</v>
      </c>
      <c r="K56" s="22">
        <f t="shared" si="5"/>
        <v>0</v>
      </c>
      <c r="L56" s="22">
        <f t="shared" si="5"/>
        <v>23</v>
      </c>
      <c r="M56" s="22">
        <f t="shared" si="5"/>
        <v>2</v>
      </c>
      <c r="N56" s="22">
        <f t="shared" si="5"/>
        <v>0</v>
      </c>
      <c r="O56" s="22">
        <f t="shared" si="5"/>
        <v>0</v>
      </c>
      <c r="P56" s="22">
        <f t="shared" si="5"/>
        <v>0</v>
      </c>
      <c r="Q56" s="22">
        <f t="shared" si="5"/>
        <v>0</v>
      </c>
    </row>
    <row r="57" spans="1:17" ht="23.25" customHeight="1">
      <c r="A57" s="21" t="s">
        <v>6</v>
      </c>
      <c r="B57" s="20">
        <f>J57+N57</f>
        <v>25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>SUM(K57:M57)</f>
        <v>25</v>
      </c>
      <c r="K57" s="20">
        <f>K18</f>
        <v>0</v>
      </c>
      <c r="L57" s="20">
        <f>L18</f>
        <v>23</v>
      </c>
      <c r="M57" s="20">
        <f>M18</f>
        <v>2</v>
      </c>
      <c r="N57" s="20">
        <f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2:Q2"/>
    <mergeCell ref="N5:N6"/>
    <mergeCell ref="J5:J6"/>
    <mergeCell ref="N4:Q4"/>
    <mergeCell ref="J4:M4"/>
    <mergeCell ref="G4:I4"/>
    <mergeCell ref="C4:F4"/>
    <mergeCell ref="C3:I3"/>
    <mergeCell ref="G5:G6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2017-10-10T08:28:55Z</cp:lastPrinted>
  <dcterms:created xsi:type="dcterms:W3CDTF">2002-07-29T06:39:56Z</dcterms:created>
  <dcterms:modified xsi:type="dcterms:W3CDTF">2017-10-20T08:30:49Z</dcterms:modified>
  <cp:category/>
  <cp:version/>
  <cp:contentType/>
  <cp:contentStatus/>
  <cp:revision>718</cp:revision>
</cp:coreProperties>
</file>