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90" windowWidth="14145" windowHeight="8100" activeTab="1"/>
  </bookViews>
  <sheets>
    <sheet name="총괄" sheetId="1" r:id="rId1"/>
    <sheet name="세입내역" sheetId="2" r:id="rId2"/>
    <sheet name="세출내역" sheetId="3" r:id="rId3"/>
  </sheets>
  <definedNames>
    <definedName name="_xlnm.Print_Area" localSheetId="1">'세입내역'!$A$1:$G$17</definedName>
    <definedName name="_xlnm.Print_Area" localSheetId="2">'세출내역'!$A$1:$H$34</definedName>
    <definedName name="_xlnm.Print_Area" localSheetId="0">'총괄'!$A$1:$H$36</definedName>
    <definedName name="_xlnm.Print_Titles" localSheetId="2">'세출내역'!$2:$4</definedName>
    <definedName name="_xlnm.Print_Titles" localSheetId="0">'총괄'!$12:$14</definedName>
  </definedNames>
  <calcPr fullCalcOnLoad="1"/>
</workbook>
</file>

<file path=xl/sharedStrings.xml><?xml version="1.0" encoding="utf-8"?>
<sst xmlns="http://schemas.openxmlformats.org/spreadsheetml/2006/main" count="202" uniqueCount="120">
  <si>
    <t>관</t>
  </si>
  <si>
    <t>항</t>
  </si>
  <si>
    <t>목</t>
  </si>
  <si>
    <t>전입금</t>
  </si>
  <si>
    <t>사업비</t>
  </si>
  <si>
    <t>소계</t>
  </si>
  <si>
    <t>법인전입금</t>
  </si>
  <si>
    <t>합계</t>
  </si>
  <si>
    <t>소계</t>
  </si>
  <si>
    <t>합    계</t>
  </si>
  <si>
    <t>세                           출</t>
  </si>
  <si>
    <t>관</t>
  </si>
  <si>
    <t>항</t>
  </si>
  <si>
    <t>목</t>
  </si>
  <si>
    <t>(단위: 원)</t>
  </si>
  <si>
    <t>합      계</t>
  </si>
  <si>
    <t>소계</t>
  </si>
  <si>
    <t>잡수입</t>
  </si>
  <si>
    <t>예금이자수입</t>
  </si>
  <si>
    <t>예금이자</t>
  </si>
  <si>
    <t>세                        입</t>
  </si>
  <si>
    <t>(단위 : 원)</t>
  </si>
  <si>
    <t>(단위:천원)</t>
  </si>
  <si>
    <t>일반사업비</t>
  </si>
  <si>
    <t>소계</t>
  </si>
  <si>
    <t>사업수입</t>
  </si>
  <si>
    <t>후원금수입</t>
  </si>
  <si>
    <t>지정후원금수입</t>
  </si>
  <si>
    <t>비지정후원금수입</t>
  </si>
  <si>
    <t>이월금</t>
  </si>
  <si>
    <t>사업수입</t>
  </si>
  <si>
    <t>후원금수입</t>
  </si>
  <si>
    <t>전입금</t>
  </si>
  <si>
    <t>법인전입금수입</t>
  </si>
  <si>
    <t>잡수입</t>
  </si>
  <si>
    <t>예금이자수입</t>
  </si>
  <si>
    <t>2014년
예  산</t>
  </si>
  <si>
    <t>사업수입</t>
  </si>
  <si>
    <t>합   계</t>
  </si>
  <si>
    <t>시설전입금</t>
  </si>
  <si>
    <t>사무비</t>
  </si>
  <si>
    <t>업무추진비</t>
  </si>
  <si>
    <t>회의비</t>
  </si>
  <si>
    <t>기관운영비</t>
  </si>
  <si>
    <t>50,000원x6회=</t>
  </si>
  <si>
    <t>운영비</t>
  </si>
  <si>
    <t>여비</t>
  </si>
  <si>
    <t>출장여비</t>
  </si>
  <si>
    <t>수용비 및 수수료</t>
  </si>
  <si>
    <t>각종수수료</t>
  </si>
  <si>
    <t>10,000원x12월=</t>
  </si>
  <si>
    <t>사무용품 구입비</t>
  </si>
  <si>
    <t>각종 소모품 및 기타</t>
  </si>
  <si>
    <t>50,000원x12회=</t>
  </si>
  <si>
    <t>기타 사무운영비</t>
  </si>
  <si>
    <t>30,000원x12월=</t>
  </si>
  <si>
    <t>제세공과금</t>
  </si>
  <si>
    <t>공공요금</t>
  </si>
  <si>
    <t>각종 공공요금</t>
  </si>
  <si>
    <t>50,000원x12월=</t>
  </si>
  <si>
    <t>각종보험료</t>
  </si>
  <si>
    <t>기타제세공과금(법인세, 재산세 외)</t>
  </si>
  <si>
    <t>재산조성비</t>
  </si>
  <si>
    <t>시설비</t>
  </si>
  <si>
    <t>자산취득비</t>
  </si>
  <si>
    <t>시설장비유지비</t>
  </si>
  <si>
    <t>장비유지 및 관리비</t>
  </si>
  <si>
    <t>소식지 제작비</t>
  </si>
  <si>
    <t>기타 홍보비(현수막, 홍보물품 외)</t>
  </si>
  <si>
    <t>지역사회자원개발 및 활용사업</t>
  </si>
  <si>
    <t>후원자 개발 관리비</t>
  </si>
  <si>
    <t>후원자 간담회</t>
  </si>
  <si>
    <t>800,000원x4회=</t>
  </si>
  <si>
    <t>홍보사업비</t>
  </si>
  <si>
    <t>협회 가입비 및 협회비</t>
  </si>
  <si>
    <t>500,000원x1회=</t>
  </si>
  <si>
    <t>연료비</t>
  </si>
  <si>
    <t>보일러 및 난방연료비</t>
  </si>
  <si>
    <t>200,000원x3회=</t>
  </si>
  <si>
    <t>기타운영비</t>
  </si>
  <si>
    <t>80,000원x12월=</t>
  </si>
  <si>
    <t>교육사업비</t>
  </si>
  <si>
    <t>워크샵</t>
  </si>
  <si>
    <t>연수사업비(국내,외)</t>
  </si>
  <si>
    <t>1,500,000원x2회=</t>
  </si>
  <si>
    <t>지역사회자원개발및활용사업</t>
  </si>
  <si>
    <t>(1) 세입/세출 총괄</t>
  </si>
  <si>
    <t>(2) 세입내역</t>
  </si>
  <si>
    <t>(3) 세출내역</t>
  </si>
  <si>
    <t>제1조</t>
  </si>
  <si>
    <t>제2조</t>
  </si>
  <si>
    <t>제3조</t>
  </si>
  <si>
    <t>제4조</t>
  </si>
  <si>
    <t xml:space="preserve">  세입·세출의 상세한 내용은 세입·세출 총괄 명세서와 같다.</t>
  </si>
  <si>
    <t>제5조</t>
  </si>
  <si>
    <t>전출금</t>
  </si>
  <si>
    <t>행복한요양원
시설전출금</t>
  </si>
  <si>
    <t>행복한요양원 시설전출금</t>
  </si>
  <si>
    <t>2,500,000원x4회=</t>
  </si>
  <si>
    <t>250,000원x6회=</t>
  </si>
  <si>
    <t>100,000원x6회=</t>
  </si>
  <si>
    <t>노트북 700,000
프린터기 300,000원x1대</t>
  </si>
  <si>
    <t>500,000원x6회=</t>
  </si>
  <si>
    <t>행복한요양원전출금</t>
  </si>
  <si>
    <t>100,000원x12월=</t>
  </si>
  <si>
    <t>300,000원x6회=</t>
  </si>
  <si>
    <t>적립금</t>
  </si>
  <si>
    <t>운영충당적립금</t>
  </si>
  <si>
    <t>500,000원x12월=</t>
  </si>
  <si>
    <t>500,000원x2회=</t>
  </si>
  <si>
    <t>270,000원x1회</t>
  </si>
  <si>
    <t xml:space="preserve">  세출 경비의 부족이 생겼을 경우, 사회복지법인 재무회계규칙 제16조에 의거하여 예산을 전용할 수 있다. 
  단, 동일 항 내의 목간 전용이 불가피한 경우에는 법인 대표이사(시설의 장)에게 그 권한을 위임한다.</t>
  </si>
  <si>
    <t xml:space="preserve">  국가 또는 지방자치단체로부터 교부된 보조금, 후원금, 수익자부담 경비 등은 추가경정예산의 성립 이전이라도 보조 및 
  수입 목적에 적절한 경우 먼저 사용할 수 있으며, 이는 차기 추가경정예산에 반영하여야 한다.</t>
  </si>
  <si>
    <t>2016년 사회복지법인 함께하는마을 예산 총칙</t>
  </si>
  <si>
    <t xml:space="preserve">  2016년도  세입ᆞ세출 예산총액은 40,010천원으로 한다.</t>
  </si>
  <si>
    <t xml:space="preserve">  예산의 사업기간은 2016년 1월1일부터 2016년 12월31일 까지로 한다.</t>
  </si>
  <si>
    <t>2016년
예  산
(천원)</t>
  </si>
  <si>
    <t xml:space="preserve">2016년도  예  산  산  출  명  세 </t>
  </si>
  <si>
    <t>2016년
예   산
(천원)</t>
  </si>
  <si>
    <t>2016년도 세입예산산출명세</t>
  </si>
</sst>
</file>

<file path=xl/styles.xml><?xml version="1.0" encoding="utf-8"?>
<styleSheet xmlns="http://schemas.openxmlformats.org/spreadsheetml/2006/main">
  <numFmts count="4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 ;[Red]\-0\ "/>
    <numFmt numFmtId="178" formatCode="0.0_ ;[Red]\-0.0\ "/>
    <numFmt numFmtId="179" formatCode="0.00_ ;[Red]\-0.00\ "/>
    <numFmt numFmtId="180" formatCode="#,##0_ ;[Red]\-#,##0\ "/>
    <numFmt numFmtId="181" formatCode="#,##0.00_ ;[Red]\-#,##0.00\ "/>
    <numFmt numFmtId="182" formatCode="0.0000000"/>
    <numFmt numFmtId="183" formatCode="0.00000000"/>
    <numFmt numFmtId="184" formatCode="0.000000"/>
    <numFmt numFmtId="185" formatCode="0.00000"/>
    <numFmt numFmtId="186" formatCode="0.0000"/>
    <numFmt numFmtId="187" formatCode="0.000"/>
    <numFmt numFmtId="188" formatCode="#,##0.0_ ;[Red]\-#,##0.0\ "/>
    <numFmt numFmtId="189" formatCode="0.0"/>
    <numFmt numFmtId="190" formatCode="#,##0_);[Red]\(#,##0\)"/>
    <numFmt numFmtId="191" formatCode="_-* #,##0.000_-;\-* #,##0.000_-;_-* &quot;-&quot;???_-;_-@_-"/>
    <numFmt numFmtId="192" formatCode="_-* #,##0.0_-;\-* #,##0.0_-;_-* &quot;-&quot;??_-;_-@_-"/>
    <numFmt numFmtId="193" formatCode="_-* #,##0_-;\-* #,##0_-;_-* &quot;-&quot;??_-;_-@_-"/>
    <numFmt numFmtId="194" formatCode="#,##0_);\(#,##0\)"/>
    <numFmt numFmtId="195" formatCode="_-* #,##0.0_-;\-* #,##0.0_-;_-* &quot;-&quot;_-;_-@_-"/>
    <numFmt numFmtId="196" formatCode="_-* #,##0.00_-;\-* #,##0.00_-;_-* &quot;-&quot;_-;_-@_-"/>
    <numFmt numFmtId="197" formatCode="[$-412]yyyy&quot;년&quot;\ m&quot;월&quot;\ d&quot;일&quot;\ dddd"/>
    <numFmt numFmtId="198" formatCode="0.E+00"/>
    <numFmt numFmtId="199" formatCode="_-* #,##0.0000_-;\-* #,##0.0000_-;_-* &quot;-&quot;????_-;_-@_-"/>
    <numFmt numFmtId="200" formatCode="_-* #,##0.0_-;\-* #,##0.0_-;_-* &quot;-&quot;?_-;_-@_-"/>
    <numFmt numFmtId="201" formatCode="0.0%"/>
    <numFmt numFmtId="202" formatCode="0.000%"/>
    <numFmt numFmtId="203" formatCode="0.0000%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#,##0_ "/>
    <numFmt numFmtId="208" formatCode="_-* #,##0_-;\-* #,##0_-;_-* &quot;-&quot;?_-;_-@_-"/>
    <numFmt numFmtId="209" formatCode="[$€-2]\ #,##0.00_);[Red]\([$€-2]\ #,##0.00\)"/>
    <numFmt numFmtId="210" formatCode="[$-412]AM/PM\ h:mm:ss"/>
  </numFmts>
  <fonts count="36">
    <font>
      <sz val="11"/>
      <name val="돋움"/>
      <family val="3"/>
    </font>
    <font>
      <u val="single"/>
      <sz val="11"/>
      <color indexed="20"/>
      <name val="돋움"/>
      <family val="3"/>
    </font>
    <font>
      <u val="single"/>
      <sz val="11"/>
      <color indexed="12"/>
      <name val="돋움"/>
      <family val="3"/>
    </font>
    <font>
      <sz val="8"/>
      <name val="돋움"/>
      <family val="3"/>
    </font>
    <font>
      <b/>
      <sz val="14"/>
      <name val="굴림체"/>
      <family val="3"/>
    </font>
    <font>
      <sz val="10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name val="굴림체"/>
      <family val="3"/>
    </font>
    <font>
      <b/>
      <sz val="10"/>
      <name val="굴림체"/>
      <family val="3"/>
    </font>
    <font>
      <b/>
      <sz val="14"/>
      <name val="굴림"/>
      <family val="3"/>
    </font>
    <font>
      <sz val="10"/>
      <name val="굴림"/>
      <family val="3"/>
    </font>
    <font>
      <b/>
      <sz val="10"/>
      <name val="굴림"/>
      <family val="3"/>
    </font>
    <font>
      <b/>
      <sz val="16"/>
      <name val="굴림체"/>
      <family val="3"/>
    </font>
    <font>
      <sz val="11"/>
      <name val="굴림"/>
      <family val="3"/>
    </font>
    <font>
      <b/>
      <sz val="11"/>
      <name val="굴림"/>
      <family val="3"/>
    </font>
    <font>
      <sz val="9"/>
      <name val="굴림체"/>
      <family val="3"/>
    </font>
    <font>
      <sz val="9"/>
      <name val="굴림"/>
      <family val="3"/>
    </font>
    <font>
      <b/>
      <sz val="20"/>
      <name val="굴림체"/>
      <family val="3"/>
    </font>
    <font>
      <sz val="12"/>
      <name val="돋움"/>
      <family val="3"/>
    </font>
    <font>
      <sz val="13"/>
      <name val="돋움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hair"/>
      <top style="thin"/>
      <bottom style="thin"/>
    </border>
    <border>
      <left style="medium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thin"/>
      <right style="thin"/>
      <top style="hair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 style="medium"/>
      <top style="thin"/>
      <bottom style="thin"/>
    </border>
    <border>
      <left style="hair"/>
      <right style="medium"/>
      <top>
        <color indexed="63"/>
      </top>
      <bottom style="thin"/>
    </border>
    <border>
      <left style="hair"/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medium"/>
    </border>
    <border>
      <left style="hair"/>
      <right style="medium"/>
      <top style="thin"/>
      <bottom style="hair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hair"/>
      <bottom style="medium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 style="hair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hair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hair"/>
      <top style="medium"/>
      <bottom style="hair"/>
    </border>
    <border>
      <left style="medium"/>
      <right style="hair"/>
      <top style="hair"/>
      <bottom style="medium"/>
    </border>
    <border>
      <left style="medium"/>
      <right style="hair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medium"/>
      <bottom style="hair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thin"/>
      <bottom style="thin"/>
    </border>
    <border>
      <left style="hair"/>
      <right style="hair"/>
      <top style="medium"/>
      <bottom>
        <color indexed="63"/>
      </bottom>
    </border>
    <border>
      <left style="thin"/>
      <right style="thin"/>
      <top style="medium"/>
      <bottom style="hair"/>
    </border>
    <border>
      <left style="medium"/>
      <right style="hair"/>
      <top style="hair"/>
      <bottom style="thin"/>
    </border>
    <border>
      <left style="hair"/>
      <right style="thin"/>
      <top style="medium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7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69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1" fontId="5" fillId="0" borderId="0" xfId="48" applyFont="1" applyAlignment="1">
      <alignment vertical="center"/>
    </xf>
    <xf numFmtId="0" fontId="5" fillId="0" borderId="0" xfId="0" applyFont="1" applyAlignment="1">
      <alignment horizontal="left" vertical="center"/>
    </xf>
    <xf numFmtId="41" fontId="5" fillId="0" borderId="0" xfId="48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24" borderId="10" xfId="0" applyFont="1" applyFill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1" fontId="5" fillId="0" borderId="0" xfId="48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41" fontId="5" fillId="0" borderId="18" xfId="48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41" fontId="4" fillId="0" borderId="0" xfId="48" applyFont="1" applyAlignment="1">
      <alignment vertical="center"/>
    </xf>
    <xf numFmtId="0" fontId="23" fillId="0" borderId="12" xfId="0" applyFont="1" applyBorder="1" applyAlignment="1">
      <alignment/>
    </xf>
    <xf numFmtId="0" fontId="5" fillId="0" borderId="0" xfId="0" applyFont="1" applyFill="1" applyBorder="1" applyAlignment="1">
      <alignment vertical="center"/>
    </xf>
    <xf numFmtId="41" fontId="5" fillId="0" borderId="0" xfId="48" applyFont="1" applyFill="1" applyBorder="1" applyAlignment="1">
      <alignment vertical="center"/>
    </xf>
    <xf numFmtId="0" fontId="24" fillId="24" borderId="20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41" fontId="5" fillId="0" borderId="0" xfId="48" applyFont="1" applyAlignment="1">
      <alignment horizontal="center" vertical="center"/>
    </xf>
    <xf numFmtId="41" fontId="25" fillId="0" borderId="0" xfId="48" applyFont="1" applyAlignment="1">
      <alignment vertical="center"/>
    </xf>
    <xf numFmtId="41" fontId="26" fillId="0" borderId="0" xfId="48" applyFont="1" applyAlignment="1">
      <alignment vertical="center"/>
    </xf>
    <xf numFmtId="0" fontId="26" fillId="0" borderId="0" xfId="0" applyFont="1" applyAlignment="1">
      <alignment vertical="center"/>
    </xf>
    <xf numFmtId="41" fontId="26" fillId="0" borderId="0" xfId="48" applyFont="1" applyAlignment="1">
      <alignment horizontal="right" vertical="center"/>
    </xf>
    <xf numFmtId="0" fontId="26" fillId="0" borderId="0" xfId="0" applyFont="1" applyAlignment="1">
      <alignment horizontal="center" vertical="center"/>
    </xf>
    <xf numFmtId="41" fontId="26" fillId="0" borderId="0" xfId="0" applyNumberFormat="1" applyFont="1" applyAlignment="1">
      <alignment vertical="center"/>
    </xf>
    <xf numFmtId="41" fontId="5" fillId="0" borderId="22" xfId="48" applyFont="1" applyBorder="1" applyAlignment="1">
      <alignment horizontal="center" vertical="center"/>
    </xf>
    <xf numFmtId="41" fontId="5" fillId="24" borderId="23" xfId="48" applyFont="1" applyFill="1" applyBorder="1" applyAlignment="1">
      <alignment horizontal="center" vertical="center"/>
    </xf>
    <xf numFmtId="41" fontId="27" fillId="25" borderId="0" xfId="48" applyFont="1" applyFill="1" applyAlignment="1">
      <alignment horizontal="center" vertical="center"/>
    </xf>
    <xf numFmtId="41" fontId="27" fillId="0" borderId="0" xfId="48" applyFont="1" applyAlignment="1">
      <alignment horizontal="left" vertical="center"/>
    </xf>
    <xf numFmtId="41" fontId="27" fillId="0" borderId="0" xfId="48" applyFont="1" applyAlignment="1">
      <alignment horizontal="center" vertical="center"/>
    </xf>
    <xf numFmtId="41" fontId="5" fillId="0" borderId="0" xfId="0" applyNumberFormat="1" applyFont="1" applyAlignment="1">
      <alignment horizontal="right" vertical="center"/>
    </xf>
    <xf numFmtId="0" fontId="5" fillId="0" borderId="22" xfId="0" applyFont="1" applyBorder="1" applyAlignment="1">
      <alignment horizontal="righ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41" fontId="26" fillId="25" borderId="0" xfId="48" applyFont="1" applyFill="1" applyAlignment="1">
      <alignment horizontal="right" vertical="center"/>
    </xf>
    <xf numFmtId="41" fontId="5" fillId="0" borderId="24" xfId="48" applyFont="1" applyFill="1" applyBorder="1" applyAlignment="1">
      <alignment vertical="center"/>
    </xf>
    <xf numFmtId="0" fontId="5" fillId="0" borderId="25" xfId="0" applyFont="1" applyBorder="1" applyAlignment="1">
      <alignment horizontal="center" vertical="center"/>
    </xf>
    <xf numFmtId="41" fontId="5" fillId="24" borderId="19" xfId="48" applyFont="1" applyFill="1" applyBorder="1" applyAlignment="1">
      <alignment vertical="center"/>
    </xf>
    <xf numFmtId="41" fontId="5" fillId="24" borderId="26" xfId="48" applyFont="1" applyFill="1" applyBorder="1" applyAlignment="1">
      <alignment vertical="center"/>
    </xf>
    <xf numFmtId="41" fontId="5" fillId="0" borderId="27" xfId="48" applyFont="1" applyBorder="1" applyAlignment="1">
      <alignment horizontal="center" vertical="center"/>
    </xf>
    <xf numFmtId="0" fontId="5" fillId="0" borderId="28" xfId="0" applyFont="1" applyFill="1" applyBorder="1" applyAlignment="1">
      <alignment vertical="center"/>
    </xf>
    <xf numFmtId="41" fontId="29" fillId="0" borderId="11" xfId="48" applyFont="1" applyBorder="1" applyAlignment="1">
      <alignment horizontal="center" vertical="center"/>
    </xf>
    <xf numFmtId="41" fontId="29" fillId="0" borderId="15" xfId="48" applyFont="1" applyBorder="1" applyAlignment="1">
      <alignment horizontal="center" vertical="center"/>
    </xf>
    <xf numFmtId="41" fontId="30" fillId="0" borderId="19" xfId="48" applyFont="1" applyBorder="1" applyAlignment="1">
      <alignment horizontal="center" vertical="center"/>
    </xf>
    <xf numFmtId="41" fontId="29" fillId="0" borderId="0" xfId="48" applyFont="1" applyBorder="1" applyAlignment="1">
      <alignment horizontal="right" vertical="center"/>
    </xf>
    <xf numFmtId="41" fontId="29" fillId="24" borderId="26" xfId="48" applyFont="1" applyFill="1" applyBorder="1" applyAlignment="1">
      <alignment horizontal="center" vertical="center"/>
    </xf>
    <xf numFmtId="41" fontId="30" fillId="24" borderId="10" xfId="48" applyFont="1" applyFill="1" applyBorder="1" applyAlignment="1">
      <alignment horizontal="center" vertical="center"/>
    </xf>
    <xf numFmtId="41" fontId="29" fillId="24" borderId="29" xfId="48" applyFont="1" applyFill="1" applyBorder="1" applyAlignment="1">
      <alignment horizontal="right" vertical="center"/>
    </xf>
    <xf numFmtId="41" fontId="29" fillId="24" borderId="30" xfId="48" applyFont="1" applyFill="1" applyBorder="1" applyAlignment="1">
      <alignment horizontal="right" vertical="center"/>
    </xf>
    <xf numFmtId="41" fontId="29" fillId="0" borderId="31" xfId="48" applyFont="1" applyBorder="1" applyAlignment="1">
      <alignment horizontal="center" vertical="center"/>
    </xf>
    <xf numFmtId="41" fontId="30" fillId="24" borderId="10" xfId="48" applyFont="1" applyFill="1" applyBorder="1" applyAlignment="1">
      <alignment horizontal="center" vertical="center" wrapText="1"/>
    </xf>
    <xf numFmtId="0" fontId="30" fillId="24" borderId="10" xfId="48" applyNumberFormat="1" applyFont="1" applyFill="1" applyBorder="1" applyAlignment="1">
      <alignment horizontal="left" vertical="center"/>
    </xf>
    <xf numFmtId="41" fontId="29" fillId="0" borderId="21" xfId="48" applyFont="1" applyBorder="1" applyAlignment="1">
      <alignment horizontal="center" vertical="center"/>
    </xf>
    <xf numFmtId="41" fontId="29" fillId="0" borderId="32" xfId="48" applyFont="1" applyBorder="1" applyAlignment="1">
      <alignment vertical="center"/>
    </xf>
    <xf numFmtId="41" fontId="29" fillId="24" borderId="33" xfId="48" applyFont="1" applyFill="1" applyBorder="1" applyAlignment="1">
      <alignment horizontal="right" vertical="center"/>
    </xf>
    <xf numFmtId="41" fontId="29" fillId="25" borderId="27" xfId="48" applyFont="1" applyFill="1" applyBorder="1" applyAlignment="1">
      <alignment horizontal="center" vertical="center"/>
    </xf>
    <xf numFmtId="41" fontId="29" fillId="0" borderId="32" xfId="48" applyFont="1" applyBorder="1" applyAlignment="1">
      <alignment horizontal="right" vertical="center" wrapText="1"/>
    </xf>
    <xf numFmtId="41" fontId="29" fillId="0" borderId="34" xfId="48" applyFont="1" applyBorder="1" applyAlignment="1">
      <alignment horizontal="right" vertical="center"/>
    </xf>
    <xf numFmtId="41" fontId="29" fillId="0" borderId="35" xfId="48" applyFont="1" applyBorder="1" applyAlignment="1">
      <alignment horizontal="center" vertical="center"/>
    </xf>
    <xf numFmtId="41" fontId="29" fillId="0" borderId="36" xfId="48" applyFont="1" applyBorder="1" applyAlignment="1">
      <alignment vertical="center"/>
    </xf>
    <xf numFmtId="41" fontId="29" fillId="0" borderId="37" xfId="48" applyFont="1" applyBorder="1" applyAlignment="1">
      <alignment horizontal="center" vertical="center"/>
    </xf>
    <xf numFmtId="41" fontId="29" fillId="25" borderId="38" xfId="48" applyFont="1" applyFill="1" applyBorder="1" applyAlignment="1">
      <alignment horizontal="center" vertical="center"/>
    </xf>
    <xf numFmtId="41" fontId="29" fillId="0" borderId="36" xfId="48" applyFont="1" applyBorder="1" applyAlignment="1">
      <alignment horizontal="right" vertical="center"/>
    </xf>
    <xf numFmtId="41" fontId="29" fillId="0" borderId="39" xfId="48" applyFont="1" applyBorder="1" applyAlignment="1">
      <alignment horizontal="right" vertical="center"/>
    </xf>
    <xf numFmtId="41" fontId="5" fillId="24" borderId="40" xfId="48" applyFont="1" applyFill="1" applyBorder="1" applyAlignment="1">
      <alignment vertical="center"/>
    </xf>
    <xf numFmtId="41" fontId="5" fillId="24" borderId="41" xfId="48" applyFont="1" applyFill="1" applyBorder="1" applyAlignment="1">
      <alignment vertical="center"/>
    </xf>
    <xf numFmtId="41" fontId="5" fillId="0" borderId="42" xfId="48" applyFont="1" applyBorder="1" applyAlignment="1">
      <alignment vertical="center"/>
    </xf>
    <xf numFmtId="41" fontId="29" fillId="0" borderId="33" xfId="48" applyFont="1" applyBorder="1" applyAlignment="1">
      <alignment horizontal="right" vertical="center"/>
    </xf>
    <xf numFmtId="41" fontId="5" fillId="0" borderId="43" xfId="48" applyFont="1" applyBorder="1" applyAlignment="1">
      <alignment horizontal="right" vertical="center"/>
    </xf>
    <xf numFmtId="41" fontId="5" fillId="24" borderId="44" xfId="0" applyNumberFormat="1" applyFont="1" applyFill="1" applyBorder="1" applyAlignment="1">
      <alignment horizontal="right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41" fontId="5" fillId="0" borderId="47" xfId="48" applyFont="1" applyFill="1" applyBorder="1" applyAlignment="1">
      <alignment vertical="center"/>
    </xf>
    <xf numFmtId="0" fontId="24" fillId="25" borderId="48" xfId="0" applyFont="1" applyFill="1" applyBorder="1" applyAlignment="1">
      <alignment horizontal="left" vertical="center"/>
    </xf>
    <xf numFmtId="41" fontId="5" fillId="25" borderId="49" xfId="0" applyNumberFormat="1" applyFont="1" applyFill="1" applyBorder="1" applyAlignment="1">
      <alignment horizontal="left" vertical="center"/>
    </xf>
    <xf numFmtId="0" fontId="24" fillId="25" borderId="50" xfId="0" applyFont="1" applyFill="1" applyBorder="1" applyAlignment="1">
      <alignment horizontal="left" vertical="center"/>
    </xf>
    <xf numFmtId="41" fontId="5" fillId="25" borderId="51" xfId="0" applyNumberFormat="1" applyFont="1" applyFill="1" applyBorder="1" applyAlignment="1">
      <alignment horizontal="left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24" fillId="24" borderId="54" xfId="0" applyFont="1" applyFill="1" applyBorder="1" applyAlignment="1">
      <alignment horizontal="center" vertical="center"/>
    </xf>
    <xf numFmtId="41" fontId="5" fillId="24" borderId="54" xfId="48" applyFont="1" applyFill="1" applyBorder="1" applyAlignment="1">
      <alignment vertical="center"/>
    </xf>
    <xf numFmtId="0" fontId="5" fillId="24" borderId="55" xfId="0" applyFont="1" applyFill="1" applyBorder="1" applyAlignment="1">
      <alignment horizontal="left" vertical="center"/>
    </xf>
    <xf numFmtId="41" fontId="5" fillId="24" borderId="56" xfId="48" applyFont="1" applyFill="1" applyBorder="1" applyAlignment="1">
      <alignment horizontal="center" vertical="center"/>
    </xf>
    <xf numFmtId="41" fontId="5" fillId="24" borderId="57" xfId="0" applyNumberFormat="1" applyFont="1" applyFill="1" applyBorder="1" applyAlignment="1">
      <alignment horizontal="right" vertical="center"/>
    </xf>
    <xf numFmtId="41" fontId="5" fillId="24" borderId="58" xfId="48" applyFont="1" applyFill="1" applyBorder="1" applyAlignment="1">
      <alignment horizontal="right" vertical="center"/>
    </xf>
    <xf numFmtId="41" fontId="29" fillId="0" borderId="59" xfId="48" applyFont="1" applyBorder="1" applyAlignment="1">
      <alignment horizontal="right" vertical="center"/>
    </xf>
    <xf numFmtId="41" fontId="29" fillId="0" borderId="60" xfId="48" applyFont="1" applyBorder="1" applyAlignment="1">
      <alignment horizontal="right" vertical="center"/>
    </xf>
    <xf numFmtId="41" fontId="29" fillId="0" borderId="61" xfId="48" applyFont="1" applyBorder="1" applyAlignment="1">
      <alignment horizontal="center" vertical="center"/>
    </xf>
    <xf numFmtId="41" fontId="29" fillId="25" borderId="62" xfId="48" applyFont="1" applyFill="1" applyBorder="1" applyAlignment="1">
      <alignment horizontal="center" vertical="center"/>
    </xf>
    <xf numFmtId="41" fontId="29" fillId="0" borderId="63" xfId="48" applyFont="1" applyBorder="1" applyAlignment="1">
      <alignment horizontal="right" vertical="center" wrapText="1"/>
    </xf>
    <xf numFmtId="41" fontId="29" fillId="0" borderId="64" xfId="48" applyFont="1" applyBorder="1" applyAlignment="1">
      <alignment horizontal="right" vertical="center"/>
    </xf>
    <xf numFmtId="41" fontId="32" fillId="0" borderId="32" xfId="48" applyFont="1" applyBorder="1" applyAlignment="1">
      <alignment horizontal="right" vertical="center" wrapText="1"/>
    </xf>
    <xf numFmtId="0" fontId="29" fillId="0" borderId="65" xfId="48" applyNumberFormat="1" applyFont="1" applyBorder="1" applyAlignment="1">
      <alignment horizontal="left" vertical="center" wrapText="1"/>
    </xf>
    <xf numFmtId="0" fontId="29" fillId="0" borderId="66" xfId="48" applyNumberFormat="1" applyFont="1" applyBorder="1" applyAlignment="1">
      <alignment horizontal="left" vertical="center" wrapText="1"/>
    </xf>
    <xf numFmtId="0" fontId="29" fillId="0" borderId="67" xfId="48" applyNumberFormat="1" applyFont="1" applyBorder="1" applyAlignment="1">
      <alignment horizontal="left" vertical="center"/>
    </xf>
    <xf numFmtId="41" fontId="29" fillId="0" borderId="68" xfId="48" applyFont="1" applyBorder="1" applyAlignment="1">
      <alignment horizontal="right" vertical="center"/>
    </xf>
    <xf numFmtId="41" fontId="29" fillId="0" borderId="69" xfId="48" applyFont="1" applyBorder="1" applyAlignment="1">
      <alignment horizontal="right" vertical="center" wrapText="1"/>
    </xf>
    <xf numFmtId="41" fontId="29" fillId="0" borderId="70" xfId="48" applyFont="1" applyBorder="1" applyAlignment="1">
      <alignment horizontal="right" vertical="center"/>
    </xf>
    <xf numFmtId="41" fontId="30" fillId="24" borderId="26" xfId="48" applyFont="1" applyFill="1" applyBorder="1" applyAlignment="1">
      <alignment horizontal="center" vertical="center"/>
    </xf>
    <xf numFmtId="41" fontId="30" fillId="24" borderId="30" xfId="48" applyFont="1" applyFill="1" applyBorder="1" applyAlignment="1">
      <alignment horizontal="right" vertical="center"/>
    </xf>
    <xf numFmtId="41" fontId="24" fillId="24" borderId="20" xfId="48" applyFont="1" applyFill="1" applyBorder="1" applyAlignment="1">
      <alignment horizontal="center" vertical="center"/>
    </xf>
    <xf numFmtId="41" fontId="24" fillId="24" borderId="30" xfId="48" applyFont="1" applyFill="1" applyBorder="1" applyAlignment="1">
      <alignment horizontal="right" vertical="center"/>
    </xf>
    <xf numFmtId="41" fontId="5" fillId="0" borderId="71" xfId="48" applyFont="1" applyBorder="1" applyAlignment="1">
      <alignment vertical="center"/>
    </xf>
    <xf numFmtId="0" fontId="5" fillId="0" borderId="32" xfId="0" applyFont="1" applyBorder="1" applyAlignment="1">
      <alignment vertical="top"/>
    </xf>
    <xf numFmtId="0" fontId="5" fillId="0" borderId="72" xfId="0" applyFont="1" applyBorder="1" applyAlignment="1">
      <alignment vertical="center"/>
    </xf>
    <xf numFmtId="0" fontId="5" fillId="0" borderId="73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41" fontId="5" fillId="0" borderId="74" xfId="48" applyFont="1" applyBorder="1" applyAlignment="1">
      <alignment horizontal="center" vertical="center"/>
    </xf>
    <xf numFmtId="41" fontId="5" fillId="0" borderId="13" xfId="48" applyFont="1" applyBorder="1" applyAlignment="1">
      <alignment horizontal="center" vertical="center"/>
    </xf>
    <xf numFmtId="41" fontId="5" fillId="0" borderId="75" xfId="48" applyFont="1" applyBorder="1" applyAlignment="1">
      <alignment horizontal="center" vertical="center"/>
    </xf>
    <xf numFmtId="0" fontId="5" fillId="0" borderId="21" xfId="48" applyNumberFormat="1" applyFont="1" applyBorder="1" applyAlignment="1">
      <alignment horizontal="center" vertical="center" wrapText="1"/>
    </xf>
    <xf numFmtId="41" fontId="5" fillId="25" borderId="76" xfId="0" applyNumberFormat="1" applyFont="1" applyFill="1" applyBorder="1" applyAlignment="1">
      <alignment horizontal="right" vertical="center"/>
    </xf>
    <xf numFmtId="0" fontId="5" fillId="0" borderId="77" xfId="0" applyFont="1" applyBorder="1" applyAlignment="1">
      <alignment horizontal="center" vertical="center" wrapText="1"/>
    </xf>
    <xf numFmtId="41" fontId="32" fillId="0" borderId="61" xfId="48" applyFont="1" applyBorder="1" applyAlignment="1">
      <alignment horizontal="right" vertical="center" wrapText="1"/>
    </xf>
    <xf numFmtId="41" fontId="5" fillId="0" borderId="78" xfId="0" applyNumberFormat="1" applyFont="1" applyBorder="1" applyAlignment="1">
      <alignment vertical="center"/>
    </xf>
    <xf numFmtId="41" fontId="5" fillId="24" borderId="79" xfId="48" applyFont="1" applyFill="1" applyBorder="1" applyAlignment="1">
      <alignment vertical="center"/>
    </xf>
    <xf numFmtId="41" fontId="5" fillId="0" borderId="80" xfId="48" applyFont="1" applyBorder="1" applyAlignment="1">
      <alignment vertical="center"/>
    </xf>
    <xf numFmtId="41" fontId="5" fillId="0" borderId="81" xfId="48" applyFont="1" applyBorder="1" applyAlignment="1">
      <alignment vertical="center"/>
    </xf>
    <xf numFmtId="41" fontId="5" fillId="0" borderId="82" xfId="48" applyFont="1" applyBorder="1" applyAlignment="1">
      <alignment vertical="center"/>
    </xf>
    <xf numFmtId="41" fontId="5" fillId="0" borderId="79" xfId="48" applyFont="1" applyBorder="1" applyAlignment="1">
      <alignment vertical="center"/>
    </xf>
    <xf numFmtId="0" fontId="23" fillId="0" borderId="11" xfId="0" applyFont="1" applyBorder="1" applyAlignment="1">
      <alignment vertical="center"/>
    </xf>
    <xf numFmtId="41" fontId="5" fillId="0" borderId="83" xfId="48" applyFont="1" applyBorder="1" applyAlignment="1">
      <alignment vertical="center"/>
    </xf>
    <xf numFmtId="41" fontId="29" fillId="0" borderId="84" xfId="48" applyFont="1" applyBorder="1" applyAlignment="1">
      <alignment horizontal="center" vertical="center"/>
    </xf>
    <xf numFmtId="41" fontId="29" fillId="0" borderId="85" xfId="48" applyFont="1" applyBorder="1" applyAlignment="1">
      <alignment horizontal="center" vertical="center"/>
    </xf>
    <xf numFmtId="0" fontId="29" fillId="0" borderId="63" xfId="48" applyNumberFormat="1" applyFont="1" applyBorder="1" applyAlignment="1">
      <alignment horizontal="left" vertical="center" wrapText="1"/>
    </xf>
    <xf numFmtId="0" fontId="29" fillId="0" borderId="86" xfId="48" applyNumberFormat="1" applyFont="1" applyBorder="1" applyAlignment="1">
      <alignment horizontal="left" vertical="center" wrapText="1"/>
    </xf>
    <xf numFmtId="41" fontId="29" fillId="25" borderId="87" xfId="48" applyFont="1" applyFill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41" fontId="5" fillId="0" borderId="88" xfId="48" applyFont="1" applyFill="1" applyBorder="1" applyAlignment="1">
      <alignment vertical="center"/>
    </xf>
    <xf numFmtId="0" fontId="24" fillId="25" borderId="89" xfId="0" applyFont="1" applyFill="1" applyBorder="1" applyAlignment="1">
      <alignment horizontal="left" vertical="center"/>
    </xf>
    <xf numFmtId="41" fontId="5" fillId="25" borderId="14" xfId="0" applyNumberFormat="1" applyFont="1" applyFill="1" applyBorder="1" applyAlignment="1">
      <alignment horizontal="right" vertical="center"/>
    </xf>
    <xf numFmtId="0" fontId="5" fillId="25" borderId="90" xfId="0" applyFont="1" applyFill="1" applyBorder="1" applyAlignment="1">
      <alignment horizontal="left" vertical="center"/>
    </xf>
    <xf numFmtId="0" fontId="5" fillId="25" borderId="91" xfId="0" applyFont="1" applyFill="1" applyBorder="1" applyAlignment="1">
      <alignment horizontal="left" vertical="center"/>
    </xf>
    <xf numFmtId="0" fontId="5" fillId="0" borderId="92" xfId="0" applyFont="1" applyFill="1" applyBorder="1" applyAlignment="1">
      <alignment horizontal="center" vertical="center"/>
    </xf>
    <xf numFmtId="0" fontId="5" fillId="0" borderId="93" xfId="0" applyFont="1" applyFill="1" applyBorder="1" applyAlignment="1">
      <alignment horizontal="center" vertical="center" wrapText="1"/>
    </xf>
    <xf numFmtId="41" fontId="5" fillId="0" borderId="93" xfId="48" applyFont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41" fontId="5" fillId="0" borderId="94" xfId="48" applyFont="1" applyFill="1" applyBorder="1" applyAlignment="1">
      <alignment vertical="center"/>
    </xf>
    <xf numFmtId="0" fontId="5" fillId="0" borderId="74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76" xfId="0" applyFont="1" applyFill="1" applyBorder="1" applyAlignment="1">
      <alignment horizontal="center" vertical="center" wrapText="1"/>
    </xf>
    <xf numFmtId="0" fontId="5" fillId="25" borderId="95" xfId="0" applyFont="1" applyFill="1" applyBorder="1" applyAlignment="1">
      <alignment horizontal="left" vertical="center"/>
    </xf>
    <xf numFmtId="41" fontId="5" fillId="25" borderId="31" xfId="0" applyNumberFormat="1" applyFont="1" applyFill="1" applyBorder="1" applyAlignment="1">
      <alignment horizontal="right" vertical="center" wrapText="1"/>
    </xf>
    <xf numFmtId="0" fontId="5" fillId="0" borderId="96" xfId="0" applyFont="1" applyFill="1" applyBorder="1" applyAlignment="1">
      <alignment horizontal="center" vertical="center"/>
    </xf>
    <xf numFmtId="41" fontId="5" fillId="0" borderId="97" xfId="48" applyFont="1" applyFill="1" applyBorder="1" applyAlignment="1">
      <alignment vertical="center"/>
    </xf>
    <xf numFmtId="41" fontId="5" fillId="25" borderId="98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/>
    </xf>
    <xf numFmtId="41" fontId="5" fillId="0" borderId="99" xfId="48" applyFont="1" applyBorder="1" applyAlignment="1">
      <alignment vertical="center"/>
    </xf>
    <xf numFmtId="41" fontId="5" fillId="0" borderId="45" xfId="48" applyFont="1" applyBorder="1" applyAlignment="1">
      <alignment horizontal="center" vertical="center"/>
    </xf>
    <xf numFmtId="0" fontId="23" fillId="0" borderId="0" xfId="0" applyFont="1" applyBorder="1" applyAlignment="1">
      <alignment/>
    </xf>
    <xf numFmtId="41" fontId="5" fillId="0" borderId="46" xfId="48" applyFont="1" applyBorder="1" applyAlignment="1">
      <alignment horizontal="center" vertical="center"/>
    </xf>
    <xf numFmtId="41" fontId="5" fillId="0" borderId="100" xfId="48" applyFont="1" applyBorder="1" applyAlignment="1">
      <alignment vertical="center"/>
    </xf>
    <xf numFmtId="41" fontId="5" fillId="0" borderId="77" xfId="48" applyFont="1" applyBorder="1" applyAlignment="1">
      <alignment horizontal="center" vertical="center"/>
    </xf>
    <xf numFmtId="41" fontId="5" fillId="0" borderId="101" xfId="48" applyFont="1" applyBorder="1" applyAlignment="1">
      <alignment vertical="center"/>
    </xf>
    <xf numFmtId="41" fontId="5" fillId="0" borderId="102" xfId="48" applyFont="1" applyBorder="1" applyAlignment="1">
      <alignment vertical="center"/>
    </xf>
    <xf numFmtId="41" fontId="5" fillId="0" borderId="14" xfId="48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3" fillId="0" borderId="35" xfId="0" applyFont="1" applyBorder="1" applyAlignment="1">
      <alignment vertical="center"/>
    </xf>
    <xf numFmtId="41" fontId="5" fillId="0" borderId="103" xfId="48" applyFont="1" applyBorder="1" applyAlignment="1">
      <alignment vertical="center"/>
    </xf>
    <xf numFmtId="0" fontId="34" fillId="0" borderId="0" xfId="0" applyFont="1" applyAlignment="1">
      <alignment vertical="center"/>
    </xf>
    <xf numFmtId="0" fontId="35" fillId="0" borderId="0" xfId="0" applyFont="1" applyBorder="1" applyAlignment="1">
      <alignment horizontal="left" vertical="center" wrapText="1"/>
    </xf>
    <xf numFmtId="0" fontId="35" fillId="0" borderId="104" xfId="0" applyFont="1" applyBorder="1" applyAlignment="1">
      <alignment horizontal="center" vertical="center"/>
    </xf>
    <xf numFmtId="0" fontId="35" fillId="0" borderId="105" xfId="0" applyFont="1" applyBorder="1" applyAlignment="1">
      <alignment horizontal="center" vertical="center"/>
    </xf>
    <xf numFmtId="0" fontId="35" fillId="0" borderId="105" xfId="0" applyFont="1" applyBorder="1" applyAlignment="1">
      <alignment horizontal="center" vertical="center" wrapText="1"/>
    </xf>
    <xf numFmtId="0" fontId="35" fillId="0" borderId="106" xfId="0" applyFont="1" applyBorder="1" applyAlignment="1">
      <alignment horizontal="center" vertical="center" wrapText="1"/>
    </xf>
    <xf numFmtId="41" fontId="29" fillId="25" borderId="107" xfId="48" applyFont="1" applyFill="1" applyBorder="1" applyAlignment="1">
      <alignment horizontal="center" vertical="center"/>
    </xf>
    <xf numFmtId="41" fontId="5" fillId="25" borderId="108" xfId="0" applyNumberFormat="1" applyFont="1" applyFill="1" applyBorder="1" applyAlignment="1">
      <alignment horizontal="right" vertical="center" wrapText="1"/>
    </xf>
    <xf numFmtId="41" fontId="31" fillId="0" borderId="14" xfId="48" applyFont="1" applyBorder="1" applyAlignment="1">
      <alignment horizontal="center" vertical="center"/>
    </xf>
    <xf numFmtId="0" fontId="5" fillId="0" borderId="92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23" fillId="0" borderId="96" xfId="0" applyFont="1" applyBorder="1" applyAlignment="1">
      <alignment/>
    </xf>
    <xf numFmtId="41" fontId="5" fillId="0" borderId="33" xfId="48" applyFont="1" applyFill="1" applyBorder="1" applyAlignment="1">
      <alignment vertical="center"/>
    </xf>
    <xf numFmtId="41" fontId="5" fillId="0" borderId="39" xfId="48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41" fontId="5" fillId="0" borderId="33" xfId="48" applyFont="1" applyBorder="1" applyAlignment="1">
      <alignment vertical="center"/>
    </xf>
    <xf numFmtId="0" fontId="5" fillId="0" borderId="11" xfId="48" applyNumberFormat="1" applyFont="1" applyBorder="1" applyAlignment="1">
      <alignment horizontal="center" vertical="center" wrapText="1"/>
    </xf>
    <xf numFmtId="41" fontId="5" fillId="0" borderId="73" xfId="48" applyFont="1" applyBorder="1" applyAlignment="1">
      <alignment horizontal="center" vertical="center"/>
    </xf>
    <xf numFmtId="0" fontId="24" fillId="24" borderId="109" xfId="0" applyFont="1" applyFill="1" applyBorder="1" applyAlignment="1">
      <alignment horizontal="center" vertical="center"/>
    </xf>
    <xf numFmtId="0" fontId="23" fillId="0" borderId="16" xfId="0" applyFont="1" applyBorder="1" applyAlignment="1">
      <alignment vertical="center"/>
    </xf>
    <xf numFmtId="0" fontId="23" fillId="0" borderId="110" xfId="0" applyFont="1" applyBorder="1" applyAlignment="1">
      <alignment/>
    </xf>
    <xf numFmtId="41" fontId="5" fillId="0" borderId="111" xfId="48" applyFont="1" applyBorder="1" applyAlignment="1">
      <alignment horizontal="center" vertical="center"/>
    </xf>
    <xf numFmtId="0" fontId="5" fillId="26" borderId="93" xfId="0" applyFont="1" applyFill="1" applyBorder="1" applyAlignment="1">
      <alignment horizontal="center" vertical="center" wrapText="1"/>
    </xf>
    <xf numFmtId="41" fontId="5" fillId="26" borderId="97" xfId="48" applyFont="1" applyFill="1" applyBorder="1" applyAlignment="1">
      <alignment vertical="center"/>
    </xf>
    <xf numFmtId="0" fontId="5" fillId="26" borderId="91" xfId="0" applyFont="1" applyFill="1" applyBorder="1" applyAlignment="1">
      <alignment horizontal="left" vertical="center"/>
    </xf>
    <xf numFmtId="0" fontId="24" fillId="26" borderId="50" xfId="0" applyFont="1" applyFill="1" applyBorder="1" applyAlignment="1">
      <alignment horizontal="left" vertical="center"/>
    </xf>
    <xf numFmtId="41" fontId="5" fillId="26" borderId="76" xfId="0" applyNumberFormat="1" applyFont="1" applyFill="1" applyBorder="1" applyAlignment="1">
      <alignment horizontal="right" vertical="center"/>
    </xf>
    <xf numFmtId="41" fontId="5" fillId="26" borderId="51" xfId="0" applyNumberFormat="1" applyFont="1" applyFill="1" applyBorder="1" applyAlignment="1">
      <alignment horizontal="left" vertical="center"/>
    </xf>
    <xf numFmtId="0" fontId="33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5" fillId="0" borderId="112" xfId="0" applyFont="1" applyBorder="1" applyAlignment="1">
      <alignment horizontal="center" vertical="center"/>
    </xf>
    <xf numFmtId="0" fontId="5" fillId="0" borderId="113" xfId="0" applyFont="1" applyBorder="1" applyAlignment="1">
      <alignment horizontal="center" vertical="center"/>
    </xf>
    <xf numFmtId="0" fontId="24" fillId="24" borderId="114" xfId="0" applyFont="1" applyFill="1" applyBorder="1" applyAlignment="1">
      <alignment horizontal="center" vertical="center"/>
    </xf>
    <xf numFmtId="0" fontId="24" fillId="24" borderId="22" xfId="0" applyFont="1" applyFill="1" applyBorder="1" applyAlignment="1">
      <alignment horizontal="center" vertical="center"/>
    </xf>
    <xf numFmtId="0" fontId="24" fillId="24" borderId="115" xfId="0" applyFont="1" applyFill="1" applyBorder="1" applyAlignment="1">
      <alignment horizontal="center" vertical="center"/>
    </xf>
    <xf numFmtId="0" fontId="5" fillId="0" borderId="27" xfId="48" applyNumberFormat="1" applyFont="1" applyBorder="1" applyAlignment="1">
      <alignment horizontal="center" vertical="center" wrapText="1"/>
    </xf>
    <xf numFmtId="0" fontId="5" fillId="0" borderId="38" xfId="48" applyNumberFormat="1" applyFont="1" applyBorder="1" applyAlignment="1">
      <alignment horizontal="center" vertical="center" wrapText="1"/>
    </xf>
    <xf numFmtId="41" fontId="5" fillId="0" borderId="116" xfId="48" applyFont="1" applyBorder="1" applyAlignment="1">
      <alignment horizontal="center" vertical="center"/>
    </xf>
    <xf numFmtId="41" fontId="5" fillId="0" borderId="117" xfId="48" applyFont="1" applyBorder="1" applyAlignment="1">
      <alignment horizontal="center" vertical="center"/>
    </xf>
    <xf numFmtId="41" fontId="24" fillId="24" borderId="16" xfId="48" applyFont="1" applyFill="1" applyBorder="1" applyAlignment="1">
      <alignment horizontal="center" vertical="center"/>
    </xf>
    <xf numFmtId="41" fontId="24" fillId="24" borderId="17" xfId="48" applyFont="1" applyFill="1" applyBorder="1" applyAlignment="1">
      <alignment horizontal="center" vertical="center"/>
    </xf>
    <xf numFmtId="41" fontId="24" fillId="24" borderId="111" xfId="48" applyFont="1" applyFill="1" applyBorder="1" applyAlignment="1">
      <alignment horizontal="center" vertical="center"/>
    </xf>
    <xf numFmtId="0" fontId="5" fillId="0" borderId="118" xfId="0" applyFont="1" applyBorder="1" applyAlignment="1">
      <alignment horizontal="center" vertical="center"/>
    </xf>
    <xf numFmtId="0" fontId="5" fillId="0" borderId="117" xfId="0" applyFont="1" applyBorder="1" applyAlignment="1">
      <alignment horizontal="center" vertical="center"/>
    </xf>
    <xf numFmtId="0" fontId="35" fillId="0" borderId="119" xfId="0" applyFont="1" applyBorder="1" applyAlignment="1">
      <alignment horizontal="left" vertical="center"/>
    </xf>
    <xf numFmtId="0" fontId="35" fillId="0" borderId="58" xfId="0" applyFont="1" applyBorder="1" applyAlignment="1">
      <alignment horizontal="left" vertical="center"/>
    </xf>
    <xf numFmtId="0" fontId="35" fillId="0" borderId="79" xfId="0" applyFont="1" applyBorder="1" applyAlignment="1">
      <alignment horizontal="left" vertical="center"/>
    </xf>
    <xf numFmtId="0" fontId="35" fillId="0" borderId="30" xfId="0" applyFont="1" applyBorder="1" applyAlignment="1">
      <alignment horizontal="left" vertical="center"/>
    </xf>
    <xf numFmtId="0" fontId="35" fillId="0" borderId="79" xfId="0" applyFont="1" applyBorder="1" applyAlignment="1">
      <alignment horizontal="left" vertical="center" wrapText="1"/>
    </xf>
    <xf numFmtId="0" fontId="35" fillId="0" borderId="30" xfId="0" applyFont="1" applyBorder="1" applyAlignment="1">
      <alignment horizontal="left" vertical="center" wrapText="1"/>
    </xf>
    <xf numFmtId="0" fontId="5" fillId="0" borderId="120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93" xfId="0" applyFont="1" applyBorder="1" applyAlignment="1">
      <alignment horizontal="center" vertical="center"/>
    </xf>
    <xf numFmtId="41" fontId="5" fillId="0" borderId="121" xfId="48" applyFont="1" applyBorder="1" applyAlignment="1">
      <alignment horizontal="center" vertical="center"/>
    </xf>
    <xf numFmtId="41" fontId="5" fillId="0" borderId="50" xfId="48" applyFont="1" applyBorder="1" applyAlignment="1">
      <alignment horizontal="center" vertical="center"/>
    </xf>
    <xf numFmtId="0" fontId="5" fillId="0" borderId="122" xfId="48" applyNumberFormat="1" applyFont="1" applyBorder="1" applyAlignment="1">
      <alignment horizontal="center" vertical="center" wrapText="1"/>
    </xf>
    <xf numFmtId="0" fontId="5" fillId="0" borderId="123" xfId="48" applyNumberFormat="1" applyFont="1" applyBorder="1" applyAlignment="1">
      <alignment horizontal="center" vertical="center" wrapText="1"/>
    </xf>
    <xf numFmtId="41" fontId="5" fillId="0" borderId="53" xfId="48" applyFont="1" applyBorder="1" applyAlignment="1">
      <alignment horizontal="center" vertical="center"/>
    </xf>
    <xf numFmtId="41" fontId="5" fillId="0" borderId="93" xfId="48" applyFont="1" applyBorder="1" applyAlignment="1">
      <alignment horizontal="center" vertical="center"/>
    </xf>
    <xf numFmtId="41" fontId="5" fillId="0" borderId="112" xfId="48" applyFont="1" applyBorder="1" applyAlignment="1">
      <alignment horizontal="center" vertical="center"/>
    </xf>
    <xf numFmtId="41" fontId="5" fillId="0" borderId="113" xfId="48" applyFont="1" applyBorder="1" applyAlignment="1">
      <alignment horizontal="center" vertical="center"/>
    </xf>
    <xf numFmtId="41" fontId="5" fillId="0" borderId="124" xfId="48" applyFont="1" applyBorder="1" applyAlignment="1">
      <alignment horizontal="center" vertical="center"/>
    </xf>
    <xf numFmtId="0" fontId="35" fillId="0" borderId="125" xfId="0" applyFont="1" applyBorder="1" applyAlignment="1">
      <alignment horizontal="left" vertical="center" wrapText="1"/>
    </xf>
    <xf numFmtId="0" fontId="35" fillId="0" borderId="126" xfId="0" applyFont="1" applyBorder="1" applyAlignment="1">
      <alignment horizontal="left" vertical="center" wrapText="1"/>
    </xf>
    <xf numFmtId="41" fontId="29" fillId="0" borderId="127" xfId="48" applyFont="1" applyBorder="1" applyAlignment="1">
      <alignment horizontal="center" vertical="center"/>
    </xf>
    <xf numFmtId="41" fontId="29" fillId="0" borderId="128" xfId="48" applyFont="1" applyBorder="1" applyAlignment="1">
      <alignment horizontal="center" vertical="center"/>
    </xf>
    <xf numFmtId="41" fontId="29" fillId="0" borderId="129" xfId="48" applyFont="1" applyBorder="1" applyAlignment="1">
      <alignment horizontal="center" vertical="center"/>
    </xf>
    <xf numFmtId="41" fontId="30" fillId="24" borderId="130" xfId="48" applyFont="1" applyFill="1" applyBorder="1" applyAlignment="1">
      <alignment horizontal="center" vertical="center"/>
    </xf>
    <xf numFmtId="41" fontId="30" fillId="24" borderId="23" xfId="48" applyFont="1" applyFill="1" applyBorder="1" applyAlignment="1">
      <alignment horizontal="center" vertical="center"/>
    </xf>
    <xf numFmtId="41" fontId="26" fillId="0" borderId="0" xfId="48" applyFont="1" applyAlignment="1">
      <alignment horizontal="center" vertical="center"/>
    </xf>
    <xf numFmtId="41" fontId="29" fillId="0" borderId="52" xfId="48" applyFont="1" applyBorder="1" applyAlignment="1">
      <alignment horizontal="center" vertical="center"/>
    </xf>
    <xf numFmtId="41" fontId="29" fillId="0" borderId="11" xfId="48" applyFont="1" applyBorder="1" applyAlignment="1">
      <alignment horizontal="center" vertical="center"/>
    </xf>
    <xf numFmtId="41" fontId="29" fillId="0" borderId="131" xfId="48" applyFont="1" applyBorder="1" applyAlignment="1">
      <alignment horizontal="center" vertical="center"/>
    </xf>
    <xf numFmtId="41" fontId="29" fillId="0" borderId="15" xfId="48" applyFont="1" applyBorder="1" applyAlignment="1">
      <alignment horizontal="center" vertical="center"/>
    </xf>
    <xf numFmtId="0" fontId="29" fillId="0" borderId="127" xfId="48" applyNumberFormat="1" applyFont="1" applyBorder="1" applyAlignment="1">
      <alignment horizontal="center" vertical="center" wrapText="1"/>
    </xf>
    <xf numFmtId="0" fontId="29" fillId="0" borderId="19" xfId="48" applyNumberFormat="1" applyFont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131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127" xfId="0" applyFont="1" applyBorder="1" applyAlignment="1">
      <alignment horizontal="center" vertical="center"/>
    </xf>
    <xf numFmtId="0" fontId="5" fillId="0" borderId="128" xfId="0" applyFont="1" applyBorder="1" applyAlignment="1">
      <alignment horizontal="center" vertical="center"/>
    </xf>
    <xf numFmtId="0" fontId="5" fillId="0" borderId="129" xfId="0" applyFont="1" applyBorder="1" applyAlignment="1">
      <alignment horizontal="center" vertical="center"/>
    </xf>
    <xf numFmtId="0" fontId="24" fillId="24" borderId="130" xfId="0" applyFont="1" applyFill="1" applyBorder="1" applyAlignment="1">
      <alignment horizontal="center" vertical="center"/>
    </xf>
    <xf numFmtId="0" fontId="5" fillId="24" borderId="23" xfId="0" applyFont="1" applyFill="1" applyBorder="1" applyAlignment="1">
      <alignment horizontal="center" vertical="center"/>
    </xf>
    <xf numFmtId="0" fontId="5" fillId="24" borderId="44" xfId="0" applyFont="1" applyFill="1" applyBorder="1" applyAlignment="1">
      <alignment horizontal="center" vertical="center"/>
    </xf>
    <xf numFmtId="0" fontId="5" fillId="0" borderId="132" xfId="48" applyNumberFormat="1" applyFont="1" applyBorder="1" applyAlignment="1">
      <alignment horizontal="center" vertical="center" wrapText="1"/>
    </xf>
    <xf numFmtId="0" fontId="5" fillId="0" borderId="87" xfId="48" applyNumberFormat="1" applyFont="1" applyBorder="1" applyAlignment="1">
      <alignment horizontal="center" vertical="center" wrapText="1"/>
    </xf>
    <xf numFmtId="0" fontId="5" fillId="0" borderId="116" xfId="0" applyFont="1" applyBorder="1" applyAlignment="1">
      <alignment horizontal="center" vertical="center"/>
    </xf>
    <xf numFmtId="0" fontId="5" fillId="0" borderId="133" xfId="0" applyFont="1" applyBorder="1" applyAlignment="1">
      <alignment horizontal="center" vertical="center"/>
    </xf>
    <xf numFmtId="0" fontId="5" fillId="0" borderId="121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13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7"/>
  <sheetViews>
    <sheetView showGridLines="0" zoomScaleSheetLayoutView="85" zoomScalePageLayoutView="0" workbookViewId="0" topLeftCell="A34">
      <selection activeCell="H33" sqref="H33"/>
    </sheetView>
  </sheetViews>
  <sheetFormatPr defaultColWidth="8.88671875" defaultRowHeight="13.5"/>
  <cols>
    <col min="1" max="1" width="13.6640625" style="2" customWidth="1"/>
    <col min="2" max="2" width="12.5546875" style="2" customWidth="1"/>
    <col min="3" max="3" width="16.99609375" style="2" customWidth="1"/>
    <col min="4" max="4" width="17.99609375" style="3" customWidth="1"/>
    <col min="5" max="5" width="13.10546875" style="3" customWidth="1"/>
    <col min="6" max="6" width="13.77734375" style="3" customWidth="1"/>
    <col min="7" max="7" width="20.4453125" style="3" customWidth="1"/>
    <col min="8" max="8" width="20.10546875" style="3" customWidth="1"/>
    <col min="9" max="16384" width="8.88671875" style="2" customWidth="1"/>
  </cols>
  <sheetData>
    <row r="1" ht="39" customHeight="1"/>
    <row r="2" spans="1:8" ht="62.25" customHeight="1">
      <c r="A2" s="202" t="s">
        <v>113</v>
      </c>
      <c r="B2" s="203"/>
      <c r="C2" s="203"/>
      <c r="D2" s="203"/>
      <c r="E2" s="203"/>
      <c r="F2" s="203"/>
      <c r="G2" s="203"/>
      <c r="H2" s="203"/>
    </row>
    <row r="3" spans="1:8" ht="41.25" customHeight="1" thickBot="1">
      <c r="A3" s="138"/>
      <c r="B3" s="139"/>
      <c r="C3" s="139"/>
      <c r="D3" s="139"/>
      <c r="E3" s="139"/>
      <c r="F3" s="139"/>
      <c r="G3" s="139"/>
      <c r="H3" s="139"/>
    </row>
    <row r="4" spans="1:8" s="174" customFormat="1" ht="75" customHeight="1">
      <c r="A4" s="176" t="s">
        <v>89</v>
      </c>
      <c r="B4" s="218" t="s">
        <v>114</v>
      </c>
      <c r="C4" s="218"/>
      <c r="D4" s="218"/>
      <c r="E4" s="218"/>
      <c r="F4" s="218"/>
      <c r="G4" s="218"/>
      <c r="H4" s="219"/>
    </row>
    <row r="5" spans="1:8" s="174" customFormat="1" ht="75" customHeight="1">
      <c r="A5" s="177" t="s">
        <v>90</v>
      </c>
      <c r="B5" s="220" t="s">
        <v>93</v>
      </c>
      <c r="C5" s="220"/>
      <c r="D5" s="220"/>
      <c r="E5" s="220"/>
      <c r="F5" s="220"/>
      <c r="G5" s="220"/>
      <c r="H5" s="221"/>
    </row>
    <row r="6" spans="1:8" s="174" customFormat="1" ht="75" customHeight="1">
      <c r="A6" s="177" t="s">
        <v>91</v>
      </c>
      <c r="B6" s="220" t="s">
        <v>115</v>
      </c>
      <c r="C6" s="220"/>
      <c r="D6" s="220"/>
      <c r="E6" s="220"/>
      <c r="F6" s="220"/>
      <c r="G6" s="220"/>
      <c r="H6" s="221"/>
    </row>
    <row r="7" spans="1:8" s="174" customFormat="1" ht="75" customHeight="1">
      <c r="A7" s="178" t="s">
        <v>92</v>
      </c>
      <c r="B7" s="222" t="s">
        <v>112</v>
      </c>
      <c r="C7" s="222"/>
      <c r="D7" s="222"/>
      <c r="E7" s="222"/>
      <c r="F7" s="222"/>
      <c r="G7" s="222"/>
      <c r="H7" s="223"/>
    </row>
    <row r="8" spans="1:8" s="174" customFormat="1" ht="75" customHeight="1" thickBot="1">
      <c r="A8" s="179" t="s">
        <v>94</v>
      </c>
      <c r="B8" s="237" t="s">
        <v>111</v>
      </c>
      <c r="C8" s="237"/>
      <c r="D8" s="237"/>
      <c r="E8" s="237"/>
      <c r="F8" s="237"/>
      <c r="G8" s="237"/>
      <c r="H8" s="238"/>
    </row>
    <row r="9" spans="1:8" s="174" customFormat="1" ht="18.75" customHeight="1">
      <c r="A9" s="175"/>
      <c r="B9" s="175"/>
      <c r="C9" s="175"/>
      <c r="D9" s="175"/>
      <c r="E9" s="175"/>
      <c r="F9" s="175"/>
      <c r="G9" s="175"/>
      <c r="H9" s="175"/>
    </row>
    <row r="10" spans="1:8" ht="17.25" customHeight="1">
      <c r="A10" s="20" t="s">
        <v>86</v>
      </c>
      <c r="B10" s="11"/>
      <c r="C10" s="11"/>
      <c r="D10" s="10"/>
      <c r="E10" s="10"/>
      <c r="F10" s="10"/>
      <c r="G10" s="10"/>
      <c r="H10" s="10"/>
    </row>
    <row r="11" spans="1:8" ht="19.5" customHeight="1" thickBot="1">
      <c r="A11" s="11"/>
      <c r="B11" s="11"/>
      <c r="C11" s="11"/>
      <c r="D11" s="10"/>
      <c r="E11" s="10"/>
      <c r="F11" s="10"/>
      <c r="G11" s="10"/>
      <c r="H11" s="5" t="s">
        <v>22</v>
      </c>
    </row>
    <row r="12" spans="1:8" ht="19.5" customHeight="1" thickBot="1">
      <c r="A12" s="204" t="s">
        <v>20</v>
      </c>
      <c r="B12" s="205"/>
      <c r="C12" s="205"/>
      <c r="D12" s="205"/>
      <c r="E12" s="234" t="s">
        <v>10</v>
      </c>
      <c r="F12" s="235"/>
      <c r="G12" s="235"/>
      <c r="H12" s="236"/>
    </row>
    <row r="13" spans="1:8" ht="19.5" customHeight="1">
      <c r="A13" s="216" t="s">
        <v>0</v>
      </c>
      <c r="B13" s="224" t="s">
        <v>1</v>
      </c>
      <c r="C13" s="226" t="s">
        <v>2</v>
      </c>
      <c r="D13" s="209" t="s">
        <v>36</v>
      </c>
      <c r="E13" s="211" t="s">
        <v>0</v>
      </c>
      <c r="F13" s="228" t="s">
        <v>1</v>
      </c>
      <c r="G13" s="232" t="s">
        <v>2</v>
      </c>
      <c r="H13" s="230" t="s">
        <v>36</v>
      </c>
    </row>
    <row r="14" spans="1:8" ht="11.25" customHeight="1" thickBot="1">
      <c r="A14" s="217"/>
      <c r="B14" s="225"/>
      <c r="C14" s="227"/>
      <c r="D14" s="210"/>
      <c r="E14" s="212"/>
      <c r="F14" s="229"/>
      <c r="G14" s="233"/>
      <c r="H14" s="231"/>
    </row>
    <row r="15" spans="1:8" ht="19.5" customHeight="1">
      <c r="A15" s="206" t="s">
        <v>38</v>
      </c>
      <c r="B15" s="207"/>
      <c r="C15" s="208"/>
      <c r="D15" s="45">
        <f>SUM(D16+D18+D21+D25+D27)</f>
        <v>40010</v>
      </c>
      <c r="E15" s="213" t="s">
        <v>9</v>
      </c>
      <c r="F15" s="214"/>
      <c r="G15" s="215"/>
      <c r="H15" s="72">
        <v>40010</v>
      </c>
    </row>
    <row r="16" spans="1:8" ht="19.5" customHeight="1">
      <c r="A16" s="25" t="s">
        <v>30</v>
      </c>
      <c r="B16" s="44" t="s">
        <v>37</v>
      </c>
      <c r="C16" s="24" t="s">
        <v>5</v>
      </c>
      <c r="D16" s="46">
        <f>SUM(D17)</f>
        <v>0</v>
      </c>
      <c r="E16" s="25" t="s">
        <v>40</v>
      </c>
      <c r="F16" s="44" t="s">
        <v>41</v>
      </c>
      <c r="G16" s="108" t="s">
        <v>5</v>
      </c>
      <c r="H16" s="73">
        <f>SUM(H17:H18)</f>
        <v>1800</v>
      </c>
    </row>
    <row r="17" spans="1:8" ht="19.5" customHeight="1">
      <c r="A17" s="16"/>
      <c r="B17" s="17"/>
      <c r="C17" s="12" t="s">
        <v>25</v>
      </c>
      <c r="D17" s="47">
        <f>세입내역!D7</f>
        <v>0</v>
      </c>
      <c r="E17" s="116"/>
      <c r="F17" s="117"/>
      <c r="G17" s="118" t="s">
        <v>43</v>
      </c>
      <c r="H17" s="74">
        <f>세출내역!D7</f>
        <v>300</v>
      </c>
    </row>
    <row r="18" spans="1:8" ht="19.5" customHeight="1">
      <c r="A18" s="8" t="s">
        <v>31</v>
      </c>
      <c r="B18" s="9" t="s">
        <v>26</v>
      </c>
      <c r="C18" s="24" t="s">
        <v>5</v>
      </c>
      <c r="D18" s="46">
        <f>SUM(D19:D20)</f>
        <v>20000</v>
      </c>
      <c r="E18" s="116"/>
      <c r="F18" s="160"/>
      <c r="G18" s="162" t="s">
        <v>42</v>
      </c>
      <c r="H18" s="161">
        <f>세출내역!D8</f>
        <v>1500</v>
      </c>
    </row>
    <row r="19" spans="1:8" s="11" customFormat="1" ht="19.5" customHeight="1">
      <c r="A19" s="8"/>
      <c r="B19" s="111"/>
      <c r="C19" s="12" t="s">
        <v>27</v>
      </c>
      <c r="D19" s="110">
        <f>세입내역!D9</f>
        <v>0</v>
      </c>
      <c r="E19" s="121" t="s">
        <v>40</v>
      </c>
      <c r="F19" s="120" t="s">
        <v>45</v>
      </c>
      <c r="G19" s="24" t="s">
        <v>8</v>
      </c>
      <c r="H19" s="73">
        <f>SUM(H20:H25)</f>
        <v>6210</v>
      </c>
    </row>
    <row r="20" spans="1:8" ht="19.5" customHeight="1">
      <c r="A20" s="16"/>
      <c r="B20" s="112"/>
      <c r="C20" s="78" t="s">
        <v>28</v>
      </c>
      <c r="D20" s="125">
        <f>세입내역!D10</f>
        <v>20000</v>
      </c>
      <c r="E20" s="131"/>
      <c r="F20" s="21"/>
      <c r="G20" s="164" t="s">
        <v>46</v>
      </c>
      <c r="H20" s="165">
        <f>세출내역!D10</f>
        <v>600</v>
      </c>
    </row>
    <row r="21" spans="1:8" ht="19.5" customHeight="1">
      <c r="A21" s="8" t="s">
        <v>32</v>
      </c>
      <c r="B21" s="44" t="s">
        <v>32</v>
      </c>
      <c r="C21" s="24" t="s">
        <v>24</v>
      </c>
      <c r="D21" s="126">
        <f>SUM(D22:D24)</f>
        <v>20000</v>
      </c>
      <c r="E21" s="131"/>
      <c r="F21" s="163"/>
      <c r="G21" s="166" t="s">
        <v>48</v>
      </c>
      <c r="H21" s="167">
        <f>세출내역!D11</f>
        <v>1680</v>
      </c>
    </row>
    <row r="22" spans="1:8" ht="19.5" customHeight="1">
      <c r="A22" s="8"/>
      <c r="B22" s="14"/>
      <c r="C22" s="79" t="s">
        <v>33</v>
      </c>
      <c r="D22" s="127">
        <f>세입내역!D12</f>
        <v>10000</v>
      </c>
      <c r="E22" s="131"/>
      <c r="F22" s="163"/>
      <c r="G22" s="166" t="s">
        <v>57</v>
      </c>
      <c r="H22" s="167">
        <f>세출내역!D15</f>
        <v>960</v>
      </c>
    </row>
    <row r="23" spans="1:8" ht="19.5" customHeight="1">
      <c r="A23" s="8"/>
      <c r="B23" s="14"/>
      <c r="C23" s="123" t="s">
        <v>39</v>
      </c>
      <c r="D23" s="128">
        <f>세입내역!D13</f>
        <v>10000</v>
      </c>
      <c r="E23" s="131"/>
      <c r="F23" s="163"/>
      <c r="G23" s="166" t="s">
        <v>56</v>
      </c>
      <c r="H23" s="167">
        <f>세출내역!D16</f>
        <v>1770</v>
      </c>
    </row>
    <row r="24" spans="1:8" ht="19.5" customHeight="1">
      <c r="A24" s="16"/>
      <c r="B24" s="17"/>
      <c r="C24" s="13" t="s">
        <v>39</v>
      </c>
      <c r="D24" s="129">
        <v>0</v>
      </c>
      <c r="E24" s="131"/>
      <c r="F24" s="163"/>
      <c r="G24" s="169" t="s">
        <v>76</v>
      </c>
      <c r="H24" s="132">
        <f>세출내역!D19</f>
        <v>600</v>
      </c>
    </row>
    <row r="25" spans="1:8" ht="19.5" customHeight="1">
      <c r="A25" s="8" t="s">
        <v>29</v>
      </c>
      <c r="B25" s="9" t="s">
        <v>29</v>
      </c>
      <c r="C25" s="24" t="s">
        <v>24</v>
      </c>
      <c r="D25" s="126">
        <f>SUM(D26)</f>
        <v>0</v>
      </c>
      <c r="E25" s="131"/>
      <c r="F25" s="163"/>
      <c r="G25" s="162" t="s">
        <v>79</v>
      </c>
      <c r="H25" s="168">
        <f>세출내역!D20</f>
        <v>600</v>
      </c>
    </row>
    <row r="26" spans="1:8" ht="19.5" customHeight="1">
      <c r="A26" s="8"/>
      <c r="B26" s="14"/>
      <c r="C26" s="113" t="s">
        <v>29</v>
      </c>
      <c r="D26" s="10">
        <v>0</v>
      </c>
      <c r="E26" s="121" t="s">
        <v>62</v>
      </c>
      <c r="F26" s="120" t="s">
        <v>63</v>
      </c>
      <c r="G26" s="24" t="s">
        <v>5</v>
      </c>
      <c r="H26" s="73">
        <f>SUM(H27:H28)</f>
        <v>2200</v>
      </c>
    </row>
    <row r="27" spans="1:8" ht="19.5" customHeight="1">
      <c r="A27" s="25" t="s">
        <v>34</v>
      </c>
      <c r="B27" s="44" t="s">
        <v>34</v>
      </c>
      <c r="C27" s="24" t="s">
        <v>24</v>
      </c>
      <c r="D27" s="126">
        <f>SUM(D28)</f>
        <v>10</v>
      </c>
      <c r="E27" s="131"/>
      <c r="F27" s="21"/>
      <c r="G27" s="119" t="s">
        <v>64</v>
      </c>
      <c r="H27" s="132">
        <f>세출내역!D22</f>
        <v>1000</v>
      </c>
    </row>
    <row r="28" spans="1:8" ht="19.5" customHeight="1">
      <c r="A28" s="16"/>
      <c r="B28" s="114"/>
      <c r="C28" s="115" t="s">
        <v>35</v>
      </c>
      <c r="D28" s="130">
        <f>세입내역!D17</f>
        <v>10</v>
      </c>
      <c r="E28" s="131"/>
      <c r="F28" s="163"/>
      <c r="G28" s="162" t="s">
        <v>65</v>
      </c>
      <c r="H28" s="168">
        <f>세출내역!D23</f>
        <v>1200</v>
      </c>
    </row>
    <row r="29" spans="1:8" ht="19.5" customHeight="1">
      <c r="A29" s="170"/>
      <c r="B29" s="171"/>
      <c r="C29" s="171"/>
      <c r="D29" s="10"/>
      <c r="E29" s="121" t="s">
        <v>4</v>
      </c>
      <c r="F29" s="120" t="s">
        <v>23</v>
      </c>
      <c r="G29" s="24" t="s">
        <v>5</v>
      </c>
      <c r="H29" s="73">
        <f>SUM(H30:H32)</f>
        <v>29800</v>
      </c>
    </row>
    <row r="30" spans="1:8" ht="21.75" customHeight="1">
      <c r="A30" s="48"/>
      <c r="B30" s="22"/>
      <c r="C30" s="22"/>
      <c r="D30" s="23"/>
      <c r="E30" s="131"/>
      <c r="F30" s="163"/>
      <c r="G30" s="166" t="s">
        <v>73</v>
      </c>
      <c r="H30" s="167">
        <f>세출내역!D25</f>
        <v>6200</v>
      </c>
    </row>
    <row r="31" spans="1:8" ht="21.75" customHeight="1">
      <c r="A31" s="48"/>
      <c r="B31" s="22"/>
      <c r="C31" s="22"/>
      <c r="D31" s="23"/>
      <c r="E31" s="131"/>
      <c r="F31" s="163"/>
      <c r="G31" s="166" t="s">
        <v>81</v>
      </c>
      <c r="H31" s="167">
        <f>세출내역!D27</f>
        <v>4000</v>
      </c>
    </row>
    <row r="32" spans="1:8" ht="21.75" customHeight="1">
      <c r="A32" s="48"/>
      <c r="B32" s="22"/>
      <c r="C32" s="22"/>
      <c r="D32" s="23"/>
      <c r="E32" s="131"/>
      <c r="F32" s="163"/>
      <c r="G32" s="182" t="s">
        <v>85</v>
      </c>
      <c r="H32" s="132">
        <v>19600</v>
      </c>
    </row>
    <row r="33" spans="1:8" ht="19.5" customHeight="1">
      <c r="A33" s="48"/>
      <c r="B33" s="22"/>
      <c r="C33" s="22"/>
      <c r="D33" s="186"/>
      <c r="E33" s="121" t="s">
        <v>95</v>
      </c>
      <c r="F33" s="120" t="s">
        <v>95</v>
      </c>
      <c r="G33" s="24" t="s">
        <v>5</v>
      </c>
      <c r="H33" s="73">
        <f>SUM(H34)</f>
        <v>0</v>
      </c>
    </row>
    <row r="34" spans="1:8" ht="19.5" customHeight="1">
      <c r="A34" s="188"/>
      <c r="B34" s="11"/>
      <c r="C34" s="11"/>
      <c r="D34" s="189"/>
      <c r="E34" s="193"/>
      <c r="F34" s="194"/>
      <c r="G34" s="195" t="s">
        <v>103</v>
      </c>
      <c r="H34" s="168">
        <v>0</v>
      </c>
    </row>
    <row r="35" spans="1:8" ht="19.5" customHeight="1">
      <c r="A35" s="48"/>
      <c r="B35" s="22"/>
      <c r="C35" s="22"/>
      <c r="D35" s="186"/>
      <c r="E35" s="190" t="s">
        <v>106</v>
      </c>
      <c r="F35" s="191" t="s">
        <v>107</v>
      </c>
      <c r="G35" s="192" t="s">
        <v>5</v>
      </c>
      <c r="H35" s="72">
        <v>0</v>
      </c>
    </row>
    <row r="36" spans="1:8" ht="19.5" customHeight="1" thickBot="1">
      <c r="A36" s="183"/>
      <c r="B36" s="184"/>
      <c r="C36" s="184"/>
      <c r="D36" s="187"/>
      <c r="E36" s="172"/>
      <c r="F36" s="185"/>
      <c r="G36" s="148" t="s">
        <v>107</v>
      </c>
      <c r="H36" s="173">
        <v>0</v>
      </c>
    </row>
    <row r="37" spans="1:8" s="15" customFormat="1" ht="21.75" customHeight="1">
      <c r="A37" s="2"/>
      <c r="B37" s="2"/>
      <c r="C37" s="2"/>
      <c r="D37" s="3"/>
      <c r="E37" s="3"/>
      <c r="F37" s="3"/>
      <c r="G37" s="3"/>
      <c r="H37" s="3"/>
    </row>
    <row r="38" ht="21.75" customHeight="1"/>
    <row r="39" ht="21.75" customHeight="1"/>
    <row r="40" ht="21.75" customHeight="1"/>
    <row r="41" ht="21" customHeight="1"/>
    <row r="42" ht="21.7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</sheetData>
  <sheetProtection/>
  <mergeCells count="18">
    <mergeCell ref="B7:H7"/>
    <mergeCell ref="B13:B14"/>
    <mergeCell ref="C13:C14"/>
    <mergeCell ref="F13:F14"/>
    <mergeCell ref="H13:H14"/>
    <mergeCell ref="G13:G14"/>
    <mergeCell ref="E12:H12"/>
    <mergeCell ref="B8:H8"/>
    <mergeCell ref="A2:H2"/>
    <mergeCell ref="A12:D12"/>
    <mergeCell ref="A15:C15"/>
    <mergeCell ref="D13:D14"/>
    <mergeCell ref="E13:E14"/>
    <mergeCell ref="E15:G15"/>
    <mergeCell ref="A13:A14"/>
    <mergeCell ref="B4:H4"/>
    <mergeCell ref="B5:H5"/>
    <mergeCell ref="B6:H6"/>
  </mergeCells>
  <printOptions horizontalCentered="1"/>
  <pageMargins left="0.65" right="0.15748031496062992" top="0.73" bottom="0.66" header="0.3937007874015748" footer="0.3937007874015748"/>
  <pageSetup fitToHeight="2" horizontalDpi="600" verticalDpi="600" orientation="landscape" paperSize="9" scale="89" r:id="rId1"/>
  <headerFooter alignWithMargins="0">
    <oddFooter>&amp;C&amp;"돋움,굵게"(세입세출총괄 &amp;P / &amp;N)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SheetLayoutView="80" zoomScalePageLayoutView="0" workbookViewId="0" topLeftCell="A1">
      <selection activeCell="A5" sqref="A5:C5"/>
    </sheetView>
  </sheetViews>
  <sheetFormatPr defaultColWidth="8.88671875" defaultRowHeight="13.5"/>
  <cols>
    <col min="1" max="1" width="13.88671875" style="28" customWidth="1"/>
    <col min="2" max="2" width="10.77734375" style="28" bestFit="1" customWidth="1"/>
    <col min="3" max="3" width="20.99609375" style="28" customWidth="1"/>
    <col min="4" max="4" width="20.5546875" style="28" customWidth="1"/>
    <col min="5" max="5" width="25.88671875" style="37" customWidth="1"/>
    <col min="6" max="6" width="24.10546875" style="30" customWidth="1"/>
    <col min="7" max="7" width="18.5546875" style="30" customWidth="1"/>
    <col min="8" max="8" width="6.21484375" style="29" customWidth="1"/>
    <col min="9" max="9" width="11.88671875" style="29" customWidth="1"/>
    <col min="10" max="16384" width="8.88671875" style="29" customWidth="1"/>
  </cols>
  <sheetData>
    <row r="1" spans="1:7" ht="21" customHeight="1">
      <c r="A1" s="27" t="s">
        <v>87</v>
      </c>
      <c r="D1" s="244"/>
      <c r="E1" s="244"/>
      <c r="F1" s="244"/>
      <c r="G1" s="244"/>
    </row>
    <row r="2" spans="5:6" ht="12.75" thickBot="1">
      <c r="E2" s="35"/>
      <c r="F2" s="42"/>
    </row>
    <row r="3" spans="1:7" s="31" customFormat="1" ht="23.25" customHeight="1">
      <c r="A3" s="245" t="s">
        <v>11</v>
      </c>
      <c r="B3" s="247" t="s">
        <v>12</v>
      </c>
      <c r="C3" s="247" t="s">
        <v>13</v>
      </c>
      <c r="D3" s="249" t="s">
        <v>118</v>
      </c>
      <c r="E3" s="239" t="s">
        <v>119</v>
      </c>
      <c r="F3" s="240"/>
      <c r="G3" s="241"/>
    </row>
    <row r="4" spans="1:7" s="31" customFormat="1" ht="26.25" customHeight="1">
      <c r="A4" s="246"/>
      <c r="B4" s="248"/>
      <c r="C4" s="248"/>
      <c r="D4" s="250"/>
      <c r="E4" s="51"/>
      <c r="F4" s="52"/>
      <c r="G4" s="75" t="s">
        <v>14</v>
      </c>
    </row>
    <row r="5" spans="1:7" s="31" customFormat="1" ht="24.75" customHeight="1">
      <c r="A5" s="242" t="s">
        <v>15</v>
      </c>
      <c r="B5" s="243"/>
      <c r="C5" s="243"/>
      <c r="D5" s="106">
        <f>SUM(D6+D8+D11+D14+D16)</f>
        <v>40010</v>
      </c>
      <c r="E5" s="54"/>
      <c r="F5" s="55"/>
      <c r="G5" s="107">
        <f>SUM(G6+G8+G11+G14+G16)</f>
        <v>40010000</v>
      </c>
    </row>
    <row r="6" spans="1:7" s="31" customFormat="1" ht="24.75" customHeight="1">
      <c r="A6" s="60" t="s">
        <v>25</v>
      </c>
      <c r="B6" s="57" t="s">
        <v>25</v>
      </c>
      <c r="C6" s="58" t="s">
        <v>16</v>
      </c>
      <c r="D6" s="53">
        <f>D7</f>
        <v>0</v>
      </c>
      <c r="E6" s="59"/>
      <c r="F6" s="55"/>
      <c r="G6" s="62">
        <f>G7</f>
        <v>0</v>
      </c>
    </row>
    <row r="7" spans="1:7" s="31" customFormat="1" ht="24.75" customHeight="1">
      <c r="A7" s="49"/>
      <c r="B7" s="61"/>
      <c r="C7" s="50" t="s">
        <v>25</v>
      </c>
      <c r="D7" s="63">
        <f>TRUNC(SUM(G7)*0.001,1)</f>
        <v>0</v>
      </c>
      <c r="E7" s="100"/>
      <c r="F7" s="64"/>
      <c r="G7" s="93">
        <v>0</v>
      </c>
    </row>
    <row r="8" spans="1:7" s="31" customFormat="1" ht="24.75" customHeight="1">
      <c r="A8" s="60" t="s">
        <v>26</v>
      </c>
      <c r="B8" s="57" t="s">
        <v>26</v>
      </c>
      <c r="C8" s="58" t="s">
        <v>5</v>
      </c>
      <c r="D8" s="53">
        <f>SUM(D9:D10)</f>
        <v>20000</v>
      </c>
      <c r="E8" s="59"/>
      <c r="F8" s="55"/>
      <c r="G8" s="62">
        <f>SUM(G9:G10)</f>
        <v>20000000</v>
      </c>
    </row>
    <row r="9" spans="1:7" s="31" customFormat="1" ht="24.75" customHeight="1">
      <c r="A9" s="49"/>
      <c r="B9" s="61"/>
      <c r="C9" s="95" t="s">
        <v>27</v>
      </c>
      <c r="D9" s="96">
        <f>TRUNC(SUM(G9)*0.001,1)</f>
        <v>0</v>
      </c>
      <c r="E9" s="101" t="s">
        <v>27</v>
      </c>
      <c r="F9" s="97"/>
      <c r="G9" s="98">
        <v>0</v>
      </c>
    </row>
    <row r="10" spans="1:7" s="31" customFormat="1" ht="24.75" customHeight="1">
      <c r="A10" s="49"/>
      <c r="B10" s="61"/>
      <c r="C10" s="50" t="s">
        <v>28</v>
      </c>
      <c r="D10" s="63">
        <f>TRUNC(SUM(G10)*0.001,1)</f>
        <v>20000</v>
      </c>
      <c r="E10" s="100" t="s">
        <v>28</v>
      </c>
      <c r="F10" s="99"/>
      <c r="G10" s="94">
        <v>20000000</v>
      </c>
    </row>
    <row r="11" spans="1:7" s="31" customFormat="1" ht="24.75" customHeight="1">
      <c r="A11" s="60" t="s">
        <v>3</v>
      </c>
      <c r="B11" s="57" t="s">
        <v>3</v>
      </c>
      <c r="C11" s="58" t="s">
        <v>5</v>
      </c>
      <c r="D11" s="53">
        <f>SUM(D12:D13)</f>
        <v>20000</v>
      </c>
      <c r="E11" s="59"/>
      <c r="F11" s="55"/>
      <c r="G11" s="62">
        <f>SUM(G12:G13)</f>
        <v>20000000</v>
      </c>
    </row>
    <row r="12" spans="1:7" s="31" customFormat="1" ht="24.75" customHeight="1">
      <c r="A12" s="49"/>
      <c r="B12" s="61"/>
      <c r="C12" s="133" t="s">
        <v>6</v>
      </c>
      <c r="D12" s="180">
        <f>TRUNC(SUM(G12)*0.001,1)</f>
        <v>10000</v>
      </c>
      <c r="E12" s="135" t="s">
        <v>6</v>
      </c>
      <c r="F12" s="124"/>
      <c r="G12" s="103">
        <v>10000000</v>
      </c>
    </row>
    <row r="13" spans="1:7" s="31" customFormat="1" ht="24.75" customHeight="1">
      <c r="A13" s="49"/>
      <c r="B13" s="61"/>
      <c r="C13" s="134" t="s">
        <v>39</v>
      </c>
      <c r="D13" s="137">
        <f>TRUNC(SUM(G13)*0.001,1)</f>
        <v>10000</v>
      </c>
      <c r="E13" s="136" t="s">
        <v>39</v>
      </c>
      <c r="F13" s="104"/>
      <c r="G13" s="105">
        <v>10000000</v>
      </c>
    </row>
    <row r="14" spans="1:7" s="31" customFormat="1" ht="24.75" customHeight="1">
      <c r="A14" s="60" t="s">
        <v>29</v>
      </c>
      <c r="B14" s="57" t="s">
        <v>29</v>
      </c>
      <c r="C14" s="58" t="s">
        <v>5</v>
      </c>
      <c r="D14" s="53">
        <f>D15</f>
        <v>0</v>
      </c>
      <c r="E14" s="59"/>
      <c r="F14" s="55"/>
      <c r="G14" s="62">
        <f>G15</f>
        <v>0</v>
      </c>
    </row>
    <row r="15" spans="1:7" s="31" customFormat="1" ht="24.75" customHeight="1">
      <c r="A15" s="49"/>
      <c r="B15" s="61"/>
      <c r="C15" s="50" t="s">
        <v>29</v>
      </c>
      <c r="D15" s="63">
        <f>TRUNC(SUM(G15)*0.001,1)</f>
        <v>0</v>
      </c>
      <c r="E15" s="100"/>
      <c r="F15" s="64"/>
      <c r="G15" s="65">
        <v>0</v>
      </c>
    </row>
    <row r="16" spans="1:7" ht="24.75" customHeight="1">
      <c r="A16" s="60" t="s">
        <v>17</v>
      </c>
      <c r="B16" s="57" t="s">
        <v>17</v>
      </c>
      <c r="C16" s="58" t="s">
        <v>16</v>
      </c>
      <c r="D16" s="53">
        <f>D17</f>
        <v>10</v>
      </c>
      <c r="E16" s="59"/>
      <c r="F16" s="55"/>
      <c r="G16" s="56">
        <f>SUM(G17:G17)</f>
        <v>10000</v>
      </c>
    </row>
    <row r="17" spans="1:8" ht="24.75" customHeight="1" thickBot="1">
      <c r="A17" s="66"/>
      <c r="B17" s="67"/>
      <c r="C17" s="68" t="s">
        <v>18</v>
      </c>
      <c r="D17" s="69">
        <f>TRUNC(SUM(G17)*0.001,1)</f>
        <v>10</v>
      </c>
      <c r="E17" s="102" t="s">
        <v>19</v>
      </c>
      <c r="F17" s="70"/>
      <c r="G17" s="71">
        <v>10000</v>
      </c>
      <c r="H17" s="32"/>
    </row>
    <row r="18" ht="15" customHeight="1">
      <c r="E18" s="36"/>
    </row>
    <row r="19" ht="15" customHeight="1">
      <c r="E19" s="36"/>
    </row>
    <row r="20" ht="15" customHeight="1">
      <c r="E20" s="36"/>
    </row>
    <row r="21" ht="15" customHeight="1">
      <c r="E21" s="36"/>
    </row>
    <row r="22" ht="15" customHeight="1">
      <c r="E22" s="36"/>
    </row>
    <row r="23" ht="15" customHeight="1">
      <c r="E23" s="36"/>
    </row>
    <row r="24" ht="15" customHeight="1">
      <c r="E24" s="36"/>
    </row>
    <row r="25" ht="15" customHeight="1">
      <c r="E25" s="36"/>
    </row>
    <row r="26" ht="15" customHeight="1">
      <c r="E26" s="36"/>
    </row>
    <row r="27" ht="15" customHeight="1">
      <c r="E27" s="36"/>
    </row>
    <row r="28" ht="15" customHeight="1">
      <c r="E28" s="36"/>
    </row>
    <row r="29" ht="15" customHeight="1">
      <c r="E29" s="36"/>
    </row>
    <row r="30" ht="15" customHeight="1">
      <c r="E30" s="36"/>
    </row>
    <row r="31" ht="15" customHeight="1">
      <c r="E31" s="36"/>
    </row>
    <row r="32" ht="15" customHeight="1">
      <c r="E32" s="36"/>
    </row>
    <row r="33" ht="15" customHeight="1">
      <c r="E33" s="36"/>
    </row>
    <row r="34" ht="19.5" customHeight="1">
      <c r="E34" s="36"/>
    </row>
    <row r="35" ht="19.5" customHeight="1">
      <c r="E35" s="36"/>
    </row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</sheetData>
  <sheetProtection/>
  <mergeCells count="7">
    <mergeCell ref="E3:G3"/>
    <mergeCell ref="A5:C5"/>
    <mergeCell ref="D1:G1"/>
    <mergeCell ref="A3:A4"/>
    <mergeCell ref="B3:B4"/>
    <mergeCell ref="C3:C4"/>
    <mergeCell ref="D3:D4"/>
  </mergeCells>
  <printOptions horizontalCentered="1"/>
  <pageMargins left="0.7086614173228347" right="0.4330708661417323" top="1.0236220472440944" bottom="0.4724409448818898" header="0.4724409448818898" footer="0.2362204724409449"/>
  <pageSetup horizontalDpi="600" verticalDpi="600" orientation="landscape" paperSize="9" scale="82" r:id="rId1"/>
  <headerFooter alignWithMargins="0">
    <oddFooter>&amp;C(세입내역 &amp;P / &amp;N)&amp;R사회복지법인 좋은이웃복지재단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showGridLines="0" zoomScale="85" zoomScaleNormal="85" zoomScaleSheetLayoutView="80" workbookViewId="0" topLeftCell="A1">
      <selection activeCell="E10" sqref="E10"/>
    </sheetView>
  </sheetViews>
  <sheetFormatPr defaultColWidth="8.88671875" defaultRowHeight="13.5"/>
  <cols>
    <col min="1" max="1" width="9.88671875" style="2" customWidth="1"/>
    <col min="2" max="2" width="11.5546875" style="2" customWidth="1"/>
    <col min="3" max="3" width="16.99609375" style="2" customWidth="1"/>
    <col min="4" max="4" width="12.77734375" style="3" customWidth="1"/>
    <col min="5" max="5" width="23.21484375" style="4" customWidth="1"/>
    <col min="6" max="6" width="14.3359375" style="26" customWidth="1"/>
    <col min="7" max="7" width="31.77734375" style="38" customWidth="1"/>
    <col min="8" max="8" width="17.88671875" style="5" customWidth="1"/>
    <col min="9" max="10" width="12.99609375" style="2" bestFit="1" customWidth="1"/>
    <col min="11" max="16384" width="8.88671875" style="2" customWidth="1"/>
  </cols>
  <sheetData>
    <row r="1" spans="1:4" ht="48" customHeight="1">
      <c r="A1" s="1" t="s">
        <v>88</v>
      </c>
      <c r="D1" s="26"/>
    </row>
    <row r="2" ht="21" customHeight="1" thickBot="1">
      <c r="D2" s="18"/>
    </row>
    <row r="3" spans="1:8" s="6" customFormat="1" ht="24" customHeight="1">
      <c r="A3" s="263" t="s">
        <v>0</v>
      </c>
      <c r="B3" s="265" t="s">
        <v>1</v>
      </c>
      <c r="C3" s="267" t="s">
        <v>2</v>
      </c>
      <c r="D3" s="261" t="s">
        <v>116</v>
      </c>
      <c r="E3" s="255" t="s">
        <v>117</v>
      </c>
      <c r="F3" s="256"/>
      <c r="G3" s="256"/>
      <c r="H3" s="257"/>
    </row>
    <row r="4" spans="1:8" s="6" customFormat="1" ht="22.5" customHeight="1">
      <c r="A4" s="264"/>
      <c r="B4" s="266"/>
      <c r="C4" s="268"/>
      <c r="D4" s="262"/>
      <c r="E4" s="19"/>
      <c r="F4" s="33"/>
      <c r="G4" s="39"/>
      <c r="H4" s="76" t="s">
        <v>21</v>
      </c>
    </row>
    <row r="5" spans="1:8" s="6" customFormat="1" ht="24" customHeight="1" thickBot="1">
      <c r="A5" s="258" t="s">
        <v>7</v>
      </c>
      <c r="B5" s="259"/>
      <c r="C5" s="260"/>
      <c r="D5" s="108">
        <v>40010</v>
      </c>
      <c r="E5" s="7"/>
      <c r="F5" s="34"/>
      <c r="G5" s="77"/>
      <c r="H5" s="109">
        <v>40010000</v>
      </c>
    </row>
    <row r="6" spans="1:8" ht="24.75" customHeight="1">
      <c r="A6" s="85" t="s">
        <v>40</v>
      </c>
      <c r="B6" s="86" t="s">
        <v>41</v>
      </c>
      <c r="C6" s="87" t="s">
        <v>5</v>
      </c>
      <c r="D6" s="88">
        <f>SUM(D7:D8)</f>
        <v>1800</v>
      </c>
      <c r="E6" s="89"/>
      <c r="F6" s="90"/>
      <c r="G6" s="91"/>
      <c r="H6" s="92">
        <f>SUM(H7:H8)</f>
        <v>1800000</v>
      </c>
    </row>
    <row r="7" spans="1:8" s="15" customFormat="1" ht="24.75" customHeight="1">
      <c r="A7" s="40"/>
      <c r="B7" s="41"/>
      <c r="C7" s="140" t="s">
        <v>43</v>
      </c>
      <c r="D7" s="141">
        <f>TRUNC(SUM(H7)*0.001,1)</f>
        <v>300</v>
      </c>
      <c r="E7" s="144" t="s">
        <v>43</v>
      </c>
      <c r="F7" s="142"/>
      <c r="G7" s="143" t="s">
        <v>44</v>
      </c>
      <c r="H7" s="82">
        <v>300000</v>
      </c>
    </row>
    <row r="8" spans="1:8" s="15" customFormat="1" ht="24.75" customHeight="1" thickBot="1">
      <c r="A8" s="149"/>
      <c r="B8" s="41"/>
      <c r="C8" s="154" t="s">
        <v>42</v>
      </c>
      <c r="D8" s="141">
        <f>TRUNC(SUM(H8)*0.001,1)</f>
        <v>1500</v>
      </c>
      <c r="E8" s="144" t="s">
        <v>42</v>
      </c>
      <c r="F8" s="142"/>
      <c r="G8" s="143" t="s">
        <v>99</v>
      </c>
      <c r="H8" s="82">
        <f>250000*6</f>
        <v>1500000</v>
      </c>
    </row>
    <row r="9" spans="1:8" ht="24.75" customHeight="1">
      <c r="A9" s="85" t="s">
        <v>40</v>
      </c>
      <c r="B9" s="86" t="s">
        <v>45</v>
      </c>
      <c r="C9" s="87" t="s">
        <v>5</v>
      </c>
      <c r="D9" s="88">
        <f>SUM(D10:D20)</f>
        <v>6210</v>
      </c>
      <c r="E9" s="89"/>
      <c r="F9" s="90"/>
      <c r="G9" s="91"/>
      <c r="H9" s="92">
        <f>SUM(H10:H20)</f>
        <v>6210000</v>
      </c>
    </row>
    <row r="10" spans="1:8" s="15" customFormat="1" ht="24.75" customHeight="1">
      <c r="A10" s="40"/>
      <c r="B10" s="41"/>
      <c r="C10" s="140" t="s">
        <v>46</v>
      </c>
      <c r="D10" s="141">
        <f>TRUNC(SUM(H10)*0.001,1)</f>
        <v>600</v>
      </c>
      <c r="E10" s="144" t="s">
        <v>47</v>
      </c>
      <c r="F10" s="142"/>
      <c r="G10" s="143" t="s">
        <v>100</v>
      </c>
      <c r="H10" s="82">
        <v>600000</v>
      </c>
    </row>
    <row r="11" spans="1:8" s="15" customFormat="1" ht="24.75" customHeight="1">
      <c r="A11" s="149"/>
      <c r="B11" s="41"/>
      <c r="C11" s="140" t="s">
        <v>48</v>
      </c>
      <c r="D11" s="141">
        <f>TRUNC(SUM(H11:H14)*0.001,1)</f>
        <v>1680</v>
      </c>
      <c r="E11" s="144" t="s">
        <v>49</v>
      </c>
      <c r="F11" s="142"/>
      <c r="G11" s="143" t="s">
        <v>50</v>
      </c>
      <c r="H11" s="82">
        <v>120000</v>
      </c>
    </row>
    <row r="12" spans="1:8" s="15" customFormat="1" ht="24.75" customHeight="1">
      <c r="A12" s="149"/>
      <c r="B12" s="41"/>
      <c r="C12" s="150"/>
      <c r="D12" s="43"/>
      <c r="E12" s="144" t="s">
        <v>51</v>
      </c>
      <c r="F12" s="142"/>
      <c r="G12" s="143" t="s">
        <v>53</v>
      </c>
      <c r="H12" s="82">
        <v>600000</v>
      </c>
    </row>
    <row r="13" spans="1:8" s="15" customFormat="1" ht="24.75" customHeight="1">
      <c r="A13" s="149"/>
      <c r="B13" s="41"/>
      <c r="C13" s="150"/>
      <c r="D13" s="43"/>
      <c r="E13" s="144" t="s">
        <v>52</v>
      </c>
      <c r="F13" s="142"/>
      <c r="G13" s="143" t="s">
        <v>53</v>
      </c>
      <c r="H13" s="82">
        <f>50000*12</f>
        <v>600000</v>
      </c>
    </row>
    <row r="14" spans="1:8" s="15" customFormat="1" ht="24.75" customHeight="1">
      <c r="A14" s="149"/>
      <c r="B14" s="41"/>
      <c r="C14" s="152"/>
      <c r="D14" s="151"/>
      <c r="E14" s="144" t="s">
        <v>54</v>
      </c>
      <c r="F14" s="142"/>
      <c r="G14" s="143" t="s">
        <v>55</v>
      </c>
      <c r="H14" s="82">
        <f>30000*12</f>
        <v>360000</v>
      </c>
    </row>
    <row r="15" spans="1:8" s="15" customFormat="1" ht="24.75" customHeight="1">
      <c r="A15" s="149"/>
      <c r="B15" s="41"/>
      <c r="C15" s="150" t="s">
        <v>57</v>
      </c>
      <c r="D15" s="141">
        <f>TRUNC(SUM(H15)*0.001,1)</f>
        <v>960</v>
      </c>
      <c r="E15" s="144" t="s">
        <v>58</v>
      </c>
      <c r="F15" s="142"/>
      <c r="G15" s="143" t="s">
        <v>80</v>
      </c>
      <c r="H15" s="82">
        <f>80000*12</f>
        <v>960000</v>
      </c>
    </row>
    <row r="16" spans="1:8" s="15" customFormat="1" ht="24.75" customHeight="1">
      <c r="A16" s="149"/>
      <c r="B16" s="41"/>
      <c r="C16" s="140" t="s">
        <v>56</v>
      </c>
      <c r="D16" s="141">
        <f>TRUNC(SUM(H16:H18)*0.001,1)</f>
        <v>1770</v>
      </c>
      <c r="E16" s="144" t="s">
        <v>60</v>
      </c>
      <c r="F16" s="142"/>
      <c r="G16" s="143" t="s">
        <v>110</v>
      </c>
      <c r="H16" s="82">
        <v>270000</v>
      </c>
    </row>
    <row r="17" spans="1:8" s="15" customFormat="1" ht="24.75" customHeight="1">
      <c r="A17" s="149"/>
      <c r="B17" s="41"/>
      <c r="C17" s="150"/>
      <c r="D17" s="43"/>
      <c r="E17" s="144" t="s">
        <v>74</v>
      </c>
      <c r="F17" s="142"/>
      <c r="G17" s="159" t="s">
        <v>75</v>
      </c>
      <c r="H17" s="82">
        <v>500000</v>
      </c>
    </row>
    <row r="18" spans="1:8" s="15" customFormat="1" ht="24.75" customHeight="1">
      <c r="A18" s="149"/>
      <c r="B18" s="41"/>
      <c r="C18" s="150"/>
      <c r="D18" s="43"/>
      <c r="E18" s="144" t="s">
        <v>61</v>
      </c>
      <c r="F18" s="142"/>
      <c r="G18" s="159"/>
      <c r="H18" s="82">
        <v>1000000</v>
      </c>
    </row>
    <row r="19" spans="1:8" s="15" customFormat="1" ht="24.75" customHeight="1">
      <c r="A19" s="149"/>
      <c r="B19" s="41"/>
      <c r="C19" s="140" t="s">
        <v>76</v>
      </c>
      <c r="D19" s="141">
        <f>TRUNC(SUM(H19)*0.001,1)</f>
        <v>600</v>
      </c>
      <c r="E19" s="144" t="s">
        <v>77</v>
      </c>
      <c r="F19" s="142"/>
      <c r="G19" s="143" t="s">
        <v>78</v>
      </c>
      <c r="H19" s="82">
        <v>600000</v>
      </c>
    </row>
    <row r="20" spans="1:8" s="15" customFormat="1" ht="24.75" customHeight="1" thickBot="1">
      <c r="A20" s="149"/>
      <c r="B20" s="41"/>
      <c r="C20" s="154" t="s">
        <v>79</v>
      </c>
      <c r="D20" s="80">
        <f>TRUNC(SUM(H20)*0.001,1)</f>
        <v>600</v>
      </c>
      <c r="E20" s="145" t="s">
        <v>79</v>
      </c>
      <c r="F20" s="83"/>
      <c r="G20" s="122" t="s">
        <v>59</v>
      </c>
      <c r="H20" s="84">
        <f>50000*12</f>
        <v>600000</v>
      </c>
    </row>
    <row r="21" spans="1:8" ht="24.75" customHeight="1">
      <c r="A21" s="85" t="s">
        <v>62</v>
      </c>
      <c r="B21" s="86" t="s">
        <v>63</v>
      </c>
      <c r="C21" s="87" t="s">
        <v>5</v>
      </c>
      <c r="D21" s="88">
        <f>SUM(D22:D23)</f>
        <v>2200</v>
      </c>
      <c r="E21" s="89"/>
      <c r="F21" s="90"/>
      <c r="G21" s="91"/>
      <c r="H21" s="92">
        <f>SUM(H22:H23)</f>
        <v>2200000</v>
      </c>
    </row>
    <row r="22" spans="1:8" s="15" customFormat="1" ht="30.75" customHeight="1">
      <c r="A22" s="40"/>
      <c r="B22" s="41"/>
      <c r="C22" s="153" t="s">
        <v>64</v>
      </c>
      <c r="D22" s="43">
        <f>TRUNC(SUM(H22)*0.001,1)</f>
        <v>1000</v>
      </c>
      <c r="E22" s="155" t="s">
        <v>64</v>
      </c>
      <c r="F22" s="81"/>
      <c r="G22" s="156" t="s">
        <v>101</v>
      </c>
      <c r="H22" s="82">
        <v>1000000</v>
      </c>
    </row>
    <row r="23" spans="1:8" s="15" customFormat="1" ht="24.75" customHeight="1" thickBot="1">
      <c r="A23" s="146"/>
      <c r="B23" s="157"/>
      <c r="C23" s="154" t="s">
        <v>65</v>
      </c>
      <c r="D23" s="80">
        <f>TRUNC(SUM(H23)*0.001,1)</f>
        <v>1200</v>
      </c>
      <c r="E23" s="145" t="s">
        <v>66</v>
      </c>
      <c r="F23" s="83"/>
      <c r="G23" s="122" t="s">
        <v>104</v>
      </c>
      <c r="H23" s="84">
        <v>1200000</v>
      </c>
    </row>
    <row r="24" spans="1:8" ht="24.75" customHeight="1">
      <c r="A24" s="85" t="s">
        <v>4</v>
      </c>
      <c r="B24" s="86" t="s">
        <v>23</v>
      </c>
      <c r="C24" s="87" t="s">
        <v>5</v>
      </c>
      <c r="D24" s="88">
        <f>SUM(D25:D34)</f>
        <v>77800</v>
      </c>
      <c r="E24" s="89"/>
      <c r="F24" s="90"/>
      <c r="G24" s="91"/>
      <c r="H24" s="92">
        <v>13800000</v>
      </c>
    </row>
    <row r="25" spans="1:8" s="15" customFormat="1" ht="24.75" customHeight="1">
      <c r="A25" s="149"/>
      <c r="B25" s="41"/>
      <c r="C25" s="140" t="s">
        <v>73</v>
      </c>
      <c r="D25" s="141">
        <f>TRUNC(SUM(H25:H26)*0.001,1)</f>
        <v>6200</v>
      </c>
      <c r="E25" s="144" t="s">
        <v>67</v>
      </c>
      <c r="F25" s="142"/>
      <c r="G25" s="143" t="s">
        <v>72</v>
      </c>
      <c r="H25" s="82">
        <v>3200000</v>
      </c>
    </row>
    <row r="26" spans="1:8" s="15" customFormat="1" ht="24.75" customHeight="1">
      <c r="A26" s="149"/>
      <c r="B26" s="41"/>
      <c r="C26" s="152"/>
      <c r="D26" s="151"/>
      <c r="E26" s="144" t="s">
        <v>68</v>
      </c>
      <c r="F26" s="142"/>
      <c r="G26" s="143" t="s">
        <v>102</v>
      </c>
      <c r="H26" s="82">
        <f>500000*6</f>
        <v>3000000</v>
      </c>
    </row>
    <row r="27" spans="1:8" s="15" customFormat="1" ht="24.75" customHeight="1">
      <c r="A27" s="149"/>
      <c r="B27" s="41"/>
      <c r="C27" s="140" t="s">
        <v>81</v>
      </c>
      <c r="D27" s="141">
        <f>TRUNC(SUM(H27:H28)*0.001,1)</f>
        <v>4000</v>
      </c>
      <c r="E27" s="144" t="s">
        <v>82</v>
      </c>
      <c r="F27" s="142"/>
      <c r="G27" s="143" t="s">
        <v>109</v>
      </c>
      <c r="H27" s="82">
        <v>1000000</v>
      </c>
    </row>
    <row r="28" spans="1:8" s="15" customFormat="1" ht="24.75" customHeight="1">
      <c r="A28" s="149"/>
      <c r="B28" s="41"/>
      <c r="C28" s="152"/>
      <c r="D28" s="151"/>
      <c r="E28" s="144" t="s">
        <v>83</v>
      </c>
      <c r="F28" s="142"/>
      <c r="G28" s="143" t="s">
        <v>84</v>
      </c>
      <c r="H28" s="82">
        <v>3000000</v>
      </c>
    </row>
    <row r="29" spans="1:8" s="15" customFormat="1" ht="24.75" customHeight="1">
      <c r="A29" s="149"/>
      <c r="B29" s="41"/>
      <c r="C29" s="140" t="s">
        <v>69</v>
      </c>
      <c r="D29" s="141">
        <f>TRUNC(SUM(H29:H34)*0.001,1)</f>
        <v>35600</v>
      </c>
      <c r="E29" s="144" t="s">
        <v>70</v>
      </c>
      <c r="F29" s="142"/>
      <c r="G29" s="143" t="s">
        <v>105</v>
      </c>
      <c r="H29" s="82">
        <v>1800000</v>
      </c>
    </row>
    <row r="30" spans="1:8" s="15" customFormat="1" ht="24.75" customHeight="1" thickBot="1">
      <c r="A30" s="146"/>
      <c r="B30" s="157"/>
      <c r="C30" s="147"/>
      <c r="D30" s="158"/>
      <c r="E30" s="145" t="s">
        <v>71</v>
      </c>
      <c r="F30" s="83"/>
      <c r="G30" s="122" t="s">
        <v>105</v>
      </c>
      <c r="H30" s="84">
        <v>1800000</v>
      </c>
    </row>
    <row r="31" spans="1:8" s="15" customFormat="1" ht="24.75" customHeight="1" thickBot="1">
      <c r="A31" s="251" t="s">
        <v>95</v>
      </c>
      <c r="B31" s="253" t="s">
        <v>95</v>
      </c>
      <c r="C31" s="196" t="s">
        <v>5</v>
      </c>
      <c r="D31" s="197">
        <v>10000</v>
      </c>
      <c r="E31" s="198"/>
      <c r="F31" s="199"/>
      <c r="G31" s="200"/>
      <c r="H31" s="201">
        <v>10000000</v>
      </c>
    </row>
    <row r="32" spans="1:8" s="15" customFormat="1" ht="24.75" customHeight="1" thickBot="1">
      <c r="A32" s="252"/>
      <c r="B32" s="254"/>
      <c r="C32" s="147" t="s">
        <v>96</v>
      </c>
      <c r="D32" s="158">
        <v>10000</v>
      </c>
      <c r="E32" s="145" t="s">
        <v>97</v>
      </c>
      <c r="F32" s="83"/>
      <c r="G32" s="181" t="s">
        <v>98</v>
      </c>
      <c r="H32" s="84">
        <v>10000000</v>
      </c>
    </row>
    <row r="33" spans="1:8" s="15" customFormat="1" ht="24.75" customHeight="1" thickBot="1">
      <c r="A33" s="251" t="s">
        <v>106</v>
      </c>
      <c r="B33" s="253" t="s">
        <v>107</v>
      </c>
      <c r="C33" s="87" t="s">
        <v>5</v>
      </c>
      <c r="D33" s="88">
        <v>6000</v>
      </c>
      <c r="E33" s="198"/>
      <c r="F33" s="199"/>
      <c r="G33" s="200"/>
      <c r="H33" s="201">
        <v>6000000</v>
      </c>
    </row>
    <row r="34" spans="1:8" s="15" customFormat="1" ht="24.75" customHeight="1" thickBot="1">
      <c r="A34" s="252"/>
      <c r="B34" s="254"/>
      <c r="C34" s="147" t="s">
        <v>107</v>
      </c>
      <c r="D34" s="158">
        <v>6000</v>
      </c>
      <c r="E34" s="145" t="s">
        <v>107</v>
      </c>
      <c r="F34" s="83"/>
      <c r="G34" s="181" t="s">
        <v>108</v>
      </c>
      <c r="H34" s="84">
        <v>6000000</v>
      </c>
    </row>
  </sheetData>
  <sheetProtection/>
  <mergeCells count="10">
    <mergeCell ref="A31:A32"/>
    <mergeCell ref="B31:B32"/>
    <mergeCell ref="A33:A34"/>
    <mergeCell ref="B33:B34"/>
    <mergeCell ref="E3:H3"/>
    <mergeCell ref="A5:C5"/>
    <mergeCell ref="D3:D4"/>
    <mergeCell ref="A3:A4"/>
    <mergeCell ref="B3:B4"/>
    <mergeCell ref="C3:C4"/>
  </mergeCells>
  <printOptions horizontalCentered="1"/>
  <pageMargins left="0.5905511811023623" right="0.2755905511811024" top="0.5511811023622047" bottom="0.5905511811023623" header="1.062992125984252" footer="0.3937007874015748"/>
  <pageSetup fitToHeight="10" horizontalDpi="600" verticalDpi="600" orientation="landscape" paperSize="9" scale="78" r:id="rId1"/>
  <headerFooter alignWithMargins="0">
    <oddFooter>&amp;C&amp;"돋움,굵게"(세출내역 &amp;P / &amp;N)&amp;R사회복지법인 좋은이웃복지재단</oddFooter>
  </headerFooter>
  <rowBreaks count="1" manualBreakCount="1">
    <brk id="2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정애원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정애원</dc:creator>
  <cp:keywords/>
  <dc:description/>
  <cp:lastModifiedBy>원장님</cp:lastModifiedBy>
  <cp:lastPrinted>2015-12-17T07:40:35Z</cp:lastPrinted>
  <dcterms:created xsi:type="dcterms:W3CDTF">2003-02-14T02:56:16Z</dcterms:created>
  <dcterms:modified xsi:type="dcterms:W3CDTF">2015-12-21T07:11:15Z</dcterms:modified>
  <cp:category/>
  <cp:version/>
  <cp:contentType/>
  <cp:contentStatus/>
</cp:coreProperties>
</file>