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360" windowHeight="8820" activeTab="4"/>
  </bookViews>
  <sheets>
    <sheet name="표지" sheetId="1" r:id="rId1"/>
    <sheet name="예산총칙" sheetId="2" r:id="rId2"/>
    <sheet name="예산총괄표" sheetId="3" r:id="rId3"/>
    <sheet name="세입예산서" sheetId="4" r:id="rId4"/>
    <sheet name="세출예산서" sheetId="5" r:id="rId5"/>
  </sheets>
  <definedNames>
    <definedName name="_xlnm.Print_Area" localSheetId="4">'세출예산서'!$A$1:$H$89</definedName>
    <definedName name="_xlnm.Print_Titles" localSheetId="3">'세입예산서'!$1:$2</definedName>
    <definedName name="_xlnm.Print_Titles" localSheetId="4">'세출예산서'!$1:$2</definedName>
    <definedName name="_xlnm.Print_Titles" localSheetId="2">'예산총괄표'!$1:$3</definedName>
  </definedNames>
  <calcPr calcMode="manual" fullCalcOnLoad="1"/>
</workbook>
</file>

<file path=xl/sharedStrings.xml><?xml version="1.0" encoding="utf-8"?>
<sst xmlns="http://schemas.openxmlformats.org/spreadsheetml/2006/main" count="256" uniqueCount="208">
  <si>
    <t>관</t>
  </si>
  <si>
    <t>항</t>
  </si>
  <si>
    <t>목</t>
  </si>
  <si>
    <t>입소자부담금수입</t>
  </si>
  <si>
    <t>급여</t>
  </si>
  <si>
    <t>생계비</t>
  </si>
  <si>
    <t>종사자수당</t>
  </si>
  <si>
    <t>장기요양급여수입</t>
  </si>
  <si>
    <t>후원금</t>
  </si>
  <si>
    <t>지정후원금</t>
  </si>
  <si>
    <t>기타후생경비</t>
  </si>
  <si>
    <t>비지정후원금</t>
  </si>
  <si>
    <t>업무추진비</t>
  </si>
  <si>
    <t>전입금</t>
  </si>
  <si>
    <t>법인전입금</t>
  </si>
  <si>
    <t>기관운영비</t>
  </si>
  <si>
    <t>이월금</t>
  </si>
  <si>
    <t>전년도이월금</t>
  </si>
  <si>
    <t>잡수입</t>
  </si>
  <si>
    <t>운영비</t>
  </si>
  <si>
    <t>여비</t>
  </si>
  <si>
    <t>수용비 및 수수료</t>
  </si>
  <si>
    <t>공공요금</t>
  </si>
  <si>
    <t>제세공과금</t>
  </si>
  <si>
    <t>차량비</t>
  </si>
  <si>
    <t>시설비</t>
  </si>
  <si>
    <t>시설장비유지비</t>
  </si>
  <si>
    <t>연료비</t>
  </si>
  <si>
    <t>사업비</t>
  </si>
  <si>
    <t>잡지출</t>
  </si>
  <si>
    <t>예비비</t>
  </si>
  <si>
    <t>세목</t>
  </si>
  <si>
    <t>전년도이월금</t>
  </si>
  <si>
    <t>입소비용수입</t>
  </si>
  <si>
    <t>본인부담입소비용</t>
  </si>
  <si>
    <t>본인부담식재료비</t>
  </si>
  <si>
    <t>보조금수입</t>
  </si>
  <si>
    <t>시군구보조금</t>
  </si>
  <si>
    <t>증감</t>
  </si>
  <si>
    <t>효도관광비</t>
  </si>
  <si>
    <t>입소비용수입</t>
  </si>
  <si>
    <t>요양급여수입</t>
  </si>
  <si>
    <t>장기요양급여수입</t>
  </si>
  <si>
    <t>지정후원금</t>
  </si>
  <si>
    <t>비지정후원금</t>
  </si>
  <si>
    <t>산출근거</t>
  </si>
  <si>
    <t>법인전입금</t>
  </si>
  <si>
    <t>전년도이월금(후원금)</t>
  </si>
  <si>
    <t>전년도이월금
(후원금)</t>
  </si>
  <si>
    <t>불용품매각대</t>
  </si>
  <si>
    <t>기타예금이자수입</t>
  </si>
  <si>
    <t>불용품매각대</t>
  </si>
  <si>
    <t>기타잡수입</t>
  </si>
  <si>
    <t>직원식대</t>
  </si>
  <si>
    <t>세입계</t>
  </si>
  <si>
    <t>( 단위 : 천원 )</t>
  </si>
  <si>
    <t>당기 예산액</t>
  </si>
  <si>
    <t>*미확정</t>
  </si>
  <si>
    <t>20,000 * 9 = 180,000</t>
  </si>
  <si>
    <t>사무비</t>
  </si>
  <si>
    <t>기본급</t>
  </si>
  <si>
    <t>제수당</t>
  </si>
  <si>
    <t>직책보조수당</t>
  </si>
  <si>
    <t>휴일당직수당</t>
  </si>
  <si>
    <t>시설특별수당</t>
  </si>
  <si>
    <t>야간근로수당</t>
  </si>
  <si>
    <t>처우개선수당</t>
  </si>
  <si>
    <t>급식보조수당</t>
  </si>
  <si>
    <t>종사자수당</t>
  </si>
  <si>
    <t>명절보조수당</t>
  </si>
  <si>
    <t>연장근로수당</t>
  </si>
  <si>
    <t>퇴직금 및
퇴직적립금</t>
  </si>
  <si>
    <t>퇴직금 및
퇴직적립금</t>
  </si>
  <si>
    <t>사회보험부담금</t>
  </si>
  <si>
    <t>국민건강보험</t>
  </si>
  <si>
    <t>장기요양보험</t>
  </si>
  <si>
    <t>국민연금보험</t>
  </si>
  <si>
    <t>고용보험</t>
  </si>
  <si>
    <t>산재보험</t>
  </si>
  <si>
    <t>기타후생경비</t>
  </si>
  <si>
    <t>기관운영비</t>
  </si>
  <si>
    <t>인건비</t>
  </si>
  <si>
    <t>회의비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</si>
  <si>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</si>
  <si>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</si>
  <si>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</si>
  <si>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</si>
  <si>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</si>
  <si>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</si>
  <si>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</si>
  <si>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</si>
  <si>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</si>
  <si>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시설장비유지비</t>
  </si>
  <si>
    <t>수용기관경비</t>
  </si>
  <si>
    <t>피복비</t>
  </si>
  <si>
    <t>의료비</t>
  </si>
  <si>
    <t>교육비</t>
  </si>
  <si>
    <t>도서구입비</t>
  </si>
  <si>
    <t>도서구입비</t>
  </si>
  <si>
    <t>사업비</t>
  </si>
  <si>
    <t>의료재활사업비</t>
  </si>
  <si>
    <t>사회심리재활사업비</t>
  </si>
  <si>
    <t>사업비</t>
  </si>
  <si>
    <t>사회심리재활사업비</t>
  </si>
  <si>
    <t>잡지출</t>
  </si>
  <si>
    <t>예비비 및 기타</t>
  </si>
  <si>
    <t>자산취득비</t>
  </si>
  <si>
    <t>세출계</t>
  </si>
  <si>
    <t>반환금</t>
  </si>
  <si>
    <t>반환금</t>
  </si>
  <si>
    <t>예비비</t>
  </si>
  <si>
    <t xml:space="preserve"> 본인부담입소비용 + 생계비(시군구보조금)</t>
  </si>
  <si>
    <t xml:space="preserve"> 100,000 * 6회 = 600,000</t>
  </si>
  <si>
    <t xml:space="preserve"> 50,000 * 12회 = 600,000</t>
  </si>
  <si>
    <t xml:space="preserve"> 40,000 * 5 * 12 + 300,000 = 2,700,000</t>
  </si>
  <si>
    <t xml:space="preserve"> 100,000 * 12 = 1,200,000</t>
  </si>
  <si>
    <t>세입</t>
  </si>
  <si>
    <t>세출</t>
  </si>
  <si>
    <t>관</t>
  </si>
  <si>
    <t>항</t>
  </si>
  <si>
    <t>당기 예산액</t>
  </si>
  <si>
    <t>증감액</t>
  </si>
  <si>
    <t>입소자부담금
수입</t>
  </si>
  <si>
    <t>입소비용수입</t>
  </si>
  <si>
    <t>사무비</t>
  </si>
  <si>
    <t>인건비</t>
  </si>
  <si>
    <t>보조금수입</t>
  </si>
  <si>
    <t>업무추진비</t>
  </si>
  <si>
    <t>요양급여수입</t>
  </si>
  <si>
    <t>운영비</t>
  </si>
  <si>
    <t>후원금</t>
  </si>
  <si>
    <t>재산조성비</t>
  </si>
  <si>
    <t>시설비</t>
  </si>
  <si>
    <t>전입급</t>
  </si>
  <si>
    <t>전입금</t>
  </si>
  <si>
    <t>사업비</t>
  </si>
  <si>
    <t>운영비</t>
  </si>
  <si>
    <t>이월금</t>
  </si>
  <si>
    <t>교육비</t>
  </si>
  <si>
    <t>잡수입</t>
  </si>
  <si>
    <t>부채상환금</t>
  </si>
  <si>
    <t>잡지출</t>
  </si>
  <si>
    <t>예비비 
및 기타</t>
  </si>
  <si>
    <t>세입합계</t>
  </si>
  <si>
    <t>세출합계</t>
  </si>
  <si>
    <t xml:space="preserve"> </t>
  </si>
  <si>
    <t>( 단위 : 원 )</t>
  </si>
  <si>
    <t>시설명 : 엘림사랑의집 가동</t>
  </si>
  <si>
    <t>2015 예산액</t>
  </si>
  <si>
    <t>2015 예산액</t>
  </si>
  <si>
    <t>&lt;장기요양 1일당 수가&gt;
1등급 : 51,290 / 2등급 : 47,590 / 3등급 : 43,870
일반1급(1명) : 51,290 * 365 * 0.8 * 1 = 14,976,680
일반2급(5명) : 47,590 * 365 * 0.8 * 5 = 69,481,400
일반3급(1명) : 43,870 * 365 * 0.8 * 1 = 12,810,040
일반4급(2명) : 43,870 * 365 * 0.8 * 2 = 25,620,080
총계 : 122,888,200</t>
  </si>
  <si>
    <t>2015 예산액</t>
  </si>
  <si>
    <t>2015 예산서</t>
  </si>
  <si>
    <t>주식대 : 1,500(1식) * 3(1일) = 4,500
간식대 :    500(1회) * 2(1일) = 1,000
총식재료비 : 5,500 * 365 * 9 = 18,067,500</t>
  </si>
  <si>
    <t>&lt;장기요양 1일당 수가&gt;
1등급 : 51,290 / 2등급 : 47,590 / 3등급 : 43,870
일반1급(1명) : 51,290 * 365 * 1 / 5  =  3,744,170
일반2급(5명) : 47,590 * 365 * 5 / 5  = 17,370,350
일반3급(1명) : 43,870 * 365 * 1 / 5  =  3,202,510 
일반4급(2명) : 43,870 * 365 * 2 / 5  =  6,405,020
총계 : 30,722,050</t>
  </si>
  <si>
    <t>월 100,000 * 12 = 1,200,000</t>
  </si>
  <si>
    <t>적립금</t>
  </si>
  <si>
    <t>운영충당적립금</t>
  </si>
  <si>
    <t xml:space="preserve"> 종사자 : 5명 ( 원장1, 간호사1, 요양사3 )
 1,260,270 * 5명 * 12월 = 75,616,200</t>
  </si>
  <si>
    <t xml:space="preserve"> 원장 : 월 300,000  / 간호사 : 월 100,000
 (300,000+100,000) * 12 = 4,800,000</t>
  </si>
  <si>
    <t xml:space="preserve"> 연장근로수당으로 통합</t>
  </si>
  <si>
    <t xml:space="preserve"> 자격수당 및 특별상여 포함</t>
  </si>
  <si>
    <t xml:space="preserve"> 요양사 : 월 100,000 * 3명 * 12 = 3,600,000</t>
  </si>
  <si>
    <t xml:space="preserve"> 30,000 * 5 * 12 = 1,800,000원</t>
  </si>
  <si>
    <t xml:space="preserve"> 90,000 * 5명 * 12월 = 5,400,000원</t>
  </si>
  <si>
    <t xml:space="preserve"> 연간총급여 / 365 * 30 </t>
  </si>
  <si>
    <t xml:space="preserve"> 연간총급여 * 3.035 / 100</t>
  </si>
  <si>
    <t xml:space="preserve"> 총건강보험료 * 6.55 / 100</t>
  </si>
  <si>
    <t xml:space="preserve"> 연간총급여 * 4.5 / 100</t>
  </si>
  <si>
    <t xml:space="preserve"> 연간총급여 * 9 / 1000</t>
  </si>
  <si>
    <t xml:space="preserve"> 연간총급여 * 7 / 1000</t>
  </si>
  <si>
    <t>운영충당
적립금</t>
  </si>
  <si>
    <t>운영충당
적립금</t>
  </si>
  <si>
    <t>2016년 예산총칙</t>
  </si>
  <si>
    <t xml:space="preserve">제1조 </t>
  </si>
  <si>
    <t>제2조</t>
  </si>
  <si>
    <t>제3조</t>
  </si>
  <si>
    <t>1)세입의 주요 재원은 다음과 같다.</t>
  </si>
  <si>
    <t xml:space="preserve"> </t>
  </si>
  <si>
    <t xml:space="preserve"> (2)과년도수입                 0천원</t>
  </si>
  <si>
    <t xml:space="preserve"> (4)후원금                  1,200천원</t>
  </si>
  <si>
    <t xml:space="preserve"> (6)차입금                       0천원</t>
  </si>
  <si>
    <t xml:space="preserve"> (6)전입금                       0천원</t>
  </si>
  <si>
    <t>2)세출의 내용은 다음과 같다.</t>
  </si>
  <si>
    <t xml:space="preserve"> (2)재산조성비          13,000천원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</si>
  <si>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</si>
  <si>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</si>
  <si>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</si>
  <si>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</si>
  <si>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 xml:space="preserve"> (1)입소자부담금       48,789천원</t>
  </si>
  <si>
    <t xml:space="preserve"> (3)보조금                  5,400천원</t>
  </si>
  <si>
    <t xml:space="preserve"> (5)요양급여수입      122,888천원</t>
  </si>
  <si>
    <t xml:space="preserve"> (8)이월금                  4,200천원</t>
  </si>
  <si>
    <t xml:space="preserve"> (9)잡수입                  2,050천원</t>
  </si>
  <si>
    <t xml:space="preserve"> (3)사업비                26,340천원</t>
  </si>
  <si>
    <t xml:space="preserve"> (4)전출금                       0천원</t>
  </si>
  <si>
    <t xml:space="preserve"> (5)과년도지출                 0천원</t>
  </si>
  <si>
    <t xml:space="preserve"> (6)부채상환금                 0천원</t>
  </si>
  <si>
    <t xml:space="preserve"> (7)잡지출                    500천원</t>
  </si>
  <si>
    <t xml:space="preserve"> (8)예비비                    500천원</t>
  </si>
  <si>
    <t xml:space="preserve"> (9)적립금                  1,800천원</t>
  </si>
  <si>
    <t xml:space="preserve"> (1)사무비              154,087천원</t>
  </si>
  <si>
    <t>엘림사랑의집 가동의 2016년도 예산은 다음과 같다.</t>
  </si>
  <si>
    <t>세입세출 예산총액은 184,527천원으로 한다 .</t>
  </si>
  <si>
    <t>2015. 12. 10</t>
  </si>
  <si>
    <t>사회복지법인
중앙엘림복지재단</t>
  </si>
  <si>
    <t>2016년 엘림사랑의집[가동] 예산서</t>
  </si>
  <si>
    <t>엘림사랑의집 가동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</si>
</sst>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  <numFmt numFmtId="188" formatCode="_-* #,##0_-;\-* #,##0_-;_-* &quot;-&quot;??_-;_-@_-"/>
  </numFmts>
  <fonts count="51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8"/>
      <color indexed="8"/>
      <name val="맑은 고딕"/>
      <family val="3"/>
    </font>
    <font>
      <sz val="20"/>
      <color indexed="8"/>
      <name val="맑은 고딕"/>
      <family val="3"/>
    </font>
    <font>
      <sz val="10"/>
      <color indexed="8"/>
      <name val="맑은 고딕"/>
      <family val="3"/>
    </font>
    <font>
      <sz val="26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28"/>
      <color theme="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sz val="2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3" fontId="4" fillId="0" borderId="10" xfId="0" applyNumberFormat="1" applyFont="1" applyFill="1" applyBorder="1" applyAlignment="1">
      <alignment horizontal="center" vertical="top" wrapText="1"/>
    </xf>
    <xf numFmtId="41" fontId="4" fillId="0" borderId="10" xfId="48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1" fontId="4" fillId="0" borderId="11" xfId="48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1" fontId="4" fillId="0" borderId="10" xfId="0" applyNumberFormat="1" applyFont="1" applyFill="1" applyBorder="1" applyAlignment="1">
      <alignment horizontal="center" vertical="top" wrapText="1"/>
    </xf>
    <xf numFmtId="38" fontId="4" fillId="0" borderId="10" xfId="48" applyNumberFormat="1" applyFont="1" applyFill="1" applyBorder="1" applyAlignment="1">
      <alignment horizontal="right" vertical="top" wrapText="1" indent="1"/>
    </xf>
    <xf numFmtId="38" fontId="4" fillId="0" borderId="10" xfId="0" applyNumberFormat="1" applyFont="1" applyFill="1" applyBorder="1" applyAlignment="1">
      <alignment horizontal="right" vertical="top" indent="1"/>
    </xf>
    <xf numFmtId="0" fontId="6" fillId="0" borderId="10" xfId="0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/>
    </xf>
    <xf numFmtId="38" fontId="4" fillId="0" borderId="10" xfId="48" applyNumberFormat="1" applyFont="1" applyFill="1" applyBorder="1" applyAlignment="1">
      <alignment horizontal="right" vertical="center" wrapText="1" indent="1"/>
    </xf>
    <xf numFmtId="38" fontId="2" fillId="0" borderId="10" xfId="48" applyNumberFormat="1" applyFont="1" applyBorder="1" applyAlignment="1">
      <alignment horizontal="right" vertical="center"/>
    </xf>
    <xf numFmtId="38" fontId="2" fillId="0" borderId="13" xfId="48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12" xfId="48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38" fontId="2" fillId="0" borderId="15" xfId="48" applyNumberFormat="1" applyFont="1" applyBorder="1" applyAlignment="1">
      <alignment horizontal="right" vertical="center"/>
    </xf>
    <xf numFmtId="38" fontId="2" fillId="0" borderId="16" xfId="48" applyNumberFormat="1" applyFont="1" applyBorder="1" applyAlignment="1">
      <alignment horizontal="right" vertical="center"/>
    </xf>
    <xf numFmtId="38" fontId="5" fillId="0" borderId="17" xfId="48" applyNumberFormat="1" applyFont="1" applyBorder="1" applyAlignment="1">
      <alignment horizontal="right" vertical="center"/>
    </xf>
    <xf numFmtId="185" fontId="5" fillId="0" borderId="18" xfId="48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8" fontId="2" fillId="0" borderId="1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5" fillId="0" borderId="10" xfId="48" applyNumberFormat="1" applyFont="1" applyBorder="1" applyAlignment="1">
      <alignment horizontal="right" vertical="center"/>
    </xf>
    <xf numFmtId="38" fontId="5" fillId="0" borderId="15" xfId="48" applyNumberFormat="1" applyFont="1" applyBorder="1" applyAlignment="1">
      <alignment horizontal="right" vertical="center"/>
    </xf>
    <xf numFmtId="38" fontId="5" fillId="0" borderId="10" xfId="48" applyNumberFormat="1" applyFont="1" applyFill="1" applyBorder="1" applyAlignment="1">
      <alignment horizontal="right" vertical="center" wrapText="1"/>
    </xf>
    <xf numFmtId="38" fontId="5" fillId="0" borderId="10" xfId="0" applyNumberFormat="1" applyFont="1" applyFill="1" applyBorder="1" applyAlignment="1">
      <alignment horizontal="right" vertical="center"/>
    </xf>
    <xf numFmtId="38" fontId="5" fillId="0" borderId="15" xfId="48" applyNumberFormat="1" applyFont="1" applyFill="1" applyBorder="1" applyAlignment="1">
      <alignment horizontal="right" vertical="center" wrapText="1"/>
    </xf>
    <xf numFmtId="38" fontId="5" fillId="0" borderId="13" xfId="48" applyNumberFormat="1" applyFont="1" applyBorder="1" applyAlignment="1">
      <alignment horizontal="right" vertical="center"/>
    </xf>
    <xf numFmtId="38" fontId="6" fillId="0" borderId="26" xfId="48" applyNumberFormat="1" applyFont="1" applyFill="1" applyBorder="1" applyAlignment="1">
      <alignment horizontal="right" vertical="center" wrapText="1" indent="1"/>
    </xf>
    <xf numFmtId="38" fontId="6" fillId="0" borderId="26" xfId="0" applyNumberFormat="1" applyFont="1" applyFill="1" applyBorder="1" applyAlignment="1">
      <alignment horizontal="right" vertical="center" indent="1"/>
    </xf>
    <xf numFmtId="0" fontId="4" fillId="0" borderId="26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top" wrapText="1"/>
    </xf>
    <xf numFmtId="38" fontId="4" fillId="0" borderId="11" xfId="48" applyNumberFormat="1" applyFont="1" applyFill="1" applyBorder="1" applyAlignment="1">
      <alignment horizontal="right" vertical="top" wrapText="1" indent="1"/>
    </xf>
    <xf numFmtId="38" fontId="4" fillId="0" borderId="11" xfId="0" applyNumberFormat="1" applyFont="1" applyFill="1" applyBorder="1" applyAlignment="1">
      <alignment horizontal="right" vertical="top" inden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 wrapText="1"/>
    </xf>
    <xf numFmtId="38" fontId="6" fillId="0" borderId="12" xfId="48" applyNumberFormat="1" applyFont="1" applyBorder="1" applyAlignment="1">
      <alignment horizontal="right" vertical="center" indent="1"/>
    </xf>
    <xf numFmtId="0" fontId="6" fillId="0" borderId="12" xfId="0" applyFont="1" applyBorder="1" applyAlignment="1">
      <alignment vertical="center"/>
    </xf>
    <xf numFmtId="38" fontId="2" fillId="0" borderId="16" xfId="0" applyNumberFormat="1" applyFont="1" applyFill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1" fontId="3" fillId="0" borderId="10" xfId="48" applyFont="1" applyFill="1" applyBorder="1" applyAlignment="1">
      <alignment horizontal="center" vertical="center" wrapText="1"/>
    </xf>
    <xf numFmtId="38" fontId="4" fillId="0" borderId="26" xfId="0" applyNumberFormat="1" applyFont="1" applyFill="1" applyBorder="1" applyAlignment="1">
      <alignment horizontal="right" vertical="top" indent="1"/>
    </xf>
    <xf numFmtId="38" fontId="4" fillId="0" borderId="11" xfId="0" applyNumberFormat="1" applyFont="1" applyFill="1" applyBorder="1" applyAlignment="1">
      <alignment horizontal="right" vertical="center" indent="1"/>
    </xf>
    <xf numFmtId="38" fontId="6" fillId="0" borderId="1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top"/>
    </xf>
    <xf numFmtId="38" fontId="2" fillId="0" borderId="12" xfId="48" applyNumberFormat="1" applyFont="1" applyFill="1" applyBorder="1" applyAlignment="1">
      <alignment horizontal="right" vertical="top" indent="1"/>
    </xf>
    <xf numFmtId="38" fontId="2" fillId="0" borderId="10" xfId="48" applyNumberFormat="1" applyFont="1" applyFill="1" applyBorder="1" applyAlignment="1">
      <alignment horizontal="right" vertical="top" indent="1"/>
    </xf>
    <xf numFmtId="38" fontId="2" fillId="0" borderId="10" xfId="48" applyNumberFormat="1" applyFont="1" applyFill="1" applyBorder="1" applyAlignment="1">
      <alignment horizontal="right" vertical="center" indent="1"/>
    </xf>
    <xf numFmtId="38" fontId="5" fillId="0" borderId="26" xfId="48" applyNumberFormat="1" applyFont="1" applyFill="1" applyBorder="1" applyAlignment="1">
      <alignment horizontal="right" vertical="center" indent="1"/>
    </xf>
    <xf numFmtId="0" fontId="6" fillId="0" borderId="26" xfId="0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horizontal="right" vertical="top" indent="1"/>
    </xf>
    <xf numFmtId="38" fontId="2" fillId="0" borderId="10" xfId="48" applyNumberFormat="1" applyFont="1" applyFill="1" applyBorder="1" applyAlignment="1">
      <alignment horizontal="right" indent="1"/>
    </xf>
    <xf numFmtId="38" fontId="5" fillId="0" borderId="26" xfId="48" applyNumberFormat="1" applyFont="1" applyFill="1" applyBorder="1" applyAlignment="1">
      <alignment horizontal="right" indent="1"/>
    </xf>
    <xf numFmtId="38" fontId="2" fillId="0" borderId="11" xfId="48" applyNumberFormat="1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vertical="center" wrapText="1"/>
    </xf>
    <xf numFmtId="38" fontId="5" fillId="0" borderId="12" xfId="48" applyNumberFormat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top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30" fillId="0" borderId="36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3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21</xdr:row>
      <xdr:rowOff>19050</xdr:rowOff>
    </xdr:from>
    <xdr:to>
      <xdr:col>4</xdr:col>
      <xdr:colOff>323850</xdr:colOff>
      <xdr:row>24</xdr:row>
      <xdr:rowOff>57150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4419600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5"/>
  <sheetViews>
    <sheetView zoomScalePageLayoutView="0" workbookViewId="0" topLeftCell="A1">
      <selection activeCell="C22" sqref="C22:D25"/>
    </sheetView>
  </sheetViews>
  <sheetFormatPr defaultColWidth="8.88671875" defaultRowHeight="13.5"/>
  <cols>
    <col min="1" max="13" width="8.6640625" style="0" customWidth="1"/>
  </cols>
  <sheetData>
    <row r="1" ht="16.5" customHeight="1"/>
    <row r="2" ht="16.5" customHeight="1" thickBot="1"/>
    <row r="3" spans="3:11" ht="16.5" customHeight="1">
      <c r="C3" s="93" t="s">
        <v>206</v>
      </c>
      <c r="D3" s="94"/>
      <c r="E3" s="94"/>
      <c r="F3" s="94"/>
      <c r="G3" s="94"/>
      <c r="H3" s="94"/>
      <c r="I3" s="94"/>
      <c r="J3" s="94"/>
      <c r="K3" s="95"/>
    </row>
    <row r="4" spans="3:11" ht="16.5" customHeight="1">
      <c r="C4" s="96"/>
      <c r="D4" s="97"/>
      <c r="E4" s="97"/>
      <c r="F4" s="97"/>
      <c r="G4" s="97"/>
      <c r="H4" s="97"/>
      <c r="I4" s="97"/>
      <c r="J4" s="97"/>
      <c r="K4" s="98"/>
    </row>
    <row r="5" spans="3:11" ht="16.5" customHeight="1">
      <c r="C5" s="96"/>
      <c r="D5" s="97"/>
      <c r="E5" s="97"/>
      <c r="F5" s="97"/>
      <c r="G5" s="97"/>
      <c r="H5" s="97"/>
      <c r="I5" s="97"/>
      <c r="J5" s="97"/>
      <c r="K5" s="98"/>
    </row>
    <row r="6" spans="3:11" ht="16.5" customHeight="1">
      <c r="C6" s="96"/>
      <c r="D6" s="97"/>
      <c r="E6" s="97"/>
      <c r="F6" s="97"/>
      <c r="G6" s="97"/>
      <c r="H6" s="97"/>
      <c r="I6" s="97"/>
      <c r="J6" s="97"/>
      <c r="K6" s="98"/>
    </row>
    <row r="7" spans="3:11" ht="16.5" customHeight="1" thickBot="1">
      <c r="C7" s="99"/>
      <c r="D7" s="100"/>
      <c r="E7" s="100"/>
      <c r="F7" s="100"/>
      <c r="G7" s="100"/>
      <c r="H7" s="100"/>
      <c r="I7" s="100"/>
      <c r="J7" s="100"/>
      <c r="K7" s="101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spans="5:9" ht="16.5" customHeight="1">
      <c r="E14" s="102" t="s">
        <v>204</v>
      </c>
      <c r="F14" s="102"/>
      <c r="G14" s="102"/>
      <c r="H14" s="102"/>
      <c r="I14" s="102"/>
    </row>
    <row r="15" spans="5:9" ht="16.5" customHeight="1">
      <c r="E15" s="102"/>
      <c r="F15" s="102"/>
      <c r="G15" s="102"/>
      <c r="H15" s="102"/>
      <c r="I15" s="102"/>
    </row>
    <row r="16" spans="5:9" ht="16.5" customHeight="1">
      <c r="E16" s="102"/>
      <c r="F16" s="102"/>
      <c r="G16" s="102"/>
      <c r="H16" s="102"/>
      <c r="I16" s="102"/>
    </row>
    <row r="17" spans="5:9" ht="16.5" customHeight="1">
      <c r="E17" s="102"/>
      <c r="F17" s="102"/>
      <c r="G17" s="102"/>
      <c r="H17" s="102"/>
      <c r="I17" s="102"/>
    </row>
    <row r="18" ht="16.5" customHeight="1"/>
    <row r="19" ht="16.5" customHeight="1"/>
    <row r="20" ht="16.5" customHeight="1"/>
    <row r="21" ht="16.5" customHeight="1"/>
    <row r="22" spans="3:10" ht="16.5" customHeight="1">
      <c r="C22" s="103"/>
      <c r="D22" s="103"/>
      <c r="E22" s="104" t="s">
        <v>205</v>
      </c>
      <c r="F22" s="105"/>
      <c r="G22" s="106" t="s">
        <v>207</v>
      </c>
      <c r="H22" s="106"/>
      <c r="I22" s="106"/>
      <c r="J22" s="106"/>
    </row>
    <row r="23" spans="3:10" ht="16.5" customHeight="1">
      <c r="C23" s="103"/>
      <c r="D23" s="103"/>
      <c r="E23" s="105"/>
      <c r="F23" s="105"/>
      <c r="G23" s="106"/>
      <c r="H23" s="106"/>
      <c r="I23" s="106"/>
      <c r="J23" s="106"/>
    </row>
    <row r="24" spans="3:10" ht="16.5" customHeight="1">
      <c r="C24" s="103"/>
      <c r="D24" s="103"/>
      <c r="E24" s="105"/>
      <c r="F24" s="105"/>
      <c r="G24" s="106"/>
      <c r="H24" s="106"/>
      <c r="I24" s="106"/>
      <c r="J24" s="106"/>
    </row>
    <row r="25" spans="3:10" ht="16.5" customHeight="1">
      <c r="C25" s="103"/>
      <c r="D25" s="103"/>
      <c r="E25" s="105"/>
      <c r="F25" s="105"/>
      <c r="G25" s="106"/>
      <c r="H25" s="106"/>
      <c r="I25" s="106"/>
      <c r="J25" s="106"/>
    </row>
    <row r="26" ht="16.5" customHeight="1"/>
  </sheetData>
  <sheetProtection/>
  <mergeCells count="5">
    <mergeCell ref="C3:K7"/>
    <mergeCell ref="E14:I17"/>
    <mergeCell ref="C22:D25"/>
    <mergeCell ref="E22:F25"/>
    <mergeCell ref="G22:J2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2" sqref="B22:K25"/>
    </sheetView>
  </sheetViews>
  <sheetFormatPr defaultColWidth="8.88671875" defaultRowHeight="13.5"/>
  <cols>
    <col min="1" max="1" width="6.10546875" style="0" customWidth="1"/>
    <col min="2" max="10" width="11.5546875" style="0" customWidth="1"/>
    <col min="11" max="11" width="3.5546875" style="0" customWidth="1"/>
  </cols>
  <sheetData>
    <row r="1" spans="1:11" ht="31.5">
      <c r="A1" s="107" t="s">
        <v>173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6.5">
      <c r="A2" s="90" t="s">
        <v>174</v>
      </c>
      <c r="B2" s="108" t="s">
        <v>202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6.5">
      <c r="A3" s="91" t="s">
        <v>175</v>
      </c>
      <c r="B3" s="108" t="s">
        <v>203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6.5">
      <c r="A4" s="91" t="s">
        <v>176</v>
      </c>
      <c r="B4" s="108" t="s">
        <v>177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6.5">
      <c r="A5" s="109" t="s">
        <v>178</v>
      </c>
      <c r="B5" s="108" t="s">
        <v>189</v>
      </c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6.5">
      <c r="A6" s="110"/>
      <c r="B6" s="112" t="s">
        <v>179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1:11" ht="16.5">
      <c r="A7" s="110"/>
      <c r="B7" s="108" t="s">
        <v>190</v>
      </c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6.5">
      <c r="A8" s="110"/>
      <c r="B8" s="108" t="s">
        <v>180</v>
      </c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6.5">
      <c r="A9" s="110"/>
      <c r="B9" s="108" t="s">
        <v>191</v>
      </c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6.5">
      <c r="A10" s="110"/>
      <c r="B10" s="112" t="s">
        <v>181</v>
      </c>
      <c r="C10" s="113"/>
      <c r="D10" s="113"/>
      <c r="E10" s="113"/>
      <c r="F10" s="113"/>
      <c r="G10" s="113"/>
      <c r="H10" s="113"/>
      <c r="I10" s="113"/>
      <c r="J10" s="113"/>
      <c r="K10" s="114"/>
    </row>
    <row r="11" spans="1:11" ht="16.5">
      <c r="A11" s="110"/>
      <c r="B11" s="108" t="s">
        <v>182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6.5">
      <c r="A12" s="110"/>
      <c r="B12" s="108" t="s">
        <v>192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6.5">
      <c r="A13" s="110"/>
      <c r="B13" s="108" t="s">
        <v>193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6.5">
      <c r="A14" s="110"/>
      <c r="B14" s="108" t="s">
        <v>183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6.5">
      <c r="A15" s="110"/>
      <c r="B15" s="108" t="s">
        <v>201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6.5">
      <c r="A16" s="110"/>
      <c r="B16" s="108" t="s">
        <v>184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ht="16.5">
      <c r="A17" s="110"/>
      <c r="B17" s="108" t="s">
        <v>194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16.5">
      <c r="A18" s="110"/>
      <c r="B18" s="112" t="s">
        <v>195</v>
      </c>
      <c r="C18" s="113"/>
      <c r="D18" s="113"/>
      <c r="E18" s="113"/>
      <c r="F18" s="113"/>
      <c r="G18" s="113"/>
      <c r="H18" s="113"/>
      <c r="I18" s="113"/>
      <c r="J18" s="113"/>
      <c r="K18" s="114"/>
    </row>
    <row r="19" spans="1:11" ht="16.5">
      <c r="A19" s="110"/>
      <c r="B19" s="112" t="s">
        <v>196</v>
      </c>
      <c r="C19" s="113"/>
      <c r="D19" s="113"/>
      <c r="E19" s="113"/>
      <c r="F19" s="113"/>
      <c r="G19" s="113"/>
      <c r="H19" s="113"/>
      <c r="I19" s="113"/>
      <c r="J19" s="113"/>
      <c r="K19" s="114"/>
    </row>
    <row r="20" spans="1:11" ht="16.5">
      <c r="A20" s="110"/>
      <c r="B20" s="112" t="s">
        <v>197</v>
      </c>
      <c r="C20" s="113"/>
      <c r="D20" s="113"/>
      <c r="E20" s="113"/>
      <c r="F20" s="113"/>
      <c r="G20" s="113"/>
      <c r="H20" s="113"/>
      <c r="I20" s="113"/>
      <c r="J20" s="113"/>
      <c r="K20" s="114"/>
    </row>
    <row r="21" spans="1:11" ht="16.5">
      <c r="A21" s="110"/>
      <c r="B21" s="108" t="s">
        <v>198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6.5">
      <c r="A22" s="110"/>
      <c r="B22" s="108" t="s">
        <v>199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ht="16.5">
      <c r="A23" s="110"/>
      <c r="B23" s="112" t="s">
        <v>200</v>
      </c>
      <c r="C23" s="113"/>
      <c r="D23" s="113"/>
      <c r="E23" s="113"/>
      <c r="F23" s="113"/>
      <c r="G23" s="113"/>
      <c r="H23" s="113"/>
      <c r="I23" s="113"/>
      <c r="J23" s="113"/>
      <c r="K23" s="114"/>
    </row>
    <row r="24" spans="1:11" ht="16.5">
      <c r="A24" s="111"/>
      <c r="B24" s="112"/>
      <c r="C24" s="113"/>
      <c r="D24" s="113"/>
      <c r="E24" s="113"/>
      <c r="F24" s="113"/>
      <c r="G24" s="113"/>
      <c r="H24" s="113"/>
      <c r="I24" s="113"/>
      <c r="J24" s="113"/>
      <c r="K24" s="114"/>
    </row>
    <row r="25" spans="1:11" ht="38.25" customHeight="1">
      <c r="A25" s="92" t="s">
        <v>185</v>
      </c>
      <c r="B25" s="115" t="s">
        <v>186</v>
      </c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37.5" customHeight="1">
      <c r="A26" s="92" t="s">
        <v>187</v>
      </c>
      <c r="B26" s="115" t="s">
        <v>188</v>
      </c>
      <c r="C26" s="115"/>
      <c r="D26" s="115"/>
      <c r="E26" s="115"/>
      <c r="F26" s="115"/>
      <c r="G26" s="115"/>
      <c r="H26" s="115"/>
      <c r="I26" s="115"/>
      <c r="J26" s="115"/>
      <c r="K26" s="115"/>
    </row>
  </sheetData>
  <sheetProtection/>
  <mergeCells count="27">
    <mergeCell ref="B22:K22"/>
    <mergeCell ref="B23:K23"/>
    <mergeCell ref="B24:K24"/>
    <mergeCell ref="B25:K25"/>
    <mergeCell ref="B26:K26"/>
    <mergeCell ref="B16:K16"/>
    <mergeCell ref="B17:K17"/>
    <mergeCell ref="B18:K18"/>
    <mergeCell ref="B19:K19"/>
    <mergeCell ref="B20:K20"/>
    <mergeCell ref="B21:K21"/>
    <mergeCell ref="B10:K10"/>
    <mergeCell ref="B11:K11"/>
    <mergeCell ref="B12:K12"/>
    <mergeCell ref="B13:K13"/>
    <mergeCell ref="B14:K14"/>
    <mergeCell ref="B15:K15"/>
    <mergeCell ref="A1:K1"/>
    <mergeCell ref="B2:K2"/>
    <mergeCell ref="B3:K3"/>
    <mergeCell ref="B4:K4"/>
    <mergeCell ref="A5:A24"/>
    <mergeCell ref="B5:K5"/>
    <mergeCell ref="B6:K6"/>
    <mergeCell ref="B7:K7"/>
    <mergeCell ref="B8:K8"/>
    <mergeCell ref="B9:K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7" sqref="L7"/>
    </sheetView>
  </sheetViews>
  <sheetFormatPr defaultColWidth="8.88671875" defaultRowHeight="13.5"/>
  <cols>
    <col min="1" max="2" width="10.77734375" style="0" customWidth="1"/>
    <col min="3" max="5" width="12.21484375" style="0" customWidth="1"/>
    <col min="6" max="7" width="10.77734375" style="0" customWidth="1"/>
    <col min="8" max="10" width="12.21484375" style="0" customWidth="1"/>
  </cols>
  <sheetData>
    <row r="1" spans="1:10" s="1" customFormat="1" ht="14.25" customHeight="1" thickBot="1">
      <c r="A1" s="116" t="s">
        <v>147</v>
      </c>
      <c r="B1" s="116"/>
      <c r="C1" s="2"/>
      <c r="D1" s="2"/>
      <c r="E1" s="23"/>
      <c r="F1"/>
      <c r="G1"/>
      <c r="H1"/>
      <c r="I1" t="s">
        <v>145</v>
      </c>
      <c r="J1" s="50" t="s">
        <v>146</v>
      </c>
    </row>
    <row r="2" spans="1:10" s="1" customFormat="1" ht="33" customHeight="1" thickBot="1" thickTop="1">
      <c r="A2" s="117" t="s">
        <v>116</v>
      </c>
      <c r="B2" s="118"/>
      <c r="C2" s="118"/>
      <c r="D2" s="118"/>
      <c r="E2" s="119"/>
      <c r="F2" s="117" t="s">
        <v>117</v>
      </c>
      <c r="G2" s="118"/>
      <c r="H2" s="118"/>
      <c r="I2" s="118"/>
      <c r="J2" s="119"/>
    </row>
    <row r="3" spans="1:10" s="1" customFormat="1" ht="33" customHeight="1" thickTop="1">
      <c r="A3" s="35" t="s">
        <v>118</v>
      </c>
      <c r="B3" s="36" t="s">
        <v>119</v>
      </c>
      <c r="C3" s="27" t="s">
        <v>148</v>
      </c>
      <c r="D3" s="27" t="s">
        <v>120</v>
      </c>
      <c r="E3" s="28" t="s">
        <v>121</v>
      </c>
      <c r="F3" s="37" t="s">
        <v>118</v>
      </c>
      <c r="G3" s="38" t="s">
        <v>119</v>
      </c>
      <c r="H3" s="29" t="s">
        <v>149</v>
      </c>
      <c r="I3" s="30" t="s">
        <v>120</v>
      </c>
      <c r="J3" s="28" t="s">
        <v>121</v>
      </c>
    </row>
    <row r="4" spans="1:10" s="1" customFormat="1" ht="33" customHeight="1">
      <c r="A4" s="39" t="s">
        <v>122</v>
      </c>
      <c r="B4" s="40" t="s">
        <v>123</v>
      </c>
      <c r="C4" s="51">
        <v>47974000</v>
      </c>
      <c r="D4" s="51">
        <v>48789000</v>
      </c>
      <c r="E4" s="26">
        <f aca="true" t="shared" si="0" ref="E4:E10">D4-C4</f>
        <v>815000</v>
      </c>
      <c r="F4" s="120" t="s">
        <v>124</v>
      </c>
      <c r="G4" s="40" t="s">
        <v>125</v>
      </c>
      <c r="H4" s="53">
        <v>127731000</v>
      </c>
      <c r="I4" s="53">
        <v>135587000</v>
      </c>
      <c r="J4" s="68">
        <f aca="true" t="shared" si="1" ref="J4:J15">I4-H4</f>
        <v>7856000</v>
      </c>
    </row>
    <row r="5" spans="1:10" s="1" customFormat="1" ht="33" customHeight="1">
      <c r="A5" s="39" t="s">
        <v>126</v>
      </c>
      <c r="B5" s="40" t="s">
        <v>126</v>
      </c>
      <c r="C5" s="51">
        <v>7380000</v>
      </c>
      <c r="D5" s="51">
        <v>5400000</v>
      </c>
      <c r="E5" s="26">
        <f t="shared" si="0"/>
        <v>-1980000</v>
      </c>
      <c r="F5" s="121"/>
      <c r="G5" s="40" t="s">
        <v>127</v>
      </c>
      <c r="H5" s="53">
        <v>800000</v>
      </c>
      <c r="I5" s="53">
        <v>700000</v>
      </c>
      <c r="J5" s="42">
        <f t="shared" si="1"/>
        <v>-100000</v>
      </c>
    </row>
    <row r="6" spans="1:10" s="1" customFormat="1" ht="33" customHeight="1">
      <c r="A6" s="39" t="s">
        <v>128</v>
      </c>
      <c r="B6" s="40" t="s">
        <v>128</v>
      </c>
      <c r="C6" s="51">
        <v>119629000</v>
      </c>
      <c r="D6" s="51">
        <v>122888000</v>
      </c>
      <c r="E6" s="26">
        <f t="shared" si="0"/>
        <v>3259000</v>
      </c>
      <c r="F6" s="122"/>
      <c r="G6" s="40" t="s">
        <v>129</v>
      </c>
      <c r="H6" s="53">
        <v>23185000</v>
      </c>
      <c r="I6" s="53">
        <v>17800000</v>
      </c>
      <c r="J6" s="42">
        <f t="shared" si="1"/>
        <v>-5385000</v>
      </c>
    </row>
    <row r="7" spans="1:10" s="1" customFormat="1" ht="33" customHeight="1">
      <c r="A7" s="39" t="s">
        <v>130</v>
      </c>
      <c r="B7" s="40" t="s">
        <v>130</v>
      </c>
      <c r="C7" s="51">
        <v>1200000</v>
      </c>
      <c r="D7" s="51">
        <v>1200000</v>
      </c>
      <c r="E7" s="56">
        <f t="shared" si="0"/>
        <v>0</v>
      </c>
      <c r="F7" s="44" t="s">
        <v>131</v>
      </c>
      <c r="G7" s="45" t="s">
        <v>132</v>
      </c>
      <c r="H7" s="53">
        <v>3850000</v>
      </c>
      <c r="I7" s="53">
        <v>1300000</v>
      </c>
      <c r="J7" s="42">
        <f t="shared" si="1"/>
        <v>-2550000</v>
      </c>
    </row>
    <row r="8" spans="1:10" s="1" customFormat="1" ht="33" customHeight="1">
      <c r="A8" s="39" t="s">
        <v>133</v>
      </c>
      <c r="B8" s="46" t="s">
        <v>134</v>
      </c>
      <c r="C8" s="51">
        <v>0</v>
      </c>
      <c r="D8" s="51">
        <v>0</v>
      </c>
      <c r="E8" s="56">
        <f t="shared" si="0"/>
        <v>0</v>
      </c>
      <c r="F8" s="121" t="s">
        <v>135</v>
      </c>
      <c r="G8" s="40" t="s">
        <v>136</v>
      </c>
      <c r="H8" s="53">
        <v>25067000</v>
      </c>
      <c r="I8" s="53">
        <v>25340000</v>
      </c>
      <c r="J8" s="42">
        <f t="shared" si="1"/>
        <v>273000</v>
      </c>
    </row>
    <row r="9" spans="1:10" s="1" customFormat="1" ht="33" customHeight="1">
      <c r="A9" s="39" t="s">
        <v>137</v>
      </c>
      <c r="B9" s="46" t="s">
        <v>137</v>
      </c>
      <c r="C9" s="51">
        <v>4200000</v>
      </c>
      <c r="D9" s="51">
        <v>4200000</v>
      </c>
      <c r="E9" s="26">
        <f t="shared" si="0"/>
        <v>0</v>
      </c>
      <c r="F9" s="121"/>
      <c r="G9" s="40" t="s">
        <v>138</v>
      </c>
      <c r="H9" s="53">
        <v>200000</v>
      </c>
      <c r="I9" s="53">
        <v>100000</v>
      </c>
      <c r="J9" s="42">
        <f t="shared" si="1"/>
        <v>-100000</v>
      </c>
    </row>
    <row r="10" spans="1:10" s="1" customFormat="1" ht="33" customHeight="1">
      <c r="A10" s="39" t="s">
        <v>139</v>
      </c>
      <c r="B10" s="45" t="s">
        <v>139</v>
      </c>
      <c r="C10" s="51">
        <v>2650000</v>
      </c>
      <c r="D10" s="51">
        <v>2050000</v>
      </c>
      <c r="E10" s="56">
        <f t="shared" si="0"/>
        <v>-600000</v>
      </c>
      <c r="F10" s="122"/>
      <c r="G10" s="45" t="s">
        <v>135</v>
      </c>
      <c r="H10" s="53">
        <v>1100000</v>
      </c>
      <c r="I10" s="53">
        <v>900000</v>
      </c>
      <c r="J10" s="42">
        <f t="shared" si="1"/>
        <v>-200000</v>
      </c>
    </row>
    <row r="11" spans="1:10" s="1" customFormat="1" ht="33" customHeight="1">
      <c r="A11" s="39"/>
      <c r="B11" s="45"/>
      <c r="C11" s="25"/>
      <c r="D11" s="51"/>
      <c r="E11" s="26"/>
      <c r="F11" s="44" t="s">
        <v>140</v>
      </c>
      <c r="G11" s="48" t="s">
        <v>140</v>
      </c>
      <c r="H11" s="54">
        <v>0</v>
      </c>
      <c r="I11" s="54">
        <v>0</v>
      </c>
      <c r="J11" s="68">
        <f t="shared" si="1"/>
        <v>0</v>
      </c>
    </row>
    <row r="12" spans="1:10" s="1" customFormat="1" ht="33" customHeight="1">
      <c r="A12" s="39"/>
      <c r="B12" s="45"/>
      <c r="C12" s="25"/>
      <c r="D12" s="51"/>
      <c r="E12" s="26"/>
      <c r="F12" s="44" t="s">
        <v>141</v>
      </c>
      <c r="G12" s="48" t="s">
        <v>141</v>
      </c>
      <c r="H12" s="53">
        <v>100000</v>
      </c>
      <c r="I12" s="53">
        <v>500000</v>
      </c>
      <c r="J12" s="42">
        <f t="shared" si="1"/>
        <v>400000</v>
      </c>
    </row>
    <row r="13" spans="1:10" s="1" customFormat="1" ht="33" customHeight="1">
      <c r="A13" s="41"/>
      <c r="B13" s="46"/>
      <c r="C13" s="31"/>
      <c r="D13" s="52"/>
      <c r="E13" s="32"/>
      <c r="F13" s="44" t="s">
        <v>142</v>
      </c>
      <c r="G13" s="48" t="s">
        <v>142</v>
      </c>
      <c r="H13" s="55">
        <v>1000000</v>
      </c>
      <c r="I13" s="55">
        <v>500000</v>
      </c>
      <c r="J13" s="67">
        <f t="shared" si="1"/>
        <v>-500000</v>
      </c>
    </row>
    <row r="14" spans="1:10" s="1" customFormat="1" ht="33" customHeight="1" thickBot="1">
      <c r="A14" s="41"/>
      <c r="B14" s="46"/>
      <c r="C14" s="31"/>
      <c r="D14" s="52"/>
      <c r="E14" s="32"/>
      <c r="F14" s="43" t="s">
        <v>171</v>
      </c>
      <c r="G14" s="47" t="s">
        <v>172</v>
      </c>
      <c r="H14" s="55">
        <v>0</v>
      </c>
      <c r="I14" s="55">
        <v>1800000</v>
      </c>
      <c r="J14" s="67">
        <f t="shared" si="1"/>
        <v>1800000</v>
      </c>
    </row>
    <row r="15" spans="1:10" ht="35.25" customHeight="1" thickBot="1" thickTop="1">
      <c r="A15" s="123" t="s">
        <v>143</v>
      </c>
      <c r="B15" s="124"/>
      <c r="C15" s="33">
        <f>SUM(C4:C10)</f>
        <v>183033000</v>
      </c>
      <c r="D15" s="33">
        <f>SUM(D4:D10)</f>
        <v>184527000</v>
      </c>
      <c r="E15" s="34">
        <f>D15-C15</f>
        <v>1494000</v>
      </c>
      <c r="F15" s="125" t="s">
        <v>144</v>
      </c>
      <c r="G15" s="126"/>
      <c r="H15" s="33">
        <f>SUM(H4:H14)</f>
        <v>183033000</v>
      </c>
      <c r="I15" s="33">
        <f>SUM(I4:I14)</f>
        <v>184527000</v>
      </c>
      <c r="J15" s="49">
        <f t="shared" si="1"/>
        <v>1494000</v>
      </c>
    </row>
    <row r="16" spans="1:5" ht="14.25" thickTop="1">
      <c r="A16" s="3"/>
      <c r="B16" s="3"/>
      <c r="C16" s="1"/>
      <c r="D16" s="1"/>
      <c r="E16" s="1"/>
    </row>
  </sheetData>
  <sheetProtection/>
  <mergeCells count="7">
    <mergeCell ref="A1:B1"/>
    <mergeCell ref="A2:E2"/>
    <mergeCell ref="F2:J2"/>
    <mergeCell ref="F4:F6"/>
    <mergeCell ref="F8:F10"/>
    <mergeCell ref="A15:B15"/>
    <mergeCell ref="F15:G15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2016년 예산총괄표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I4" sqref="I4"/>
    </sheetView>
  </sheetViews>
  <sheetFormatPr defaultColWidth="8.88671875" defaultRowHeight="13.5"/>
  <cols>
    <col min="1" max="3" width="12.21484375" style="0" customWidth="1"/>
    <col min="4" max="4" width="15.3359375" style="9" bestFit="1" customWidth="1"/>
    <col min="5" max="7" width="10.77734375" style="0" customWidth="1"/>
    <col min="8" max="8" width="34.6640625" style="0" customWidth="1"/>
    <col min="9" max="9" width="8.88671875" style="5" customWidth="1"/>
  </cols>
  <sheetData>
    <row r="1" spans="1:9" s="1" customFormat="1" ht="14.25" customHeight="1">
      <c r="A1" s="141" t="s">
        <v>147</v>
      </c>
      <c r="B1" s="141"/>
      <c r="C1" s="12"/>
      <c r="D1" s="77"/>
      <c r="E1" s="12"/>
      <c r="F1" s="12"/>
      <c r="G1" s="138" t="s">
        <v>55</v>
      </c>
      <c r="H1" s="138"/>
      <c r="I1" s="4"/>
    </row>
    <row r="2" spans="1:8" s="1" customFormat="1" ht="18.75" customHeight="1">
      <c r="A2" s="13" t="s">
        <v>0</v>
      </c>
      <c r="B2" s="13" t="s">
        <v>1</v>
      </c>
      <c r="C2" s="13" t="s">
        <v>2</v>
      </c>
      <c r="D2" s="13" t="s">
        <v>31</v>
      </c>
      <c r="E2" s="14" t="s">
        <v>151</v>
      </c>
      <c r="F2" s="14" t="s">
        <v>56</v>
      </c>
      <c r="G2" s="14" t="s">
        <v>38</v>
      </c>
      <c r="H2" s="14" t="s">
        <v>45</v>
      </c>
    </row>
    <row r="3" spans="1:8" s="1" customFormat="1" ht="126.75" customHeight="1">
      <c r="A3" s="134" t="s">
        <v>3</v>
      </c>
      <c r="B3" s="134" t="s">
        <v>40</v>
      </c>
      <c r="C3" s="134" t="s">
        <v>33</v>
      </c>
      <c r="D3" s="11" t="s">
        <v>34</v>
      </c>
      <c r="E3" s="78">
        <v>29907</v>
      </c>
      <c r="F3" s="78">
        <v>30722</v>
      </c>
      <c r="G3" s="78">
        <f>F3-E3</f>
        <v>815</v>
      </c>
      <c r="H3" s="71" t="s">
        <v>154</v>
      </c>
    </row>
    <row r="4" spans="1:8" s="1" customFormat="1" ht="66.75" customHeight="1">
      <c r="A4" s="134"/>
      <c r="B4" s="134"/>
      <c r="C4" s="134"/>
      <c r="D4" s="6" t="s">
        <v>35</v>
      </c>
      <c r="E4" s="79">
        <v>18067</v>
      </c>
      <c r="F4" s="79">
        <v>18067</v>
      </c>
      <c r="G4" s="79">
        <f aca="true" t="shared" si="0" ref="G4:G42">F4-E4</f>
        <v>0</v>
      </c>
      <c r="H4" s="71" t="s">
        <v>153</v>
      </c>
    </row>
    <row r="5" spans="1:8" s="1" customFormat="1" ht="18" customHeight="1">
      <c r="A5" s="134"/>
      <c r="B5" s="134"/>
      <c r="C5" s="135"/>
      <c r="D5" s="6"/>
      <c r="E5" s="80">
        <f>E4+E3</f>
        <v>47974</v>
      </c>
      <c r="F5" s="80">
        <f>F4+F3</f>
        <v>48789</v>
      </c>
      <c r="G5" s="80">
        <f t="shared" si="0"/>
        <v>815</v>
      </c>
      <c r="H5" s="15"/>
    </row>
    <row r="6" spans="1:8" s="1" customFormat="1" ht="18" customHeight="1">
      <c r="A6" s="134"/>
      <c r="B6" s="135"/>
      <c r="C6" s="127"/>
      <c r="D6" s="128"/>
      <c r="E6" s="80">
        <f>E5</f>
        <v>47974</v>
      </c>
      <c r="F6" s="80">
        <f>F5</f>
        <v>48789</v>
      </c>
      <c r="G6" s="80">
        <f t="shared" si="0"/>
        <v>815</v>
      </c>
      <c r="H6" s="15"/>
    </row>
    <row r="7" spans="1:8" s="1" customFormat="1" ht="18" customHeight="1" thickBot="1">
      <c r="A7" s="139"/>
      <c r="B7" s="129"/>
      <c r="C7" s="130"/>
      <c r="D7" s="131"/>
      <c r="E7" s="81">
        <f>E6</f>
        <v>47974</v>
      </c>
      <c r="F7" s="81">
        <f>F6</f>
        <v>48789</v>
      </c>
      <c r="G7" s="81">
        <f t="shared" si="0"/>
        <v>815</v>
      </c>
      <c r="H7" s="82"/>
    </row>
    <row r="8" spans="1:8" s="1" customFormat="1" ht="18" customHeight="1" thickTop="1">
      <c r="A8" s="133" t="s">
        <v>36</v>
      </c>
      <c r="B8" s="133" t="s">
        <v>36</v>
      </c>
      <c r="C8" s="136" t="s">
        <v>37</v>
      </c>
      <c r="D8" s="10" t="s">
        <v>6</v>
      </c>
      <c r="E8" s="83">
        <v>7200</v>
      </c>
      <c r="F8" s="83">
        <v>5400</v>
      </c>
      <c r="G8" s="83">
        <f t="shared" si="0"/>
        <v>-1800</v>
      </c>
      <c r="H8" s="63" t="s">
        <v>57</v>
      </c>
    </row>
    <row r="9" spans="1:8" s="1" customFormat="1" ht="18" customHeight="1">
      <c r="A9" s="134"/>
      <c r="B9" s="134"/>
      <c r="C9" s="132"/>
      <c r="D9" s="7" t="s">
        <v>39</v>
      </c>
      <c r="E9" s="79">
        <v>180</v>
      </c>
      <c r="F9" s="79">
        <v>0</v>
      </c>
      <c r="G9" s="84">
        <f>F9-E9</f>
        <v>-180</v>
      </c>
      <c r="H9" s="15" t="s">
        <v>58</v>
      </c>
    </row>
    <row r="10" spans="1:8" s="1" customFormat="1" ht="18" customHeight="1">
      <c r="A10" s="134"/>
      <c r="B10" s="134"/>
      <c r="C10" s="132"/>
      <c r="D10" s="7"/>
      <c r="E10" s="84">
        <f>SUM(E8:E9)</f>
        <v>7380</v>
      </c>
      <c r="F10" s="84">
        <f>SUM(F8:F9)</f>
        <v>5400</v>
      </c>
      <c r="G10" s="84">
        <f>F10-E10</f>
        <v>-1980</v>
      </c>
      <c r="H10" s="15"/>
    </row>
    <row r="11" spans="1:8" s="1" customFormat="1" ht="18" customHeight="1">
      <c r="A11" s="134"/>
      <c r="B11" s="135"/>
      <c r="C11" s="127"/>
      <c r="D11" s="128"/>
      <c r="E11" s="84">
        <f>E10</f>
        <v>7380</v>
      </c>
      <c r="F11" s="84">
        <f>F10</f>
        <v>5400</v>
      </c>
      <c r="G11" s="84">
        <f>F11-E11</f>
        <v>-1980</v>
      </c>
      <c r="H11" s="15"/>
    </row>
    <row r="12" spans="1:8" s="1" customFormat="1" ht="18" customHeight="1" thickBot="1">
      <c r="A12" s="139"/>
      <c r="B12" s="129"/>
      <c r="C12" s="130"/>
      <c r="D12" s="131"/>
      <c r="E12" s="85">
        <f>E8+E9</f>
        <v>7380</v>
      </c>
      <c r="F12" s="85">
        <f>F8+F9</f>
        <v>5400</v>
      </c>
      <c r="G12" s="85">
        <f>F12-E12</f>
        <v>-1980</v>
      </c>
      <c r="H12" s="59"/>
    </row>
    <row r="13" spans="1:8" s="1" customFormat="1" ht="170.25" customHeight="1" thickTop="1">
      <c r="A13" s="133" t="s">
        <v>41</v>
      </c>
      <c r="B13" s="133" t="s">
        <v>41</v>
      </c>
      <c r="C13" s="133" t="s">
        <v>7</v>
      </c>
      <c r="D13" s="10" t="s">
        <v>42</v>
      </c>
      <c r="E13" s="86">
        <v>119629</v>
      </c>
      <c r="F13" s="86">
        <v>122888</v>
      </c>
      <c r="G13" s="86">
        <f t="shared" si="0"/>
        <v>3259</v>
      </c>
      <c r="H13" s="87" t="s">
        <v>150</v>
      </c>
    </row>
    <row r="14" spans="1:8" s="1" customFormat="1" ht="18" customHeight="1">
      <c r="A14" s="134"/>
      <c r="B14" s="134"/>
      <c r="C14" s="135"/>
      <c r="D14" s="7"/>
      <c r="E14" s="84">
        <f aca="true" t="shared" si="1" ref="E14:F16">E13</f>
        <v>119629</v>
      </c>
      <c r="F14" s="84">
        <f t="shared" si="1"/>
        <v>122888</v>
      </c>
      <c r="G14" s="84">
        <f t="shared" si="0"/>
        <v>3259</v>
      </c>
      <c r="H14" s="15"/>
    </row>
    <row r="15" spans="1:8" s="1" customFormat="1" ht="18" customHeight="1">
      <c r="A15" s="134"/>
      <c r="B15" s="135"/>
      <c r="C15" s="127"/>
      <c r="D15" s="128"/>
      <c r="E15" s="84">
        <f t="shared" si="1"/>
        <v>119629</v>
      </c>
      <c r="F15" s="84">
        <f t="shared" si="1"/>
        <v>122888</v>
      </c>
      <c r="G15" s="84">
        <f t="shared" si="0"/>
        <v>3259</v>
      </c>
      <c r="H15" s="15"/>
    </row>
    <row r="16" spans="1:8" s="1" customFormat="1" ht="18" customHeight="1" thickBot="1">
      <c r="A16" s="139"/>
      <c r="B16" s="129"/>
      <c r="C16" s="130"/>
      <c r="D16" s="131"/>
      <c r="E16" s="85">
        <f t="shared" si="1"/>
        <v>119629</v>
      </c>
      <c r="F16" s="85">
        <f t="shared" si="1"/>
        <v>122888</v>
      </c>
      <c r="G16" s="85">
        <f t="shared" si="0"/>
        <v>3259</v>
      </c>
      <c r="H16" s="59"/>
    </row>
    <row r="17" spans="1:8" s="1" customFormat="1" ht="18" customHeight="1" thickTop="1">
      <c r="A17" s="133" t="s">
        <v>8</v>
      </c>
      <c r="B17" s="133" t="s">
        <v>8</v>
      </c>
      <c r="C17" s="133" t="s">
        <v>9</v>
      </c>
      <c r="D17" s="10" t="s">
        <v>43</v>
      </c>
      <c r="E17" s="83">
        <v>0</v>
      </c>
      <c r="F17" s="83">
        <v>0</v>
      </c>
      <c r="G17" s="83">
        <f t="shared" si="0"/>
        <v>0</v>
      </c>
      <c r="H17" s="63"/>
    </row>
    <row r="18" spans="1:8" s="1" customFormat="1" ht="18" customHeight="1">
      <c r="A18" s="134"/>
      <c r="B18" s="134"/>
      <c r="C18" s="135"/>
      <c r="D18" s="7"/>
      <c r="E18" s="79">
        <f>E17</f>
        <v>0</v>
      </c>
      <c r="F18" s="79">
        <f>F17</f>
        <v>0</v>
      </c>
      <c r="G18" s="79">
        <f t="shared" si="0"/>
        <v>0</v>
      </c>
      <c r="H18" s="15"/>
    </row>
    <row r="19" spans="1:8" s="1" customFormat="1" ht="18" customHeight="1">
      <c r="A19" s="134"/>
      <c r="B19" s="134"/>
      <c r="C19" s="140" t="s">
        <v>11</v>
      </c>
      <c r="D19" s="7" t="s">
        <v>44</v>
      </c>
      <c r="E19" s="79">
        <v>1200</v>
      </c>
      <c r="F19" s="79">
        <v>1200</v>
      </c>
      <c r="G19" s="79">
        <f t="shared" si="0"/>
        <v>0</v>
      </c>
      <c r="H19" s="15" t="s">
        <v>155</v>
      </c>
    </row>
    <row r="20" spans="1:8" s="1" customFormat="1" ht="18" customHeight="1">
      <c r="A20" s="134"/>
      <c r="B20" s="134"/>
      <c r="C20" s="135"/>
      <c r="D20" s="7"/>
      <c r="E20" s="79">
        <f>E19</f>
        <v>1200</v>
      </c>
      <c r="F20" s="79">
        <f>F19</f>
        <v>1200</v>
      </c>
      <c r="G20" s="79">
        <f t="shared" si="0"/>
        <v>0</v>
      </c>
      <c r="H20" s="15"/>
    </row>
    <row r="21" spans="1:8" s="1" customFormat="1" ht="18" customHeight="1">
      <c r="A21" s="134"/>
      <c r="B21" s="135"/>
      <c r="C21" s="127"/>
      <c r="D21" s="128"/>
      <c r="E21" s="84">
        <f>E20+E18</f>
        <v>1200</v>
      </c>
      <c r="F21" s="84">
        <f>F20+F18</f>
        <v>1200</v>
      </c>
      <c r="G21" s="84">
        <f t="shared" si="0"/>
        <v>0</v>
      </c>
      <c r="H21" s="15"/>
    </row>
    <row r="22" spans="1:8" s="1" customFormat="1" ht="18" customHeight="1" thickBot="1">
      <c r="A22" s="139"/>
      <c r="B22" s="129"/>
      <c r="C22" s="130"/>
      <c r="D22" s="131"/>
      <c r="E22" s="85">
        <f>E21</f>
        <v>1200</v>
      </c>
      <c r="F22" s="85">
        <f>F21</f>
        <v>1200</v>
      </c>
      <c r="G22" s="85">
        <f t="shared" si="0"/>
        <v>0</v>
      </c>
      <c r="H22" s="59"/>
    </row>
    <row r="23" spans="1:8" s="1" customFormat="1" ht="18" customHeight="1" thickTop="1">
      <c r="A23" s="133" t="s">
        <v>13</v>
      </c>
      <c r="B23" s="133" t="s">
        <v>13</v>
      </c>
      <c r="C23" s="133" t="s">
        <v>14</v>
      </c>
      <c r="D23" s="10" t="s">
        <v>46</v>
      </c>
      <c r="E23" s="86">
        <v>0</v>
      </c>
      <c r="F23" s="86">
        <v>0</v>
      </c>
      <c r="G23" s="86">
        <f t="shared" si="0"/>
        <v>0</v>
      </c>
      <c r="H23" s="63"/>
    </row>
    <row r="24" spans="1:8" s="1" customFormat="1" ht="18" customHeight="1">
      <c r="A24" s="134"/>
      <c r="B24" s="134"/>
      <c r="C24" s="135"/>
      <c r="D24" s="7"/>
      <c r="E24" s="80">
        <f>E23</f>
        <v>0</v>
      </c>
      <c r="F24" s="80">
        <f>F23</f>
        <v>0</v>
      </c>
      <c r="G24" s="80">
        <f t="shared" si="0"/>
        <v>0</v>
      </c>
      <c r="H24" s="15"/>
    </row>
    <row r="25" spans="1:8" s="1" customFormat="1" ht="18" customHeight="1">
      <c r="A25" s="134"/>
      <c r="B25" s="135"/>
      <c r="C25" s="127"/>
      <c r="D25" s="128"/>
      <c r="E25" s="84">
        <f>E24</f>
        <v>0</v>
      </c>
      <c r="F25" s="84">
        <f>F24</f>
        <v>0</v>
      </c>
      <c r="G25" s="84">
        <f>G24</f>
        <v>0</v>
      </c>
      <c r="H25" s="15"/>
    </row>
    <row r="26" spans="1:8" s="1" customFormat="1" ht="18" customHeight="1" thickBot="1">
      <c r="A26" s="139"/>
      <c r="B26" s="129"/>
      <c r="C26" s="130"/>
      <c r="D26" s="131"/>
      <c r="E26" s="85">
        <f>E24</f>
        <v>0</v>
      </c>
      <c r="F26" s="85">
        <f>F24</f>
        <v>0</v>
      </c>
      <c r="G26" s="85">
        <f t="shared" si="0"/>
        <v>0</v>
      </c>
      <c r="H26" s="59"/>
    </row>
    <row r="27" spans="1:8" s="1" customFormat="1" ht="18" customHeight="1" thickTop="1">
      <c r="A27" s="133" t="s">
        <v>16</v>
      </c>
      <c r="B27" s="133" t="s">
        <v>16</v>
      </c>
      <c r="C27" s="136" t="s">
        <v>17</v>
      </c>
      <c r="D27" s="10" t="s">
        <v>32</v>
      </c>
      <c r="E27" s="83">
        <v>4000</v>
      </c>
      <c r="F27" s="83">
        <v>4000</v>
      </c>
      <c r="G27" s="83">
        <f t="shared" si="0"/>
        <v>0</v>
      </c>
      <c r="H27" s="63"/>
    </row>
    <row r="28" spans="1:8" s="1" customFormat="1" ht="18" customHeight="1">
      <c r="A28" s="134"/>
      <c r="B28" s="134"/>
      <c r="C28" s="132"/>
      <c r="D28" s="7"/>
      <c r="E28" s="79">
        <f>E27</f>
        <v>4000</v>
      </c>
      <c r="F28" s="79">
        <f>F27</f>
        <v>4000</v>
      </c>
      <c r="G28" s="79">
        <f t="shared" si="0"/>
        <v>0</v>
      </c>
      <c r="H28" s="15"/>
    </row>
    <row r="29" spans="1:8" s="1" customFormat="1" ht="18" customHeight="1">
      <c r="A29" s="134"/>
      <c r="B29" s="134"/>
      <c r="C29" s="132" t="s">
        <v>48</v>
      </c>
      <c r="D29" s="7" t="s">
        <v>47</v>
      </c>
      <c r="E29" s="79">
        <v>200</v>
      </c>
      <c r="F29" s="79">
        <v>200</v>
      </c>
      <c r="G29" s="79">
        <f t="shared" si="0"/>
        <v>0</v>
      </c>
      <c r="H29" s="15"/>
    </row>
    <row r="30" spans="1:8" s="1" customFormat="1" ht="18" customHeight="1">
      <c r="A30" s="134"/>
      <c r="B30" s="134"/>
      <c r="C30" s="132"/>
      <c r="D30" s="7"/>
      <c r="E30" s="79">
        <f>E29</f>
        <v>200</v>
      </c>
      <c r="F30" s="79">
        <f>F29</f>
        <v>200</v>
      </c>
      <c r="G30" s="79">
        <f t="shared" si="0"/>
        <v>0</v>
      </c>
      <c r="H30" s="15"/>
    </row>
    <row r="31" spans="1:8" s="1" customFormat="1" ht="18" customHeight="1">
      <c r="A31" s="134"/>
      <c r="B31" s="135"/>
      <c r="C31" s="127"/>
      <c r="D31" s="128"/>
      <c r="E31" s="84">
        <f>E30+E28</f>
        <v>4200</v>
      </c>
      <c r="F31" s="84">
        <f>F30+F28</f>
        <v>4200</v>
      </c>
      <c r="G31" s="84">
        <f t="shared" si="0"/>
        <v>0</v>
      </c>
      <c r="H31" s="15"/>
    </row>
    <row r="32" spans="1:8" s="1" customFormat="1" ht="18" customHeight="1" thickBot="1">
      <c r="A32" s="139"/>
      <c r="B32" s="129"/>
      <c r="C32" s="130"/>
      <c r="D32" s="131"/>
      <c r="E32" s="85">
        <f>E31</f>
        <v>4200</v>
      </c>
      <c r="F32" s="85">
        <f>F31</f>
        <v>4200</v>
      </c>
      <c r="G32" s="85">
        <f t="shared" si="0"/>
        <v>0</v>
      </c>
      <c r="H32" s="59"/>
    </row>
    <row r="33" spans="1:8" s="1" customFormat="1" ht="18" customHeight="1" thickTop="1">
      <c r="A33" s="133" t="s">
        <v>18</v>
      </c>
      <c r="B33" s="133" t="s">
        <v>18</v>
      </c>
      <c r="C33" s="133" t="s">
        <v>49</v>
      </c>
      <c r="D33" s="10" t="s">
        <v>51</v>
      </c>
      <c r="E33" s="83">
        <v>0</v>
      </c>
      <c r="F33" s="83">
        <v>0</v>
      </c>
      <c r="G33" s="83">
        <f t="shared" si="0"/>
        <v>0</v>
      </c>
      <c r="H33" s="63"/>
    </row>
    <row r="34" spans="1:8" s="1" customFormat="1" ht="18" customHeight="1">
      <c r="A34" s="134"/>
      <c r="B34" s="134"/>
      <c r="C34" s="135"/>
      <c r="D34" s="7"/>
      <c r="E34" s="79">
        <f>E33</f>
        <v>0</v>
      </c>
      <c r="F34" s="79">
        <f>F33</f>
        <v>0</v>
      </c>
      <c r="G34" s="79">
        <f t="shared" si="0"/>
        <v>0</v>
      </c>
      <c r="H34" s="15"/>
    </row>
    <row r="35" spans="1:8" s="1" customFormat="1" ht="18" customHeight="1">
      <c r="A35" s="134"/>
      <c r="B35" s="134"/>
      <c r="C35" s="140" t="s">
        <v>50</v>
      </c>
      <c r="D35" s="7" t="s">
        <v>50</v>
      </c>
      <c r="E35" s="79">
        <v>50</v>
      </c>
      <c r="F35" s="79">
        <v>50</v>
      </c>
      <c r="G35" s="79">
        <f t="shared" si="0"/>
        <v>0</v>
      </c>
      <c r="H35" s="15"/>
    </row>
    <row r="36" spans="1:8" s="1" customFormat="1" ht="18" customHeight="1">
      <c r="A36" s="134"/>
      <c r="B36" s="134"/>
      <c r="C36" s="135"/>
      <c r="D36" s="7"/>
      <c r="E36" s="79">
        <f>E35</f>
        <v>50</v>
      </c>
      <c r="F36" s="79">
        <f>F35</f>
        <v>50</v>
      </c>
      <c r="G36" s="79">
        <f t="shared" si="0"/>
        <v>0</v>
      </c>
      <c r="H36" s="15"/>
    </row>
    <row r="37" spans="1:8" s="1" customFormat="1" ht="18" customHeight="1">
      <c r="A37" s="134"/>
      <c r="B37" s="134"/>
      <c r="C37" s="132" t="s">
        <v>18</v>
      </c>
      <c r="D37" s="7" t="s">
        <v>52</v>
      </c>
      <c r="E37" s="79">
        <v>200</v>
      </c>
      <c r="F37" s="79">
        <v>200</v>
      </c>
      <c r="G37" s="79">
        <f t="shared" si="0"/>
        <v>0</v>
      </c>
      <c r="H37" s="15"/>
    </row>
    <row r="38" spans="1:8" s="1" customFormat="1" ht="18" customHeight="1">
      <c r="A38" s="134"/>
      <c r="B38" s="134"/>
      <c r="C38" s="132"/>
      <c r="D38" s="7" t="s">
        <v>53</v>
      </c>
      <c r="E38" s="79">
        <v>2400</v>
      </c>
      <c r="F38" s="79">
        <v>1800</v>
      </c>
      <c r="G38" s="79">
        <f t="shared" si="0"/>
        <v>-600</v>
      </c>
      <c r="H38" s="15"/>
    </row>
    <row r="39" spans="1:8" s="1" customFormat="1" ht="18" customHeight="1">
      <c r="A39" s="134"/>
      <c r="B39" s="134"/>
      <c r="C39" s="132"/>
      <c r="D39" s="7"/>
      <c r="E39" s="79">
        <f>E37+E38</f>
        <v>2600</v>
      </c>
      <c r="F39" s="79">
        <f>F37+F38</f>
        <v>2000</v>
      </c>
      <c r="G39" s="79">
        <f t="shared" si="0"/>
        <v>-600</v>
      </c>
      <c r="H39" s="15"/>
    </row>
    <row r="40" spans="1:8" s="1" customFormat="1" ht="18" customHeight="1">
      <c r="A40" s="134"/>
      <c r="B40" s="135"/>
      <c r="C40" s="127"/>
      <c r="D40" s="128"/>
      <c r="E40" s="84">
        <f>E38+E37+E35+E33</f>
        <v>2650</v>
      </c>
      <c r="F40" s="84">
        <f>F38+F37+F35+F33</f>
        <v>2050</v>
      </c>
      <c r="G40" s="84">
        <f t="shared" si="0"/>
        <v>-600</v>
      </c>
      <c r="H40" s="15"/>
    </row>
    <row r="41" spans="1:8" s="1" customFormat="1" ht="18" customHeight="1" thickBot="1">
      <c r="A41" s="139"/>
      <c r="B41" s="129"/>
      <c r="C41" s="130"/>
      <c r="D41" s="131"/>
      <c r="E41" s="85">
        <f>E40</f>
        <v>2650</v>
      </c>
      <c r="F41" s="85">
        <f>F40</f>
        <v>2050</v>
      </c>
      <c r="G41" s="85">
        <f t="shared" si="0"/>
        <v>-600</v>
      </c>
      <c r="H41" s="59"/>
    </row>
    <row r="42" spans="1:8" s="1" customFormat="1" ht="18" customHeight="1" thickTop="1">
      <c r="A42" s="137" t="s">
        <v>54</v>
      </c>
      <c r="B42" s="137"/>
      <c r="C42" s="137"/>
      <c r="D42" s="137"/>
      <c r="E42" s="88">
        <f>E41+E32+E26+E22+E16+E12+E7</f>
        <v>183033</v>
      </c>
      <c r="F42" s="88">
        <f>F41+F32+F26+F22+F16+F12+F7</f>
        <v>184527</v>
      </c>
      <c r="G42" s="88">
        <f t="shared" si="0"/>
        <v>1494</v>
      </c>
      <c r="H42" s="89"/>
    </row>
    <row r="43" spans="1:4" s="1" customFormat="1" ht="16.5" customHeight="1">
      <c r="A43" s="3"/>
      <c r="B43" s="3"/>
      <c r="C43" s="3"/>
      <c r="D43" s="8"/>
    </row>
    <row r="44" spans="1:4" s="1" customFormat="1" ht="16.5" customHeight="1">
      <c r="A44" s="3"/>
      <c r="B44" s="3"/>
      <c r="C44" s="3"/>
      <c r="D44" s="8"/>
    </row>
    <row r="45" spans="1:4" s="1" customFormat="1" ht="16.5" customHeight="1">
      <c r="A45" s="3"/>
      <c r="B45" s="3"/>
      <c r="C45" s="3"/>
      <c r="D45" s="8"/>
    </row>
    <row r="46" spans="1:4" s="1" customFormat="1" ht="16.5" customHeight="1">
      <c r="A46" s="3"/>
      <c r="B46" s="3"/>
      <c r="C46" s="3"/>
      <c r="D46" s="8"/>
    </row>
    <row r="47" spans="1:4" s="1" customFormat="1" ht="16.5" customHeight="1">
      <c r="A47" s="3"/>
      <c r="B47" s="3"/>
      <c r="C47" s="3"/>
      <c r="D47" s="8"/>
    </row>
    <row r="48" spans="1:4" s="1" customFormat="1" ht="16.5" customHeight="1">
      <c r="A48" s="3"/>
      <c r="B48" s="3"/>
      <c r="C48" s="3"/>
      <c r="D48" s="8"/>
    </row>
    <row r="49" spans="1:4" s="1" customFormat="1" ht="16.5" customHeight="1">
      <c r="A49" s="3"/>
      <c r="B49" s="3"/>
      <c r="C49" s="3"/>
      <c r="D49" s="8"/>
    </row>
    <row r="50" spans="1:4" s="1" customFormat="1" ht="16.5" customHeight="1">
      <c r="A50" s="3"/>
      <c r="B50" s="3"/>
      <c r="C50" s="3"/>
      <c r="D50" s="8"/>
    </row>
    <row r="51" spans="1:4" s="1" customFormat="1" ht="16.5" customHeight="1">
      <c r="A51" s="3"/>
      <c r="B51" s="3"/>
      <c r="C51" s="3"/>
      <c r="D51" s="8"/>
    </row>
    <row r="52" spans="1:4" s="1" customFormat="1" ht="16.5" customHeight="1">
      <c r="A52" s="3"/>
      <c r="B52" s="3"/>
      <c r="C52" s="3"/>
      <c r="D52" s="8"/>
    </row>
    <row r="53" spans="1:4" s="1" customFormat="1" ht="16.5" customHeight="1">
      <c r="A53" s="3"/>
      <c r="B53" s="3"/>
      <c r="C53" s="3"/>
      <c r="D53" s="8"/>
    </row>
    <row r="54" spans="1:4" s="1" customFormat="1" ht="16.5" customHeight="1">
      <c r="A54" s="3"/>
      <c r="B54" s="3"/>
      <c r="C54" s="3"/>
      <c r="D54" s="8"/>
    </row>
    <row r="55" spans="1:4" s="1" customFormat="1" ht="16.5" customHeight="1">
      <c r="A55" s="3"/>
      <c r="B55" s="3"/>
      <c r="C55" s="3"/>
      <c r="D55" s="8"/>
    </row>
    <row r="56" spans="1:4" s="1" customFormat="1" ht="16.5" customHeight="1">
      <c r="A56" s="3"/>
      <c r="B56" s="3"/>
      <c r="C56" s="3"/>
      <c r="D56" s="8"/>
    </row>
    <row r="57" spans="1:4" s="1" customFormat="1" ht="16.5" customHeight="1">
      <c r="A57" s="3"/>
      <c r="B57" s="3"/>
      <c r="C57" s="3"/>
      <c r="D57" s="8"/>
    </row>
    <row r="58" spans="1:4" s="1" customFormat="1" ht="16.5" customHeight="1">
      <c r="A58" s="3"/>
      <c r="B58" s="3"/>
      <c r="C58" s="3"/>
      <c r="D58" s="8"/>
    </row>
    <row r="59" spans="1:4" s="1" customFormat="1" ht="16.5" customHeight="1">
      <c r="A59" s="3"/>
      <c r="B59" s="3"/>
      <c r="C59" s="3"/>
      <c r="D59" s="8"/>
    </row>
    <row r="60" spans="1:4" s="1" customFormat="1" ht="16.5" customHeight="1">
      <c r="A60" s="3"/>
      <c r="B60" s="3"/>
      <c r="C60" s="3"/>
      <c r="D60" s="8"/>
    </row>
    <row r="61" spans="1:4" s="1" customFormat="1" ht="16.5" customHeight="1">
      <c r="A61" s="3"/>
      <c r="B61" s="3"/>
      <c r="C61" s="3"/>
      <c r="D61" s="8"/>
    </row>
    <row r="62" spans="1:4" s="1" customFormat="1" ht="16.5" customHeight="1">
      <c r="A62" s="3"/>
      <c r="B62" s="3"/>
      <c r="C62" s="3"/>
      <c r="D62" s="8"/>
    </row>
    <row r="63" spans="1:4" s="1" customFormat="1" ht="16.5" customHeight="1">
      <c r="A63" s="3"/>
      <c r="B63" s="3"/>
      <c r="C63" s="3"/>
      <c r="D63" s="8"/>
    </row>
    <row r="64" spans="1:4" s="1" customFormat="1" ht="16.5" customHeight="1">
      <c r="A64" s="3"/>
      <c r="B64" s="3"/>
      <c r="C64" s="3"/>
      <c r="D64" s="8"/>
    </row>
    <row r="65" spans="1:4" s="1" customFormat="1" ht="16.5" customHeight="1">
      <c r="A65" s="3"/>
      <c r="B65" s="3"/>
      <c r="C65" s="3"/>
      <c r="D65" s="8"/>
    </row>
    <row r="66" spans="1:4" s="1" customFormat="1" ht="16.5" customHeight="1">
      <c r="A66" s="3"/>
      <c r="B66" s="3"/>
      <c r="C66" s="3"/>
      <c r="D66" s="8"/>
    </row>
    <row r="67" spans="1:4" s="1" customFormat="1" ht="16.5" customHeight="1">
      <c r="A67" s="3"/>
      <c r="B67" s="3"/>
      <c r="C67" s="3"/>
      <c r="D67" s="8"/>
    </row>
    <row r="68" spans="1:4" ht="13.5">
      <c r="A68" s="3"/>
      <c r="B68" s="3"/>
      <c r="C68" s="3"/>
      <c r="D68" s="8"/>
    </row>
  </sheetData>
  <sheetProtection/>
  <mergeCells count="42">
    <mergeCell ref="A33:A41"/>
    <mergeCell ref="C33:C34"/>
    <mergeCell ref="C35:C36"/>
    <mergeCell ref="B23:B25"/>
    <mergeCell ref="C25:D25"/>
    <mergeCell ref="A1:B1"/>
    <mergeCell ref="B13:B15"/>
    <mergeCell ref="C13:C14"/>
    <mergeCell ref="A17:A22"/>
    <mergeCell ref="B17:B21"/>
    <mergeCell ref="C17:C18"/>
    <mergeCell ref="C19:C20"/>
    <mergeCell ref="B22:D22"/>
    <mergeCell ref="A8:A12"/>
    <mergeCell ref="B8:B11"/>
    <mergeCell ref="C8:C10"/>
    <mergeCell ref="C3:C5"/>
    <mergeCell ref="A13:A16"/>
    <mergeCell ref="A27:A32"/>
    <mergeCell ref="B27:B31"/>
    <mergeCell ref="C21:D21"/>
    <mergeCell ref="A23:A26"/>
    <mergeCell ref="C23:C24"/>
    <mergeCell ref="B26:D26"/>
    <mergeCell ref="C31:D31"/>
    <mergeCell ref="B32:D32"/>
    <mergeCell ref="A42:D42"/>
    <mergeCell ref="G1:H1"/>
    <mergeCell ref="C6:D6"/>
    <mergeCell ref="B7:D7"/>
    <mergeCell ref="C11:D11"/>
    <mergeCell ref="B12:D12"/>
    <mergeCell ref="C15:D15"/>
    <mergeCell ref="B16:D16"/>
    <mergeCell ref="A3:A7"/>
    <mergeCell ref="B3:B6"/>
    <mergeCell ref="C40:D40"/>
    <mergeCell ref="B41:D41"/>
    <mergeCell ref="C37:C39"/>
    <mergeCell ref="B33:B40"/>
    <mergeCell ref="C27:C28"/>
    <mergeCell ref="C29:C30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2015 세입예산(안)</oddHeader>
    <oddFooter>&amp;C&amp;P / &amp;N</oddFooter>
  </headerFooter>
  <ignoredErrors>
    <ignoredError sqref="F21 E31:F31 G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J7" sqref="J7"/>
    </sheetView>
  </sheetViews>
  <sheetFormatPr defaultColWidth="8.88671875" defaultRowHeight="13.5"/>
  <cols>
    <col min="1" max="1" width="9.4453125" style="0" customWidth="1"/>
    <col min="2" max="2" width="11.88671875" style="0" customWidth="1"/>
    <col min="3" max="4" width="13.6640625" style="0" bestFit="1" customWidth="1"/>
    <col min="5" max="5" width="12.77734375" style="0" customWidth="1"/>
    <col min="6" max="6" width="11.3359375" style="0" customWidth="1"/>
    <col min="7" max="7" width="13.10546875" style="0" customWidth="1"/>
    <col min="8" max="8" width="32.4453125" style="0" customWidth="1"/>
  </cols>
  <sheetData>
    <row r="1" spans="1:8" s="1" customFormat="1" ht="14.25" customHeight="1">
      <c r="A1" s="141" t="s">
        <v>147</v>
      </c>
      <c r="B1" s="141"/>
      <c r="C1" s="12"/>
      <c r="D1" s="12"/>
      <c r="E1" s="12"/>
      <c r="F1" s="12"/>
      <c r="G1" s="138" t="s">
        <v>55</v>
      </c>
      <c r="H1" s="138"/>
    </row>
    <row r="2" spans="1:8" s="1" customFormat="1" ht="20.25" customHeight="1">
      <c r="A2" s="13" t="s">
        <v>0</v>
      </c>
      <c r="B2" s="13" t="s">
        <v>1</v>
      </c>
      <c r="C2" s="13" t="s">
        <v>2</v>
      </c>
      <c r="D2" s="13" t="s">
        <v>31</v>
      </c>
      <c r="E2" s="73" t="s">
        <v>152</v>
      </c>
      <c r="F2" s="14" t="s">
        <v>56</v>
      </c>
      <c r="G2" s="14" t="s">
        <v>38</v>
      </c>
      <c r="H2" s="14" t="s">
        <v>45</v>
      </c>
    </row>
    <row r="3" spans="1:8" s="1" customFormat="1" ht="27" customHeight="1">
      <c r="A3" s="140" t="s">
        <v>59</v>
      </c>
      <c r="B3" s="140" t="s">
        <v>81</v>
      </c>
      <c r="C3" s="140" t="s">
        <v>4</v>
      </c>
      <c r="D3" s="6" t="s">
        <v>60</v>
      </c>
      <c r="E3" s="19">
        <v>72000</v>
      </c>
      <c r="F3" s="19">
        <v>75616</v>
      </c>
      <c r="G3" s="20">
        <f aca="true" t="shared" si="0" ref="G3:G42">F3-E3</f>
        <v>3616</v>
      </c>
      <c r="H3" s="71" t="s">
        <v>158</v>
      </c>
    </row>
    <row r="4" spans="1:8" s="1" customFormat="1" ht="18" customHeight="1">
      <c r="A4" s="134"/>
      <c r="B4" s="134"/>
      <c r="C4" s="135"/>
      <c r="D4" s="6"/>
      <c r="E4" s="24">
        <f>E3</f>
        <v>72000</v>
      </c>
      <c r="F4" s="24">
        <f>F3</f>
        <v>75616</v>
      </c>
      <c r="G4" s="20">
        <f t="shared" si="0"/>
        <v>3616</v>
      </c>
      <c r="H4" s="15"/>
    </row>
    <row r="5" spans="1:8" s="1" customFormat="1" ht="27" customHeight="1">
      <c r="A5" s="134"/>
      <c r="B5" s="134"/>
      <c r="C5" s="140" t="s">
        <v>61</v>
      </c>
      <c r="D5" s="6" t="s">
        <v>62</v>
      </c>
      <c r="E5" s="20">
        <v>4800</v>
      </c>
      <c r="F5" s="20">
        <v>4800</v>
      </c>
      <c r="G5" s="20">
        <f t="shared" si="0"/>
        <v>0</v>
      </c>
      <c r="H5" s="71" t="s">
        <v>159</v>
      </c>
    </row>
    <row r="6" spans="1:8" s="1" customFormat="1" ht="18" customHeight="1">
      <c r="A6" s="134"/>
      <c r="B6" s="134"/>
      <c r="C6" s="134"/>
      <c r="D6" s="6" t="s">
        <v>63</v>
      </c>
      <c r="E6" s="20">
        <v>3000</v>
      </c>
      <c r="F6" s="20">
        <v>0</v>
      </c>
      <c r="G6" s="20">
        <f t="shared" si="0"/>
        <v>-3000</v>
      </c>
      <c r="H6" s="15" t="s">
        <v>160</v>
      </c>
    </row>
    <row r="7" spans="1:8" s="1" customFormat="1" ht="18" customHeight="1">
      <c r="A7" s="134"/>
      <c r="B7" s="134"/>
      <c r="C7" s="134"/>
      <c r="D7" s="6" t="s">
        <v>64</v>
      </c>
      <c r="E7" s="20">
        <v>6600</v>
      </c>
      <c r="F7" s="20">
        <v>10200</v>
      </c>
      <c r="G7" s="20">
        <f t="shared" si="0"/>
        <v>3600</v>
      </c>
      <c r="H7" s="15" t="s">
        <v>161</v>
      </c>
    </row>
    <row r="8" spans="1:8" s="1" customFormat="1" ht="18" customHeight="1">
      <c r="A8" s="134"/>
      <c r="B8" s="134"/>
      <c r="C8" s="134"/>
      <c r="D8" s="6" t="s">
        <v>65</v>
      </c>
      <c r="E8" s="20">
        <v>4800</v>
      </c>
      <c r="F8" s="20">
        <v>0</v>
      </c>
      <c r="G8" s="20">
        <f t="shared" si="0"/>
        <v>-4800</v>
      </c>
      <c r="H8" s="15" t="s">
        <v>160</v>
      </c>
    </row>
    <row r="9" spans="1:8" s="1" customFormat="1" ht="18" customHeight="1">
      <c r="A9" s="134"/>
      <c r="B9" s="134"/>
      <c r="C9" s="134"/>
      <c r="D9" s="6" t="s">
        <v>66</v>
      </c>
      <c r="E9" s="20">
        <v>3600</v>
      </c>
      <c r="F9" s="20">
        <v>3600</v>
      </c>
      <c r="G9" s="20">
        <f t="shared" si="0"/>
        <v>0</v>
      </c>
      <c r="H9" s="15" t="s">
        <v>162</v>
      </c>
    </row>
    <row r="10" spans="1:8" s="1" customFormat="1" ht="18" customHeight="1">
      <c r="A10" s="134"/>
      <c r="B10" s="134"/>
      <c r="C10" s="134"/>
      <c r="D10" s="6" t="s">
        <v>67</v>
      </c>
      <c r="E10" s="20">
        <v>2400</v>
      </c>
      <c r="F10" s="20">
        <v>2400</v>
      </c>
      <c r="G10" s="20">
        <f t="shared" si="0"/>
        <v>0</v>
      </c>
      <c r="H10" s="15" t="s">
        <v>163</v>
      </c>
    </row>
    <row r="11" spans="1:8" s="1" customFormat="1" ht="18" customHeight="1">
      <c r="A11" s="134"/>
      <c r="B11" s="134"/>
      <c r="C11" s="134"/>
      <c r="D11" s="6" t="s">
        <v>68</v>
      </c>
      <c r="E11" s="20">
        <v>7200</v>
      </c>
      <c r="F11" s="20">
        <v>5400</v>
      </c>
      <c r="G11" s="20">
        <f t="shared" si="0"/>
        <v>-1800</v>
      </c>
      <c r="H11" s="72" t="s">
        <v>164</v>
      </c>
    </row>
    <row r="12" spans="1:8" s="1" customFormat="1" ht="18" customHeight="1">
      <c r="A12" s="134"/>
      <c r="B12" s="134"/>
      <c r="C12" s="134"/>
      <c r="D12" s="6" t="s">
        <v>69</v>
      </c>
      <c r="E12" s="20">
        <v>2000</v>
      </c>
      <c r="F12" s="20">
        <v>0</v>
      </c>
      <c r="G12" s="20">
        <f t="shared" si="0"/>
        <v>-2000</v>
      </c>
      <c r="H12" s="15"/>
    </row>
    <row r="13" spans="1:8" s="1" customFormat="1" ht="18" customHeight="1">
      <c r="A13" s="134"/>
      <c r="B13" s="134"/>
      <c r="C13" s="134"/>
      <c r="D13" s="6" t="s">
        <v>70</v>
      </c>
      <c r="E13" s="20">
        <v>0</v>
      </c>
      <c r="F13" s="20">
        <v>12900</v>
      </c>
      <c r="G13" s="20">
        <f t="shared" si="0"/>
        <v>12900</v>
      </c>
      <c r="H13" s="15"/>
    </row>
    <row r="14" spans="1:8" s="1" customFormat="1" ht="18" customHeight="1">
      <c r="A14" s="134"/>
      <c r="B14" s="134"/>
      <c r="C14" s="135"/>
      <c r="D14" s="6"/>
      <c r="E14" s="24">
        <f>SUM(E5:E13)</f>
        <v>34400</v>
      </c>
      <c r="F14" s="24">
        <f>SUM(F5:F13)</f>
        <v>39300</v>
      </c>
      <c r="G14" s="20">
        <f t="shared" si="0"/>
        <v>4900</v>
      </c>
      <c r="H14" s="15"/>
    </row>
    <row r="15" spans="1:8" s="1" customFormat="1" ht="27" customHeight="1">
      <c r="A15" s="134"/>
      <c r="B15" s="134"/>
      <c r="C15" s="140" t="s">
        <v>71</v>
      </c>
      <c r="D15" s="6" t="s">
        <v>72</v>
      </c>
      <c r="E15" s="20">
        <f>(E14+E4)/365*30</f>
        <v>8745.205479452055</v>
      </c>
      <c r="F15" s="20">
        <f>(F14+F4)/365*30</f>
        <v>9445.150684931508</v>
      </c>
      <c r="G15" s="20">
        <f t="shared" si="0"/>
        <v>699.9452054794529</v>
      </c>
      <c r="H15" s="15"/>
    </row>
    <row r="16" spans="1:8" s="1" customFormat="1" ht="18" customHeight="1">
      <c r="A16" s="134"/>
      <c r="B16" s="134"/>
      <c r="C16" s="135"/>
      <c r="D16" s="6"/>
      <c r="E16" s="24">
        <f>E15</f>
        <v>8745.205479452055</v>
      </c>
      <c r="F16" s="24">
        <f>F15</f>
        <v>9445.150684931508</v>
      </c>
      <c r="G16" s="20">
        <f t="shared" si="0"/>
        <v>699.9452054794529</v>
      </c>
      <c r="H16" s="15" t="s">
        <v>165</v>
      </c>
    </row>
    <row r="17" spans="1:8" s="1" customFormat="1" ht="18" customHeight="1">
      <c r="A17" s="134"/>
      <c r="B17" s="134"/>
      <c r="C17" s="140" t="s">
        <v>73</v>
      </c>
      <c r="D17" s="6" t="s">
        <v>74</v>
      </c>
      <c r="E17" s="20">
        <f>(E4+E14)*2.995/100</f>
        <v>3186.68</v>
      </c>
      <c r="F17" s="20">
        <f>(F4+F14)*3.035/100</f>
        <v>3487.7006</v>
      </c>
      <c r="G17" s="20">
        <f t="shared" si="0"/>
        <v>301.0206000000003</v>
      </c>
      <c r="H17" s="15"/>
    </row>
    <row r="18" spans="1:8" s="1" customFormat="1" ht="18" customHeight="1">
      <c r="A18" s="134"/>
      <c r="B18" s="134"/>
      <c r="C18" s="134"/>
      <c r="D18" s="6" t="s">
        <v>75</v>
      </c>
      <c r="E18" s="20">
        <f>E17*6.55/100</f>
        <v>208.72753999999998</v>
      </c>
      <c r="F18" s="20">
        <f>F17*6.55/100</f>
        <v>228.4443893</v>
      </c>
      <c r="G18" s="20">
        <f t="shared" si="0"/>
        <v>19.716849300000035</v>
      </c>
      <c r="H18" s="15" t="s">
        <v>166</v>
      </c>
    </row>
    <row r="19" spans="1:8" s="1" customFormat="1" ht="18" customHeight="1">
      <c r="A19" s="134"/>
      <c r="B19" s="134"/>
      <c r="C19" s="134"/>
      <c r="D19" s="16" t="s">
        <v>76</v>
      </c>
      <c r="E19" s="20">
        <f>(E4+E14)*4.5/100</f>
        <v>4788</v>
      </c>
      <c r="F19" s="20">
        <f>(F4+F14)*4.5/100</f>
        <v>5171.22</v>
      </c>
      <c r="G19" s="20">
        <f t="shared" si="0"/>
        <v>383.22000000000025</v>
      </c>
      <c r="H19" s="15" t="s">
        <v>167</v>
      </c>
    </row>
    <row r="20" spans="1:8" s="1" customFormat="1" ht="18" customHeight="1">
      <c r="A20" s="134"/>
      <c r="B20" s="134"/>
      <c r="C20" s="134"/>
      <c r="D20" s="16" t="s">
        <v>77</v>
      </c>
      <c r="E20" s="20">
        <f>(E4+E14)*9/1000</f>
        <v>957.6</v>
      </c>
      <c r="F20" s="20">
        <f>(F4+F14)*9/1000</f>
        <v>1034.244</v>
      </c>
      <c r="G20" s="20">
        <f t="shared" si="0"/>
        <v>76.64399999999989</v>
      </c>
      <c r="H20" s="15" t="s">
        <v>168</v>
      </c>
    </row>
    <row r="21" spans="1:8" s="1" customFormat="1" ht="18" customHeight="1">
      <c r="A21" s="134"/>
      <c r="B21" s="134"/>
      <c r="C21" s="134"/>
      <c r="D21" s="16" t="s">
        <v>78</v>
      </c>
      <c r="E21" s="20">
        <f>(E4+E14)*7/1000</f>
        <v>744.8</v>
      </c>
      <c r="F21" s="20">
        <f>(F4+F14)*7/1000</f>
        <v>804.412</v>
      </c>
      <c r="G21" s="20">
        <f t="shared" si="0"/>
        <v>59.61200000000008</v>
      </c>
      <c r="H21" s="15" t="s">
        <v>169</v>
      </c>
    </row>
    <row r="22" spans="1:8" s="1" customFormat="1" ht="18" customHeight="1">
      <c r="A22" s="134"/>
      <c r="B22" s="134"/>
      <c r="C22" s="135"/>
      <c r="D22" s="16"/>
      <c r="E22" s="24">
        <f>SUM(E17:E21)</f>
        <v>9885.80754</v>
      </c>
      <c r="F22" s="24">
        <f>SUM(F17:F21)</f>
        <v>10726.020989300001</v>
      </c>
      <c r="G22" s="20">
        <f t="shared" si="0"/>
        <v>840.2134493000012</v>
      </c>
      <c r="H22" s="15" t="s">
        <v>170</v>
      </c>
    </row>
    <row r="23" spans="1:8" s="1" customFormat="1" ht="18" customHeight="1">
      <c r="A23" s="134"/>
      <c r="B23" s="134"/>
      <c r="C23" s="140" t="s">
        <v>10</v>
      </c>
      <c r="D23" s="16" t="s">
        <v>79</v>
      </c>
      <c r="E23" s="19">
        <v>2700</v>
      </c>
      <c r="F23" s="19">
        <v>500</v>
      </c>
      <c r="G23" s="20">
        <f t="shared" si="0"/>
        <v>-2200</v>
      </c>
      <c r="H23" s="15" t="s">
        <v>114</v>
      </c>
    </row>
    <row r="24" spans="1:8" s="1" customFormat="1" ht="18" customHeight="1">
      <c r="A24" s="134"/>
      <c r="B24" s="134"/>
      <c r="C24" s="135"/>
      <c r="D24" s="17"/>
      <c r="E24" s="24">
        <f>E23</f>
        <v>2700</v>
      </c>
      <c r="F24" s="24">
        <f>F23</f>
        <v>500</v>
      </c>
      <c r="G24" s="20">
        <f t="shared" si="0"/>
        <v>-2200</v>
      </c>
      <c r="H24" s="15"/>
    </row>
    <row r="25" spans="1:8" s="1" customFormat="1" ht="18" customHeight="1">
      <c r="A25" s="134"/>
      <c r="B25" s="135"/>
      <c r="C25" s="142"/>
      <c r="D25" s="143"/>
      <c r="E25" s="24">
        <f>E24+E22+E16+E14+E4</f>
        <v>127731.01301945205</v>
      </c>
      <c r="F25" s="24">
        <f>F24+F22+F16+F14+F4</f>
        <v>135587.1716742315</v>
      </c>
      <c r="G25" s="20">
        <f t="shared" si="0"/>
        <v>7856.158654779458</v>
      </c>
      <c r="H25" s="21"/>
    </row>
    <row r="26" spans="1:8" s="1" customFormat="1" ht="18" customHeight="1">
      <c r="A26" s="134"/>
      <c r="B26" s="140" t="s">
        <v>12</v>
      </c>
      <c r="C26" s="140" t="s">
        <v>15</v>
      </c>
      <c r="D26" s="18" t="s">
        <v>80</v>
      </c>
      <c r="E26" s="20">
        <v>200</v>
      </c>
      <c r="F26" s="20">
        <v>200</v>
      </c>
      <c r="G26" s="20">
        <f t="shared" si="0"/>
        <v>0</v>
      </c>
      <c r="H26" s="15"/>
    </row>
    <row r="27" spans="1:8" s="1" customFormat="1" ht="18" customHeight="1">
      <c r="A27" s="134"/>
      <c r="B27" s="134"/>
      <c r="C27" s="135"/>
      <c r="D27" s="7"/>
      <c r="E27" s="19">
        <f>E26</f>
        <v>200</v>
      </c>
      <c r="F27" s="19">
        <f>F26</f>
        <v>200</v>
      </c>
      <c r="G27" s="20">
        <f t="shared" si="0"/>
        <v>0</v>
      </c>
      <c r="H27" s="15"/>
    </row>
    <row r="28" spans="1:8" s="1" customFormat="1" ht="18" customHeight="1">
      <c r="A28" s="134"/>
      <c r="B28" s="134"/>
      <c r="C28" s="140" t="s">
        <v>82</v>
      </c>
      <c r="D28" s="7" t="s">
        <v>83</v>
      </c>
      <c r="E28" s="19">
        <v>600</v>
      </c>
      <c r="F28" s="19">
        <v>500</v>
      </c>
      <c r="G28" s="20">
        <f t="shared" si="0"/>
        <v>-100</v>
      </c>
      <c r="H28" s="15" t="s">
        <v>112</v>
      </c>
    </row>
    <row r="29" spans="1:8" s="1" customFormat="1" ht="18" customHeight="1">
      <c r="A29" s="134"/>
      <c r="B29" s="134"/>
      <c r="C29" s="135"/>
      <c r="D29" s="7"/>
      <c r="E29" s="19">
        <f>E28</f>
        <v>600</v>
      </c>
      <c r="F29" s="19">
        <f>F28</f>
        <v>500</v>
      </c>
      <c r="G29" s="20">
        <f t="shared" si="0"/>
        <v>-100</v>
      </c>
      <c r="H29" s="15"/>
    </row>
    <row r="30" spans="1:8" s="1" customFormat="1" ht="18" customHeight="1">
      <c r="A30" s="134"/>
      <c r="B30" s="135"/>
      <c r="C30" s="127"/>
      <c r="D30" s="128"/>
      <c r="E30" s="19">
        <f>E29+E27</f>
        <v>800</v>
      </c>
      <c r="F30" s="19">
        <f>F29+F27</f>
        <v>700</v>
      </c>
      <c r="G30" s="20">
        <f t="shared" si="0"/>
        <v>-100</v>
      </c>
      <c r="H30" s="15"/>
    </row>
    <row r="31" spans="1:8" s="1" customFormat="1" ht="18" customHeight="1">
      <c r="A31" s="134"/>
      <c r="B31" s="132" t="s">
        <v>19</v>
      </c>
      <c r="C31" s="140" t="s">
        <v>20</v>
      </c>
      <c r="D31" s="7" t="s">
        <v>84</v>
      </c>
      <c r="E31" s="19">
        <v>600</v>
      </c>
      <c r="F31" s="19">
        <v>500</v>
      </c>
      <c r="G31" s="20">
        <f t="shared" si="0"/>
        <v>-100</v>
      </c>
      <c r="H31" s="15" t="s">
        <v>113</v>
      </c>
    </row>
    <row r="32" spans="1:8" s="1" customFormat="1" ht="18" customHeight="1">
      <c r="A32" s="134"/>
      <c r="B32" s="132"/>
      <c r="C32" s="135"/>
      <c r="D32" s="7"/>
      <c r="E32" s="19">
        <f>E31</f>
        <v>600</v>
      </c>
      <c r="F32" s="19">
        <f>F31</f>
        <v>500</v>
      </c>
      <c r="G32" s="20">
        <f t="shared" si="0"/>
        <v>-100</v>
      </c>
      <c r="H32" s="15"/>
    </row>
    <row r="33" spans="1:8" s="1" customFormat="1" ht="18" customHeight="1">
      <c r="A33" s="134"/>
      <c r="B33" s="132"/>
      <c r="C33" s="140" t="s">
        <v>21</v>
      </c>
      <c r="D33" s="7" t="s">
        <v>85</v>
      </c>
      <c r="E33" s="19">
        <v>6000</v>
      </c>
      <c r="F33" s="19">
        <v>4000</v>
      </c>
      <c r="G33" s="20">
        <f t="shared" si="0"/>
        <v>-2000</v>
      </c>
      <c r="H33" s="15"/>
    </row>
    <row r="34" spans="1:8" s="1" customFormat="1" ht="18" customHeight="1">
      <c r="A34" s="134"/>
      <c r="B34" s="132"/>
      <c r="C34" s="135"/>
      <c r="D34" s="6"/>
      <c r="E34" s="19">
        <f>E33</f>
        <v>6000</v>
      </c>
      <c r="F34" s="19">
        <f>F33</f>
        <v>4000</v>
      </c>
      <c r="G34" s="20">
        <f t="shared" si="0"/>
        <v>-2000</v>
      </c>
      <c r="H34" s="15"/>
    </row>
    <row r="35" spans="1:8" s="1" customFormat="1" ht="18" customHeight="1">
      <c r="A35" s="134"/>
      <c r="B35" s="132"/>
      <c r="C35" s="140" t="s">
        <v>22</v>
      </c>
      <c r="D35" s="6" t="s">
        <v>86</v>
      </c>
      <c r="E35" s="19">
        <v>8000</v>
      </c>
      <c r="F35" s="19">
        <v>8000</v>
      </c>
      <c r="G35" s="20">
        <f t="shared" si="0"/>
        <v>0</v>
      </c>
      <c r="H35" s="15"/>
    </row>
    <row r="36" spans="1:8" s="1" customFormat="1" ht="18" customHeight="1">
      <c r="A36" s="134"/>
      <c r="B36" s="132"/>
      <c r="C36" s="135"/>
      <c r="D36" s="6"/>
      <c r="E36" s="19">
        <f>E35</f>
        <v>8000</v>
      </c>
      <c r="F36" s="19">
        <f>F35</f>
        <v>8000</v>
      </c>
      <c r="G36" s="20">
        <f t="shared" si="0"/>
        <v>0</v>
      </c>
      <c r="H36" s="15"/>
    </row>
    <row r="37" spans="1:8" s="1" customFormat="1" ht="18" customHeight="1">
      <c r="A37" s="134"/>
      <c r="B37" s="132"/>
      <c r="C37" s="140" t="s">
        <v>23</v>
      </c>
      <c r="D37" s="6" t="s">
        <v>87</v>
      </c>
      <c r="E37" s="19">
        <v>2385</v>
      </c>
      <c r="F37" s="19">
        <v>2400</v>
      </c>
      <c r="G37" s="20">
        <f t="shared" si="0"/>
        <v>15</v>
      </c>
      <c r="H37" s="15"/>
    </row>
    <row r="38" spans="1:8" s="1" customFormat="1" ht="18" customHeight="1">
      <c r="A38" s="134"/>
      <c r="B38" s="132"/>
      <c r="C38" s="135"/>
      <c r="D38" s="6"/>
      <c r="E38" s="19">
        <f>E37</f>
        <v>2385</v>
      </c>
      <c r="F38" s="19">
        <f>F37</f>
        <v>2400</v>
      </c>
      <c r="G38" s="20">
        <f t="shared" si="0"/>
        <v>15</v>
      </c>
      <c r="H38" s="15"/>
    </row>
    <row r="39" spans="1:8" s="1" customFormat="1" ht="18" customHeight="1">
      <c r="A39" s="134"/>
      <c r="B39" s="132"/>
      <c r="C39" s="140" t="s">
        <v>24</v>
      </c>
      <c r="D39" s="6" t="s">
        <v>88</v>
      </c>
      <c r="E39" s="19">
        <v>6000</v>
      </c>
      <c r="F39" s="19">
        <v>2400</v>
      </c>
      <c r="G39" s="20">
        <f t="shared" si="0"/>
        <v>-3600</v>
      </c>
      <c r="H39" s="15"/>
    </row>
    <row r="40" spans="1:8" s="1" customFormat="1" ht="18" customHeight="1">
      <c r="A40" s="134"/>
      <c r="B40" s="132"/>
      <c r="C40" s="135"/>
      <c r="D40" s="6"/>
      <c r="E40" s="19">
        <f>E39</f>
        <v>6000</v>
      </c>
      <c r="F40" s="19">
        <f>F39</f>
        <v>2400</v>
      </c>
      <c r="G40" s="20">
        <f t="shared" si="0"/>
        <v>-3600</v>
      </c>
      <c r="H40" s="15"/>
    </row>
    <row r="41" spans="1:8" s="1" customFormat="1" ht="18" customHeight="1">
      <c r="A41" s="134"/>
      <c r="B41" s="132"/>
      <c r="C41" s="140" t="s">
        <v>89</v>
      </c>
      <c r="D41" s="6" t="s">
        <v>89</v>
      </c>
      <c r="E41" s="19">
        <v>200</v>
      </c>
      <c r="F41" s="19">
        <v>500</v>
      </c>
      <c r="G41" s="20">
        <f t="shared" si="0"/>
        <v>300</v>
      </c>
      <c r="H41" s="15"/>
    </row>
    <row r="42" spans="1:8" s="1" customFormat="1" ht="18" customHeight="1">
      <c r="A42" s="134"/>
      <c r="B42" s="132"/>
      <c r="C42" s="135"/>
      <c r="D42" s="6"/>
      <c r="E42" s="19">
        <f>E41</f>
        <v>200</v>
      </c>
      <c r="F42" s="19">
        <f>F41</f>
        <v>500</v>
      </c>
      <c r="G42" s="20">
        <f t="shared" si="0"/>
        <v>300</v>
      </c>
      <c r="H42" s="15"/>
    </row>
    <row r="43" spans="1:8" s="1" customFormat="1" ht="18" customHeight="1">
      <c r="A43" s="134"/>
      <c r="B43" s="132"/>
      <c r="C43" s="127"/>
      <c r="D43" s="128"/>
      <c r="E43" s="19">
        <f>E42+E40+E38+E36+E34+E32</f>
        <v>23185</v>
      </c>
      <c r="F43" s="19">
        <f>F42+F40+F38+F36+F34+F32</f>
        <v>17800</v>
      </c>
      <c r="G43" s="20">
        <f aca="true" t="shared" si="1" ref="G43:G50">F43-E43</f>
        <v>-5385</v>
      </c>
      <c r="H43" s="15"/>
    </row>
    <row r="44" spans="1:8" s="1" customFormat="1" ht="18" customHeight="1" thickBot="1">
      <c r="A44" s="139"/>
      <c r="B44" s="129"/>
      <c r="C44" s="130"/>
      <c r="D44" s="131"/>
      <c r="E44" s="57">
        <f>E43+E30+E25</f>
        <v>151716.01301945205</v>
      </c>
      <c r="F44" s="57">
        <f>F43+F30+F25</f>
        <v>154087.1716742315</v>
      </c>
      <c r="G44" s="58">
        <f t="shared" si="1"/>
        <v>2371.1586547794577</v>
      </c>
      <c r="H44" s="59"/>
    </row>
    <row r="45" spans="1:8" s="1" customFormat="1" ht="18" customHeight="1" thickTop="1">
      <c r="A45" s="133" t="s">
        <v>90</v>
      </c>
      <c r="B45" s="136" t="s">
        <v>25</v>
      </c>
      <c r="C45" s="144" t="s">
        <v>25</v>
      </c>
      <c r="D45" s="60" t="s">
        <v>91</v>
      </c>
      <c r="E45" s="61">
        <v>300</v>
      </c>
      <c r="F45" s="61">
        <v>300</v>
      </c>
      <c r="G45" s="62">
        <f t="shared" si="1"/>
        <v>0</v>
      </c>
      <c r="H45" s="63"/>
    </row>
    <row r="46" spans="1:8" s="1" customFormat="1" ht="18" customHeight="1">
      <c r="A46" s="134"/>
      <c r="B46" s="132"/>
      <c r="C46" s="145"/>
      <c r="D46" s="16"/>
      <c r="E46" s="19">
        <f>E45</f>
        <v>300</v>
      </c>
      <c r="F46" s="19">
        <f>F45</f>
        <v>300</v>
      </c>
      <c r="G46" s="20">
        <f t="shared" si="1"/>
        <v>0</v>
      </c>
      <c r="H46" s="15"/>
    </row>
    <row r="47" spans="1:8" s="1" customFormat="1" ht="18" customHeight="1">
      <c r="A47" s="134"/>
      <c r="B47" s="132"/>
      <c r="C47" s="146" t="s">
        <v>106</v>
      </c>
      <c r="D47" s="16" t="s">
        <v>106</v>
      </c>
      <c r="E47" s="19">
        <v>2350</v>
      </c>
      <c r="F47" s="19">
        <v>500</v>
      </c>
      <c r="G47" s="20">
        <f t="shared" si="1"/>
        <v>-1850</v>
      </c>
      <c r="H47" s="69"/>
    </row>
    <row r="48" spans="1:8" s="1" customFormat="1" ht="18" customHeight="1">
      <c r="A48" s="134"/>
      <c r="B48" s="132"/>
      <c r="C48" s="145"/>
      <c r="D48" s="6"/>
      <c r="E48" s="19">
        <f>E47</f>
        <v>2350</v>
      </c>
      <c r="F48" s="19">
        <f>F47</f>
        <v>500</v>
      </c>
      <c r="G48" s="20">
        <f t="shared" si="1"/>
        <v>-1850</v>
      </c>
      <c r="H48" s="15"/>
    </row>
    <row r="49" spans="1:8" s="1" customFormat="1" ht="18" customHeight="1">
      <c r="A49" s="134"/>
      <c r="B49" s="132"/>
      <c r="C49" s="146" t="s">
        <v>26</v>
      </c>
      <c r="D49" s="6" t="s">
        <v>92</v>
      </c>
      <c r="E49" s="19">
        <v>1200</v>
      </c>
      <c r="F49" s="19">
        <v>500</v>
      </c>
      <c r="G49" s="20">
        <f t="shared" si="1"/>
        <v>-700</v>
      </c>
      <c r="H49" s="15"/>
    </row>
    <row r="50" spans="1:8" s="1" customFormat="1" ht="18" customHeight="1">
      <c r="A50" s="134"/>
      <c r="B50" s="132"/>
      <c r="C50" s="145"/>
      <c r="D50" s="16"/>
      <c r="E50" s="19">
        <f>E49</f>
        <v>1200</v>
      </c>
      <c r="F50" s="19">
        <f>F49</f>
        <v>500</v>
      </c>
      <c r="G50" s="20">
        <f t="shared" si="1"/>
        <v>-700</v>
      </c>
      <c r="H50" s="15"/>
    </row>
    <row r="51" spans="1:8" s="1" customFormat="1" ht="18" customHeight="1">
      <c r="A51" s="134"/>
      <c r="B51" s="132"/>
      <c r="C51" s="127"/>
      <c r="D51" s="128"/>
      <c r="E51" s="24">
        <f>E50+E48+E46</f>
        <v>3850</v>
      </c>
      <c r="F51" s="24">
        <f>F50+F48+F46</f>
        <v>1300</v>
      </c>
      <c r="G51" s="24">
        <f>G50+G48+G46</f>
        <v>-2550</v>
      </c>
      <c r="H51" s="15"/>
    </row>
    <row r="52" spans="1:8" s="1" customFormat="1" ht="18" customHeight="1" thickBot="1">
      <c r="A52" s="139"/>
      <c r="B52" s="129"/>
      <c r="C52" s="130"/>
      <c r="D52" s="131"/>
      <c r="E52" s="57">
        <f>E50+E48+E46</f>
        <v>3850</v>
      </c>
      <c r="F52" s="57">
        <f>F50+F48+F46</f>
        <v>1300</v>
      </c>
      <c r="G52" s="58">
        <f aca="true" t="shared" si="2" ref="G52:G60">F52-E52</f>
        <v>-2550</v>
      </c>
      <c r="H52" s="59"/>
    </row>
    <row r="53" spans="1:8" s="1" customFormat="1" ht="18" customHeight="1" thickTop="1">
      <c r="A53" s="133" t="s">
        <v>99</v>
      </c>
      <c r="B53" s="133" t="s">
        <v>19</v>
      </c>
      <c r="C53" s="133" t="s">
        <v>5</v>
      </c>
      <c r="D53" s="64" t="s">
        <v>5</v>
      </c>
      <c r="E53" s="61">
        <v>18067</v>
      </c>
      <c r="F53" s="61">
        <v>18067</v>
      </c>
      <c r="G53" s="62">
        <f t="shared" si="2"/>
        <v>0</v>
      </c>
      <c r="H53" s="63" t="s">
        <v>111</v>
      </c>
    </row>
    <row r="54" spans="1:8" s="1" customFormat="1" ht="18" customHeight="1">
      <c r="A54" s="134"/>
      <c r="B54" s="134"/>
      <c r="C54" s="135"/>
      <c r="D54" s="16"/>
      <c r="E54" s="19">
        <f>E53</f>
        <v>18067</v>
      </c>
      <c r="F54" s="19">
        <f>F53</f>
        <v>18067</v>
      </c>
      <c r="G54" s="20">
        <f t="shared" si="2"/>
        <v>0</v>
      </c>
      <c r="H54" s="15"/>
    </row>
    <row r="55" spans="1:8" s="1" customFormat="1" ht="18" customHeight="1">
      <c r="A55" s="134"/>
      <c r="B55" s="134"/>
      <c r="C55" s="140" t="s">
        <v>93</v>
      </c>
      <c r="D55" s="70" t="s">
        <v>93</v>
      </c>
      <c r="E55" s="19">
        <v>5000</v>
      </c>
      <c r="F55" s="19">
        <v>5373</v>
      </c>
      <c r="G55" s="20">
        <f t="shared" si="2"/>
        <v>373</v>
      </c>
      <c r="H55" s="69"/>
    </row>
    <row r="56" spans="1:8" s="1" customFormat="1" ht="18" customHeight="1">
      <c r="A56" s="134"/>
      <c r="B56" s="134"/>
      <c r="C56" s="135"/>
      <c r="D56" s="70"/>
      <c r="E56" s="19">
        <f>E55</f>
        <v>5000</v>
      </c>
      <c r="F56" s="19">
        <f>F55</f>
        <v>5373</v>
      </c>
      <c r="G56" s="20">
        <f t="shared" si="2"/>
        <v>373</v>
      </c>
      <c r="H56" s="69"/>
    </row>
    <row r="57" spans="1:8" s="1" customFormat="1" ht="18" customHeight="1">
      <c r="A57" s="134"/>
      <c r="B57" s="134"/>
      <c r="C57" s="140" t="s">
        <v>94</v>
      </c>
      <c r="D57" s="16" t="s">
        <v>94</v>
      </c>
      <c r="E57" s="19">
        <v>300</v>
      </c>
      <c r="F57" s="19">
        <v>300</v>
      </c>
      <c r="G57" s="20">
        <f t="shared" si="2"/>
        <v>0</v>
      </c>
      <c r="H57" s="15"/>
    </row>
    <row r="58" spans="1:8" s="1" customFormat="1" ht="18" customHeight="1">
      <c r="A58" s="134"/>
      <c r="B58" s="134"/>
      <c r="C58" s="135"/>
      <c r="D58" s="16"/>
      <c r="E58" s="19">
        <f>E57</f>
        <v>300</v>
      </c>
      <c r="F58" s="19">
        <f>F57</f>
        <v>300</v>
      </c>
      <c r="G58" s="20">
        <f t="shared" si="2"/>
        <v>0</v>
      </c>
      <c r="H58" s="15"/>
    </row>
    <row r="59" spans="1:8" s="1" customFormat="1" ht="18" customHeight="1">
      <c r="A59" s="134"/>
      <c r="B59" s="134"/>
      <c r="C59" s="140" t="s">
        <v>95</v>
      </c>
      <c r="D59" s="70" t="s">
        <v>95</v>
      </c>
      <c r="E59" s="19">
        <v>500</v>
      </c>
      <c r="F59" s="19">
        <v>400</v>
      </c>
      <c r="G59" s="20">
        <f t="shared" si="2"/>
        <v>-100</v>
      </c>
      <c r="H59" s="69"/>
    </row>
    <row r="60" spans="1:8" s="1" customFormat="1" ht="18" customHeight="1">
      <c r="A60" s="134"/>
      <c r="B60" s="134"/>
      <c r="C60" s="135"/>
      <c r="D60" s="70"/>
      <c r="E60" s="19">
        <f>E59</f>
        <v>500</v>
      </c>
      <c r="F60" s="19">
        <f>F59</f>
        <v>400</v>
      </c>
      <c r="G60" s="20">
        <f t="shared" si="2"/>
        <v>-100</v>
      </c>
      <c r="H60" s="69"/>
    </row>
    <row r="61" spans="1:8" s="1" customFormat="1" ht="18" customHeight="1">
      <c r="A61" s="134"/>
      <c r="B61" s="134"/>
      <c r="C61" s="140" t="s">
        <v>27</v>
      </c>
      <c r="D61" s="70" t="s">
        <v>27</v>
      </c>
      <c r="E61" s="19">
        <v>1200</v>
      </c>
      <c r="F61" s="19">
        <v>1200</v>
      </c>
      <c r="G61" s="20">
        <f aca="true" t="shared" si="3" ref="G61:G74">F61-E61</f>
        <v>0</v>
      </c>
      <c r="H61" s="69" t="s">
        <v>115</v>
      </c>
    </row>
    <row r="62" spans="1:8" s="1" customFormat="1" ht="18" customHeight="1">
      <c r="A62" s="134"/>
      <c r="B62" s="134"/>
      <c r="C62" s="135"/>
      <c r="D62" s="70"/>
      <c r="E62" s="19">
        <f>E61</f>
        <v>1200</v>
      </c>
      <c r="F62" s="19">
        <f>F61</f>
        <v>1200</v>
      </c>
      <c r="G62" s="20">
        <f t="shared" si="3"/>
        <v>0</v>
      </c>
      <c r="H62" s="69"/>
    </row>
    <row r="63" spans="1:8" s="1" customFormat="1" ht="18" customHeight="1">
      <c r="A63" s="134"/>
      <c r="B63" s="135"/>
      <c r="C63" s="127"/>
      <c r="D63" s="128"/>
      <c r="E63" s="19">
        <f>E62+E60+E58+E56+E54</f>
        <v>25067</v>
      </c>
      <c r="F63" s="19">
        <f>F62+F60+F58+F56+F54</f>
        <v>25340</v>
      </c>
      <c r="G63" s="20">
        <f t="shared" si="3"/>
        <v>273</v>
      </c>
      <c r="H63" s="15"/>
    </row>
    <row r="64" spans="1:8" s="1" customFormat="1" ht="18" customHeight="1">
      <c r="A64" s="134"/>
      <c r="B64" s="140" t="s">
        <v>96</v>
      </c>
      <c r="C64" s="140" t="s">
        <v>97</v>
      </c>
      <c r="D64" s="70" t="s">
        <v>98</v>
      </c>
      <c r="E64" s="19">
        <v>200</v>
      </c>
      <c r="F64" s="19">
        <v>100</v>
      </c>
      <c r="G64" s="20">
        <f t="shared" si="3"/>
        <v>-100</v>
      </c>
      <c r="H64" s="69"/>
    </row>
    <row r="65" spans="1:8" s="1" customFormat="1" ht="18" customHeight="1">
      <c r="A65" s="134"/>
      <c r="B65" s="134"/>
      <c r="C65" s="135"/>
      <c r="D65" s="70"/>
      <c r="E65" s="19">
        <f>E64</f>
        <v>200</v>
      </c>
      <c r="F65" s="19">
        <f>F64</f>
        <v>100</v>
      </c>
      <c r="G65" s="20">
        <f t="shared" si="3"/>
        <v>-100</v>
      </c>
      <c r="H65" s="69"/>
    </row>
    <row r="66" spans="1:8" s="1" customFormat="1" ht="18" customHeight="1">
      <c r="A66" s="134"/>
      <c r="B66" s="135"/>
      <c r="C66" s="127"/>
      <c r="D66" s="128"/>
      <c r="E66" s="24">
        <f>E65</f>
        <v>200</v>
      </c>
      <c r="F66" s="24">
        <f>F65</f>
        <v>100</v>
      </c>
      <c r="G66" s="20">
        <f t="shared" si="3"/>
        <v>-100</v>
      </c>
      <c r="H66" s="15"/>
    </row>
    <row r="67" spans="1:8" s="1" customFormat="1" ht="18" customHeight="1">
      <c r="A67" s="134"/>
      <c r="B67" s="140" t="s">
        <v>28</v>
      </c>
      <c r="C67" s="140" t="s">
        <v>100</v>
      </c>
      <c r="D67" s="7" t="s">
        <v>100</v>
      </c>
      <c r="E67" s="19">
        <v>300</v>
      </c>
      <c r="F67" s="19">
        <v>100</v>
      </c>
      <c r="G67" s="20">
        <f t="shared" si="3"/>
        <v>-200</v>
      </c>
      <c r="H67" s="15"/>
    </row>
    <row r="68" spans="1:8" s="1" customFormat="1" ht="18" customHeight="1">
      <c r="A68" s="134"/>
      <c r="B68" s="134"/>
      <c r="C68" s="135"/>
      <c r="D68" s="7"/>
      <c r="E68" s="19">
        <f>E67</f>
        <v>300</v>
      </c>
      <c r="F68" s="19">
        <f>F67</f>
        <v>100</v>
      </c>
      <c r="G68" s="20">
        <f t="shared" si="3"/>
        <v>-200</v>
      </c>
      <c r="H68" s="15"/>
    </row>
    <row r="69" spans="1:8" s="1" customFormat="1" ht="18" customHeight="1">
      <c r="A69" s="134"/>
      <c r="B69" s="134"/>
      <c r="C69" s="140" t="s">
        <v>101</v>
      </c>
      <c r="D69" s="7" t="s">
        <v>103</v>
      </c>
      <c r="E69" s="19">
        <v>500</v>
      </c>
      <c r="F69" s="19">
        <v>600</v>
      </c>
      <c r="G69" s="20">
        <f t="shared" si="3"/>
        <v>100</v>
      </c>
      <c r="H69" s="15"/>
    </row>
    <row r="70" spans="1:8" s="1" customFormat="1" ht="18" customHeight="1">
      <c r="A70" s="134"/>
      <c r="B70" s="134"/>
      <c r="C70" s="135"/>
      <c r="D70" s="7"/>
      <c r="E70" s="19">
        <f>E69</f>
        <v>500</v>
      </c>
      <c r="F70" s="19">
        <f>F69</f>
        <v>600</v>
      </c>
      <c r="G70" s="20">
        <f t="shared" si="3"/>
        <v>100</v>
      </c>
      <c r="H70" s="15"/>
    </row>
    <row r="71" spans="1:8" s="1" customFormat="1" ht="18" customHeight="1">
      <c r="A71" s="134"/>
      <c r="B71" s="134"/>
      <c r="C71" s="140" t="s">
        <v>102</v>
      </c>
      <c r="D71" s="7" t="s">
        <v>99</v>
      </c>
      <c r="E71" s="19">
        <v>300</v>
      </c>
      <c r="F71" s="19">
        <v>200</v>
      </c>
      <c r="G71" s="20">
        <f t="shared" si="3"/>
        <v>-100</v>
      </c>
      <c r="H71" s="15"/>
    </row>
    <row r="72" spans="1:8" s="1" customFormat="1" ht="18" customHeight="1">
      <c r="A72" s="134"/>
      <c r="B72" s="134"/>
      <c r="C72" s="135"/>
      <c r="D72" s="7"/>
      <c r="E72" s="19">
        <f>E71</f>
        <v>300</v>
      </c>
      <c r="F72" s="19">
        <f>F71</f>
        <v>200</v>
      </c>
      <c r="G72" s="20">
        <f t="shared" si="3"/>
        <v>-100</v>
      </c>
      <c r="H72" s="15"/>
    </row>
    <row r="73" spans="1:8" s="1" customFormat="1" ht="18" customHeight="1">
      <c r="A73" s="134"/>
      <c r="B73" s="135"/>
      <c r="C73" s="127"/>
      <c r="D73" s="128"/>
      <c r="E73" s="24">
        <f>E72+E70+E68</f>
        <v>1100</v>
      </c>
      <c r="F73" s="24">
        <f>F72+F70+F68</f>
        <v>900</v>
      </c>
      <c r="G73" s="20">
        <f t="shared" si="3"/>
        <v>-200</v>
      </c>
      <c r="H73" s="15"/>
    </row>
    <row r="74" spans="1:8" s="1" customFormat="1" ht="18" customHeight="1" thickBot="1">
      <c r="A74" s="139"/>
      <c r="B74" s="129"/>
      <c r="C74" s="130"/>
      <c r="D74" s="131"/>
      <c r="E74" s="57">
        <f>E73+E66+E63</f>
        <v>26367</v>
      </c>
      <c r="F74" s="57">
        <f>F73+F66+F63</f>
        <v>26340</v>
      </c>
      <c r="G74" s="76">
        <f t="shared" si="3"/>
        <v>-27</v>
      </c>
      <c r="H74" s="59"/>
    </row>
    <row r="75" spans="1:8" s="1" customFormat="1" ht="18" customHeight="1" thickTop="1">
      <c r="A75" s="133" t="s">
        <v>29</v>
      </c>
      <c r="B75" s="133" t="s">
        <v>29</v>
      </c>
      <c r="C75" s="133" t="s">
        <v>29</v>
      </c>
      <c r="D75" s="10" t="s">
        <v>104</v>
      </c>
      <c r="E75" s="62">
        <v>100</v>
      </c>
      <c r="F75" s="62">
        <v>500</v>
      </c>
      <c r="G75" s="62">
        <f>F75-E75</f>
        <v>400</v>
      </c>
      <c r="H75" s="63"/>
    </row>
    <row r="76" spans="1:8" s="1" customFormat="1" ht="18" customHeight="1">
      <c r="A76" s="134"/>
      <c r="B76" s="134"/>
      <c r="C76" s="135"/>
      <c r="D76" s="7"/>
      <c r="E76" s="24">
        <f aca="true" t="shared" si="4" ref="E76:F78">E75</f>
        <v>100</v>
      </c>
      <c r="F76" s="24">
        <f t="shared" si="4"/>
        <v>500</v>
      </c>
      <c r="G76" s="20">
        <f aca="true" t="shared" si="5" ref="G76:G89">F76-E76</f>
        <v>400</v>
      </c>
      <c r="H76" s="15"/>
    </row>
    <row r="77" spans="1:8" s="1" customFormat="1" ht="18" customHeight="1">
      <c r="A77" s="134"/>
      <c r="B77" s="135"/>
      <c r="C77" s="127"/>
      <c r="D77" s="128"/>
      <c r="E77" s="24">
        <f t="shared" si="4"/>
        <v>100</v>
      </c>
      <c r="F77" s="24">
        <f t="shared" si="4"/>
        <v>500</v>
      </c>
      <c r="G77" s="20">
        <f t="shared" si="5"/>
        <v>400</v>
      </c>
      <c r="H77" s="15"/>
    </row>
    <row r="78" spans="1:8" s="1" customFormat="1" ht="18" customHeight="1" thickBot="1">
      <c r="A78" s="139"/>
      <c r="B78" s="129"/>
      <c r="C78" s="130"/>
      <c r="D78" s="131"/>
      <c r="E78" s="57">
        <f t="shared" si="4"/>
        <v>100</v>
      </c>
      <c r="F78" s="57">
        <f t="shared" si="4"/>
        <v>500</v>
      </c>
      <c r="G78" s="74">
        <f t="shared" si="5"/>
        <v>400</v>
      </c>
      <c r="H78" s="59"/>
    </row>
    <row r="79" spans="1:8" s="1" customFormat="1" ht="18" customHeight="1" thickTop="1">
      <c r="A79" s="133" t="s">
        <v>30</v>
      </c>
      <c r="B79" s="133" t="s">
        <v>105</v>
      </c>
      <c r="C79" s="133" t="s">
        <v>110</v>
      </c>
      <c r="D79" s="10" t="s">
        <v>110</v>
      </c>
      <c r="E79" s="62">
        <v>1000</v>
      </c>
      <c r="F79" s="62">
        <v>500</v>
      </c>
      <c r="G79" s="62">
        <f t="shared" si="5"/>
        <v>-500</v>
      </c>
      <c r="H79" s="63"/>
    </row>
    <row r="80" spans="1:8" s="1" customFormat="1" ht="18" customHeight="1">
      <c r="A80" s="134"/>
      <c r="B80" s="134"/>
      <c r="C80" s="135"/>
      <c r="D80" s="7"/>
      <c r="E80" s="22">
        <f>E79</f>
        <v>1000</v>
      </c>
      <c r="F80" s="22">
        <f>F79</f>
        <v>500</v>
      </c>
      <c r="G80" s="20">
        <f t="shared" si="5"/>
        <v>-500</v>
      </c>
      <c r="H80" s="15"/>
    </row>
    <row r="81" spans="1:8" s="1" customFormat="1" ht="18" customHeight="1">
      <c r="A81" s="134"/>
      <c r="B81" s="134"/>
      <c r="C81" s="140" t="s">
        <v>108</v>
      </c>
      <c r="D81" s="7" t="s">
        <v>109</v>
      </c>
      <c r="E81" s="19">
        <v>0</v>
      </c>
      <c r="F81" s="19">
        <v>0</v>
      </c>
      <c r="G81" s="20">
        <f t="shared" si="5"/>
        <v>0</v>
      </c>
      <c r="H81" s="15"/>
    </row>
    <row r="82" spans="1:8" s="1" customFormat="1" ht="18" customHeight="1">
      <c r="A82" s="134"/>
      <c r="B82" s="134"/>
      <c r="C82" s="135"/>
      <c r="D82" s="7"/>
      <c r="E82" s="24">
        <f>E81</f>
        <v>0</v>
      </c>
      <c r="F82" s="24">
        <f>F81</f>
        <v>0</v>
      </c>
      <c r="G82" s="20">
        <f t="shared" si="5"/>
        <v>0</v>
      </c>
      <c r="H82" s="15"/>
    </row>
    <row r="83" spans="1:8" s="1" customFormat="1" ht="18" customHeight="1">
      <c r="A83" s="134"/>
      <c r="B83" s="135"/>
      <c r="C83" s="127"/>
      <c r="D83" s="128"/>
      <c r="E83" s="24">
        <f>E82+E80</f>
        <v>1000</v>
      </c>
      <c r="F83" s="24">
        <f>F82+F80</f>
        <v>500</v>
      </c>
      <c r="G83" s="20">
        <f t="shared" si="5"/>
        <v>-500</v>
      </c>
      <c r="H83" s="15"/>
    </row>
    <row r="84" spans="1:8" s="1" customFormat="1" ht="18" customHeight="1" thickBot="1">
      <c r="A84" s="139"/>
      <c r="B84" s="129"/>
      <c r="C84" s="130"/>
      <c r="D84" s="131"/>
      <c r="E84" s="57">
        <f>E83</f>
        <v>1000</v>
      </c>
      <c r="F84" s="57">
        <f>F83</f>
        <v>500</v>
      </c>
      <c r="G84" s="74">
        <f t="shared" si="5"/>
        <v>-500</v>
      </c>
      <c r="H84" s="59"/>
    </row>
    <row r="85" spans="1:8" s="1" customFormat="1" ht="18" customHeight="1" thickTop="1">
      <c r="A85" s="133" t="s">
        <v>156</v>
      </c>
      <c r="B85" s="133" t="s">
        <v>157</v>
      </c>
      <c r="C85" s="133" t="s">
        <v>157</v>
      </c>
      <c r="D85" s="10" t="s">
        <v>157</v>
      </c>
      <c r="E85" s="61">
        <v>0</v>
      </c>
      <c r="F85" s="62">
        <v>1800</v>
      </c>
      <c r="G85" s="62">
        <f t="shared" si="5"/>
        <v>1800</v>
      </c>
      <c r="H85" s="63"/>
    </row>
    <row r="86" spans="1:8" s="1" customFormat="1" ht="18" customHeight="1">
      <c r="A86" s="134"/>
      <c r="B86" s="134"/>
      <c r="C86" s="135"/>
      <c r="D86" s="7"/>
      <c r="E86" s="24">
        <v>0</v>
      </c>
      <c r="F86" s="24">
        <f>F85</f>
        <v>1800</v>
      </c>
      <c r="G86" s="22">
        <f t="shared" si="5"/>
        <v>1800</v>
      </c>
      <c r="H86" s="15"/>
    </row>
    <row r="87" spans="1:8" s="1" customFormat="1" ht="18" customHeight="1">
      <c r="A87" s="134"/>
      <c r="B87" s="135"/>
      <c r="C87" s="127"/>
      <c r="D87" s="128"/>
      <c r="E87" s="24">
        <v>0</v>
      </c>
      <c r="F87" s="24">
        <f>F86</f>
        <v>1800</v>
      </c>
      <c r="G87" s="22">
        <f t="shared" si="5"/>
        <v>1800</v>
      </c>
      <c r="H87" s="15"/>
    </row>
    <row r="88" spans="1:8" s="1" customFormat="1" ht="18" customHeight="1" thickBot="1">
      <c r="A88" s="139"/>
      <c r="B88" s="129"/>
      <c r="C88" s="130"/>
      <c r="D88" s="131"/>
      <c r="E88" s="57">
        <f>E87</f>
        <v>0</v>
      </c>
      <c r="F88" s="57">
        <f>F87</f>
        <v>1800</v>
      </c>
      <c r="G88" s="22">
        <f t="shared" si="5"/>
        <v>1800</v>
      </c>
      <c r="H88" s="59"/>
    </row>
    <row r="89" spans="1:8" ht="18" customHeight="1" thickTop="1">
      <c r="A89" s="147" t="s">
        <v>107</v>
      </c>
      <c r="B89" s="148"/>
      <c r="C89" s="148"/>
      <c r="D89" s="149"/>
      <c r="E89" s="65">
        <f>E84+E78+E74+E52+E44+E88</f>
        <v>183033.01301945205</v>
      </c>
      <c r="F89" s="65">
        <f>F84+F78+F74+F52+F44+F88</f>
        <v>184527.1716742315</v>
      </c>
      <c r="G89" s="75">
        <f t="shared" si="5"/>
        <v>1494.1586547794577</v>
      </c>
      <c r="H89" s="66"/>
    </row>
  </sheetData>
  <sheetProtection/>
  <mergeCells count="64">
    <mergeCell ref="A89:D89"/>
    <mergeCell ref="C79:C80"/>
    <mergeCell ref="B79:B83"/>
    <mergeCell ref="A79:A84"/>
    <mergeCell ref="B74:D74"/>
    <mergeCell ref="C77:D77"/>
    <mergeCell ref="B78:D78"/>
    <mergeCell ref="C81:C82"/>
    <mergeCell ref="A85:A88"/>
    <mergeCell ref="B85:B87"/>
    <mergeCell ref="B84:D84"/>
    <mergeCell ref="C83:D83"/>
    <mergeCell ref="B52:D52"/>
    <mergeCell ref="B45:B51"/>
    <mergeCell ref="C73:D73"/>
    <mergeCell ref="B67:B73"/>
    <mergeCell ref="C67:C68"/>
    <mergeCell ref="C69:C70"/>
    <mergeCell ref="C71:C72"/>
    <mergeCell ref="C66:D66"/>
    <mergeCell ref="C63:D63"/>
    <mergeCell ref="A75:A78"/>
    <mergeCell ref="B75:B77"/>
    <mergeCell ref="C75:C76"/>
    <mergeCell ref="B64:B66"/>
    <mergeCell ref="C64:C65"/>
    <mergeCell ref="A53:A74"/>
    <mergeCell ref="B53:B63"/>
    <mergeCell ref="C53:C54"/>
    <mergeCell ref="C47:C48"/>
    <mergeCell ref="C55:C56"/>
    <mergeCell ref="C57:C58"/>
    <mergeCell ref="C59:C60"/>
    <mergeCell ref="C61:C62"/>
    <mergeCell ref="C51:D51"/>
    <mergeCell ref="C49:C50"/>
    <mergeCell ref="C45:C46"/>
    <mergeCell ref="G1:H1"/>
    <mergeCell ref="B44:D44"/>
    <mergeCell ref="C5:C14"/>
    <mergeCell ref="C15:C16"/>
    <mergeCell ref="C17:C22"/>
    <mergeCell ref="A1:B1"/>
    <mergeCell ref="C23:C24"/>
    <mergeCell ref="A45:A52"/>
    <mergeCell ref="C25:D25"/>
    <mergeCell ref="C3:C4"/>
    <mergeCell ref="C30:D30"/>
    <mergeCell ref="C43:D43"/>
    <mergeCell ref="B3:B25"/>
    <mergeCell ref="B26:B30"/>
    <mergeCell ref="C41:C42"/>
    <mergeCell ref="C31:C32"/>
    <mergeCell ref="C39:C40"/>
    <mergeCell ref="C85:C86"/>
    <mergeCell ref="C87:D87"/>
    <mergeCell ref="B88:D88"/>
    <mergeCell ref="A3:A44"/>
    <mergeCell ref="B31:B43"/>
    <mergeCell ref="C37:C38"/>
    <mergeCell ref="C35:C36"/>
    <mergeCell ref="C33:C34"/>
    <mergeCell ref="C26:C27"/>
    <mergeCell ref="C28:C29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2015 세출예산(안)</oddHeader>
    <oddFooter>&amp;C&amp;P / &amp;N</oddFooter>
  </headerFooter>
  <ignoredErrors>
    <ignoredError sqref="G51 E83:F83 G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2015-12-24T05:13:26Z</cp:lastPrinted>
  <dcterms:created xsi:type="dcterms:W3CDTF">2010-01-14T13:49:12Z</dcterms:created>
  <dcterms:modified xsi:type="dcterms:W3CDTF">2015-12-29T05:26:53Z</dcterms:modified>
  <cp:category/>
  <cp:version/>
  <cp:contentType/>
  <cp:contentStatus/>
</cp:coreProperties>
</file>