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60" windowHeight="906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'세출예산서'!$A$1:$H$100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<sst xmlns="http://schemas.openxmlformats.org/spreadsheetml/2006/main" count="283" uniqueCount="230">
  <si>
    <t>관</t>
  </si>
  <si>
    <t>항</t>
  </si>
  <si>
    <t>목</t>
  </si>
  <si>
    <t>입소자부담금수입</t>
  </si>
  <si>
    <t>급여</t>
  </si>
  <si>
    <t>생계비</t>
  </si>
  <si>
    <t>종사자수당</t>
  </si>
  <si>
    <t>장기요양급여수입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</si>
  <si>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</si>
  <si>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</si>
  <si>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</si>
  <si>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</si>
  <si>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</si>
  <si>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</si>
  <si>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</si>
  <si>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</si>
  <si>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</si>
  <si>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</si>
  <si>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</si>
  <si>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</si>
  <si>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</si>
  <si>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</si>
  <si>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</si>
  <si>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</si>
  <si>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</si>
  <si>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</si>
  <si>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</si>
  <si>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</si>
  <si>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</si>
  <si>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</si>
  <si>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</si>
  <si>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세목</t>
  </si>
  <si>
    <t>전년도이월금</t>
  </si>
  <si>
    <t>입소비용수입</t>
  </si>
  <si>
    <t>본인부담입소비용</t>
  </si>
  <si>
    <t>본인부담식재료비</t>
  </si>
  <si>
    <t>보조금수입</t>
  </si>
  <si>
    <t>시군구보조금</t>
  </si>
  <si>
    <t>생계비</t>
  </si>
  <si>
    <t>증감</t>
  </si>
  <si>
    <t>효도관광비</t>
  </si>
  <si>
    <t>특별위로비</t>
  </si>
  <si>
    <t>입소비용수입</t>
  </si>
  <si>
    <t>요양급여수입</t>
  </si>
  <si>
    <t>장기요양급여수입</t>
  </si>
  <si>
    <t>지정후원금</t>
  </si>
  <si>
    <t>비지정후원금</t>
  </si>
  <si>
    <t>산출근거</t>
  </si>
  <si>
    <t>법인전입금</t>
  </si>
  <si>
    <t>전년도이월금(후원금)</t>
  </si>
  <si>
    <t>전년도이월금
(후원금)</t>
  </si>
  <si>
    <t>불용품매각대</t>
  </si>
  <si>
    <t>기타예금이자수입</t>
  </si>
  <si>
    <t>불용품매각대</t>
  </si>
  <si>
    <t>기타잡수입</t>
  </si>
  <si>
    <t>직원식대</t>
  </si>
  <si>
    <t>세입계</t>
  </si>
  <si>
    <t>( 단위 : 천원 )</t>
  </si>
  <si>
    <t>동내의</t>
  </si>
  <si>
    <t>월동대책비</t>
  </si>
  <si>
    <t>장제비</t>
  </si>
  <si>
    <t>당기 예산액</t>
  </si>
  <si>
    <t>시설명 : 엘림사랑의집 나동</t>
  </si>
  <si>
    <t>20,000 * 9 = 180,000</t>
  </si>
  <si>
    <t>25,000 * 1 * 3 = 75,000</t>
  </si>
  <si>
    <t>주식대 : 1,500(1식) * 3(1일) = 4,500
간식대 : 500(1회) * 2(1일) = 1,000
총식재료비 : 5,500 * 365 * 6 = 12,045,000</t>
  </si>
  <si>
    <t>사무비</t>
  </si>
  <si>
    <t>기본급</t>
  </si>
  <si>
    <t>제수당</t>
  </si>
  <si>
    <t>직책보조수당</t>
  </si>
  <si>
    <t>휴일당직수당</t>
  </si>
  <si>
    <t>시설특별수당</t>
  </si>
  <si>
    <t>야간근로수당</t>
  </si>
  <si>
    <t>처우개선수당</t>
  </si>
  <si>
    <t>급식보조수당</t>
  </si>
  <si>
    <t>종사자수당</t>
  </si>
  <si>
    <t>명절보조수당</t>
  </si>
  <si>
    <t>연장근로수당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</si>
  <si>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</si>
  <si>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</si>
  <si>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</si>
  <si>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</si>
  <si>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</si>
  <si>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</si>
  <si>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</si>
  <si>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</si>
  <si>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</si>
  <si>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</si>
  <si>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</si>
  <si>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</si>
  <si>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</si>
  <si>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</si>
  <si>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</si>
  <si>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</si>
  <si>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</si>
  <si>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</si>
  <si>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</si>
  <si>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</si>
  <si>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</si>
  <si>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시설장비유지비</t>
  </si>
  <si>
    <t>수용기관경비</t>
  </si>
  <si>
    <t>피복비</t>
  </si>
  <si>
    <t>의료비</t>
  </si>
  <si>
    <t>장의비</t>
  </si>
  <si>
    <t>특별급식비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</si>
  <si>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</si>
  <si>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</si>
  <si>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</si>
  <si>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</si>
  <si>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</si>
  <si>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</si>
  <si>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</si>
  <si>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사회심리재활사업비</t>
  </si>
  <si>
    <t>부채상환금</t>
  </si>
  <si>
    <t>원금상환금</t>
  </si>
  <si>
    <t>원금상환금</t>
  </si>
  <si>
    <t>잡지출</t>
  </si>
  <si>
    <t>예비비 및 기타</t>
  </si>
  <si>
    <t xml:space="preserve"> 요양사 : 월 100,000 * 3명 * 12 = 3,600,000</t>
  </si>
  <si>
    <t xml:space="preserve"> 연간총급여 * 4.5 / 100</t>
  </si>
  <si>
    <t xml:space="preserve"> 총건강보험료 * 6.55 / 100</t>
  </si>
  <si>
    <t xml:space="preserve"> 연간총급여 * 9 / 1000</t>
  </si>
  <si>
    <t xml:space="preserve"> 연간총급여 * 7 / 1000</t>
  </si>
  <si>
    <t>월 100,000 * 12 = 1,200,000</t>
  </si>
  <si>
    <t>자산취득비</t>
  </si>
  <si>
    <t>27,000 * 1 * 3 = 87,000</t>
  </si>
  <si>
    <t>750,000 * 3 = 2,250,000</t>
  </si>
  <si>
    <t>특별위로금</t>
  </si>
  <si>
    <t>세출계</t>
  </si>
  <si>
    <t>반환금</t>
  </si>
  <si>
    <t>반환금</t>
  </si>
  <si>
    <t>예비비</t>
  </si>
  <si>
    <t>피복비</t>
  </si>
  <si>
    <t xml:space="preserve"> 750,000 * 3 = 2,250,000</t>
  </si>
  <si>
    <t xml:space="preserve"> </t>
  </si>
  <si>
    <t xml:space="preserve"> 100,000 * 12 = 1,200,000</t>
  </si>
  <si>
    <t>세입</t>
  </si>
  <si>
    <t>세출</t>
  </si>
  <si>
    <t>관</t>
  </si>
  <si>
    <t>항</t>
  </si>
  <si>
    <t>증감액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</si>
  <si>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</si>
  <si>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</si>
  <si>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</si>
  <si>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</si>
  <si>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</si>
  <si>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</si>
  <si>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</si>
  <si>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</si>
  <si>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</si>
  <si>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</si>
  <si>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</si>
  <si>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</si>
  <si>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</si>
  <si>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</si>
  <si>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</si>
  <si>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</si>
  <si>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</si>
  <si>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</si>
  <si>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부채상환금</t>
  </si>
  <si>
    <t>잡지출</t>
  </si>
  <si>
    <t>예비비 
및 기타</t>
  </si>
  <si>
    <t>세입합계</t>
  </si>
  <si>
    <t>세출합계</t>
  </si>
  <si>
    <t xml:space="preserve"> </t>
  </si>
  <si>
    <t>( 단위 : 원 )</t>
  </si>
  <si>
    <t>2015 예산액</t>
  </si>
  <si>
    <t>8,400 * 365 * 3 = 9,198,000</t>
  </si>
  <si>
    <t>35,000 * 2 * 3 = 210,000</t>
  </si>
  <si>
    <t>2015 예산서</t>
  </si>
  <si>
    <t xml:space="preserve"> </t>
  </si>
  <si>
    <t xml:space="preserve"> 50,000 * 10회 = 500,000</t>
  </si>
  <si>
    <t xml:space="preserve"> 연간총급여 * 3.035 / 100</t>
  </si>
  <si>
    <t>자격수당</t>
  </si>
  <si>
    <t>2016 예산액</t>
  </si>
  <si>
    <t xml:space="preserve"> 종사자 : 5명 ( 원장1, 간호사1, 요양사3 )
 1,260,270 * 5명 * 12월 = 75,616,200</t>
  </si>
  <si>
    <t xml:space="preserve"> 시설수당으로 통합</t>
  </si>
  <si>
    <t xml:space="preserve"> 연간총급여 / 365 * 30 </t>
  </si>
  <si>
    <t xml:space="preserve"> 본인부담식비 + 생계비(시군구보조금)</t>
  </si>
  <si>
    <t>60,000 * 5 * 12 = 3,600,000원</t>
  </si>
  <si>
    <t xml:space="preserve"> 상비약 구매</t>
  </si>
  <si>
    <t xml:space="preserve"> 30,000 * 12 + 40,000 = 400,000원</t>
  </si>
  <si>
    <t>&lt;장기요양 1일당 수가&gt;
1등급 : 51,290 / 2등급 : 47,590 / 3등급 : 43,870
기초2급(2명) : 47,590 * 365 * 2 = 34,740,700
기초3급(1명) : 43,870 * 365 = 16,012,550
경감2급(1명) : 47,590 * 365 * 0.9 * 1 = 15,633,320
경감3급(2명) : 43,870 * 365 * 0.9 * 1 = 14,411,290
일반2급(2명) : 47,590 * 365 * 0.8 * 2 = 27,792,560
일반3급(2명) : 43,870 * 365 * 0.8 * 2 = 25,620,080
총계 : 134,211,250</t>
  </si>
  <si>
    <t>적립금</t>
  </si>
  <si>
    <t>운영충당적립금</t>
  </si>
  <si>
    <t>운영충당적립금</t>
  </si>
  <si>
    <t>운영충당적립금</t>
  </si>
  <si>
    <t>&lt;장기요양 1일당 수가&gt;
1등급 : 51,290 / 2등급 : 47,590 / 3등급 : 43,870
경감2급(1명) : 47,590 * 365 * 1 / 10 = 1,737,040
일반2급(2명) : 47,590 * 365 * 2 / 5 = 6,948,140
경감3급(1명) : 43,870 * 365 * 1 / 10 = 1,601,260
일반3급(2명) : 43,870 * 365 * 2 / 5 = 6,405,020
총계 : 16,692,460</t>
  </si>
  <si>
    <t xml:space="preserve"> 원장 : 월 300,000  / 간호사 : 월 100,000
 (300,000+100,000) * 12 = 4,800,000</t>
  </si>
  <si>
    <t xml:space="preserve"> 자격수당 및 특별상여 포함</t>
  </si>
  <si>
    <t xml:space="preserve"> 연장근로수당으로 통합</t>
  </si>
  <si>
    <t xml:space="preserve"> 60,000 * 12회 = 720,000</t>
  </si>
  <si>
    <t xml:space="preserve"> 90,000 * 5명 * 12월 = 5,400,000원</t>
  </si>
  <si>
    <t xml:space="preserve"> 30,000 * 5 * 12 = 1,800,000원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</si>
  <si>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</si>
  <si>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</si>
  <si>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</si>
  <si>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</si>
  <si>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</si>
  <si>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</si>
  <si>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</si>
  <si>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</si>
  <si>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</si>
  <si>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</si>
  <si>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엘림사랑의집 나동의 2016년도 예산은 다음과 같다.</t>
  </si>
  <si>
    <t>운영충당
적립금</t>
  </si>
  <si>
    <t>세입세출 예산총액은 187,654천원으로 한다 .</t>
  </si>
  <si>
    <t>2016년 예산총칙</t>
  </si>
  <si>
    <t xml:space="preserve"> (1)사무비               152,537천원</t>
  </si>
  <si>
    <t xml:space="preserve"> (2)재산조성비           13,000천원</t>
  </si>
  <si>
    <t xml:space="preserve"> (3)사업비                 31,017천원</t>
  </si>
  <si>
    <t xml:space="preserve"> (4)전출금                        0천원</t>
  </si>
  <si>
    <t xml:space="preserve"> (5)과년도지출                  0천원</t>
  </si>
  <si>
    <t xml:space="preserve"> (6)부채상환금                  0천원</t>
  </si>
  <si>
    <t xml:space="preserve"> (7)잡지출                     500천원</t>
  </si>
  <si>
    <t xml:space="preserve"> (8)예비비                     500천원</t>
  </si>
  <si>
    <t xml:space="preserve"> (9)적립금                   1,800천원</t>
  </si>
  <si>
    <t xml:space="preserve"> (6)차입금                        0천원</t>
  </si>
  <si>
    <t xml:space="preserve"> (6)전입금                        0천원</t>
  </si>
  <si>
    <t xml:space="preserve"> (8)이월금                   3,500천원</t>
  </si>
  <si>
    <t xml:space="preserve"> (9)잡수입                   2,400천원</t>
  </si>
  <si>
    <t xml:space="preserve"> (1)입소자부담금        28,737천원</t>
  </si>
  <si>
    <t xml:space="preserve"> (2)과년도수입                  0천원</t>
  </si>
  <si>
    <t xml:space="preserve"> (3)보조금                 17,606천원</t>
  </si>
  <si>
    <t xml:space="preserve"> (4)후원금                   1,200천원</t>
  </si>
  <si>
    <r>
      <t xml:space="preserve"> (5)요양급여수입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134,211천원</t>
    </r>
  </si>
  <si>
    <t>2015. 12. 10</t>
  </si>
  <si>
    <t>사회복지법인
중앙엘림복지재단</t>
  </si>
  <si>
    <t>2016년 엘림사랑의집[나동] 예산서</t>
  </si>
  <si>
    <t>엘림사랑의집 나동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</si>
</sst>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</numFmts>
  <fonts count="5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8"/>
      <color indexed="8"/>
      <name val="맑은 고딕"/>
      <family val="3"/>
    </font>
    <font>
      <sz val="20"/>
      <color indexed="8"/>
      <name val="맑은 고딕"/>
      <family val="3"/>
    </font>
    <font>
      <sz val="10"/>
      <color indexed="8"/>
      <name val="맑은 고딕"/>
      <family val="3"/>
    </font>
    <font>
      <sz val="2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8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41" fontId="4" fillId="0" borderId="10" xfId="48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1" fontId="4" fillId="0" borderId="11" xfId="48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1" fontId="3" fillId="0" borderId="10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1" fontId="4" fillId="0" borderId="10" xfId="0" applyNumberFormat="1" applyFont="1" applyFill="1" applyBorder="1" applyAlignment="1">
      <alignment horizontal="center" vertical="top" wrapText="1"/>
    </xf>
    <xf numFmtId="38" fontId="2" fillId="0" borderId="12" xfId="48" applyNumberFormat="1" applyFont="1" applyBorder="1" applyAlignment="1">
      <alignment horizontal="right" vertical="top" indent="1"/>
    </xf>
    <xf numFmtId="38" fontId="2" fillId="0" borderId="10" xfId="48" applyNumberFormat="1" applyFont="1" applyBorder="1" applyAlignment="1">
      <alignment horizontal="right" vertical="top" indent="1"/>
    </xf>
    <xf numFmtId="38" fontId="2" fillId="0" borderId="10" xfId="48" applyNumberFormat="1" applyFont="1" applyBorder="1" applyAlignment="1">
      <alignment horizontal="right" vertical="center" indent="1"/>
    </xf>
    <xf numFmtId="38" fontId="5" fillId="0" borderId="13" xfId="48" applyNumberFormat="1" applyFont="1" applyBorder="1" applyAlignment="1">
      <alignment horizontal="right" vertical="center" indent="1"/>
    </xf>
    <xf numFmtId="38" fontId="2" fillId="0" borderId="11" xfId="48" applyNumberFormat="1" applyFont="1" applyBorder="1" applyAlignment="1">
      <alignment horizontal="right" vertical="top" indent="1"/>
    </xf>
    <xf numFmtId="38" fontId="2" fillId="0" borderId="10" xfId="48" applyNumberFormat="1" applyFont="1" applyBorder="1" applyAlignment="1">
      <alignment horizontal="right" indent="1"/>
    </xf>
    <xf numFmtId="38" fontId="5" fillId="0" borderId="13" xfId="48" applyNumberFormat="1" applyFont="1" applyBorder="1" applyAlignment="1">
      <alignment horizontal="right" indent="1"/>
    </xf>
    <xf numFmtId="38" fontId="2" fillId="0" borderId="11" xfId="48" applyNumberFormat="1" applyFont="1" applyBorder="1" applyAlignment="1">
      <alignment horizontal="right" vertical="center" indent="1"/>
    </xf>
    <xf numFmtId="0" fontId="4" fillId="0" borderId="10" xfId="0" applyFont="1" applyFill="1" applyBorder="1" applyAlignment="1">
      <alignment vertical="center" wrapText="1"/>
    </xf>
    <xf numFmtId="38" fontId="4" fillId="0" borderId="10" xfId="48" applyNumberFormat="1" applyFont="1" applyFill="1" applyBorder="1" applyAlignment="1">
      <alignment horizontal="right" vertical="top" wrapText="1" indent="1"/>
    </xf>
    <xf numFmtId="38" fontId="4" fillId="0" borderId="10" xfId="0" applyNumberFormat="1" applyFont="1" applyFill="1" applyBorder="1" applyAlignment="1">
      <alignment horizontal="right" vertical="top" indent="1"/>
    </xf>
    <xf numFmtId="38" fontId="4" fillId="0" borderId="10" xfId="0" applyNumberFormat="1" applyFont="1" applyFill="1" applyBorder="1" applyAlignment="1">
      <alignment horizontal="right" vertical="top" wrapText="1" indent="1"/>
    </xf>
    <xf numFmtId="0" fontId="6" fillId="0" borderId="10" xfId="0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/>
    </xf>
    <xf numFmtId="38" fontId="4" fillId="0" borderId="10" xfId="48" applyNumberFormat="1" applyFont="1" applyFill="1" applyBorder="1" applyAlignment="1">
      <alignment horizontal="right" vertical="center" wrapText="1" indent="1"/>
    </xf>
    <xf numFmtId="38" fontId="0" fillId="0" borderId="0" xfId="0" applyNumberFormat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14" xfId="48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38" fontId="2" fillId="0" borderId="16" xfId="48" applyNumberFormat="1" applyFont="1" applyBorder="1" applyAlignment="1">
      <alignment horizontal="right" vertical="center"/>
    </xf>
    <xf numFmtId="38" fontId="2" fillId="0" borderId="17" xfId="48" applyNumberFormat="1" applyFont="1" applyBorder="1" applyAlignment="1">
      <alignment horizontal="right" vertical="center"/>
    </xf>
    <xf numFmtId="38" fontId="5" fillId="0" borderId="18" xfId="48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8" fontId="2" fillId="0" borderId="10" xfId="48" applyNumberFormat="1" applyFont="1" applyFill="1" applyBorder="1" applyAlignment="1">
      <alignment horizontal="right" vertical="center" wrapText="1"/>
    </xf>
    <xf numFmtId="38" fontId="2" fillId="0" borderId="14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6" xfId="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6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6" xfId="48" applyNumberFormat="1" applyFont="1" applyFill="1" applyBorder="1" applyAlignment="1">
      <alignment horizontal="right" vertical="center" wrapText="1"/>
    </xf>
    <xf numFmtId="38" fontId="5" fillId="0" borderId="14" xfId="48" applyNumberFormat="1" applyFont="1" applyBorder="1" applyAlignment="1">
      <alignment horizontal="right" vertical="center"/>
    </xf>
    <xf numFmtId="38" fontId="5" fillId="0" borderId="12" xfId="48" applyNumberFormat="1" applyFont="1" applyBorder="1" applyAlignment="1">
      <alignment horizontal="right" vertical="center" indent="1"/>
    </xf>
    <xf numFmtId="38" fontId="2" fillId="0" borderId="13" xfId="48" applyNumberFormat="1" applyFont="1" applyBorder="1" applyAlignment="1">
      <alignment horizontal="right" indent="1"/>
    </xf>
    <xf numFmtId="38" fontId="6" fillId="0" borderId="13" xfId="48" applyNumberFormat="1" applyFont="1" applyFill="1" applyBorder="1" applyAlignment="1">
      <alignment horizontal="right" vertical="center" wrapText="1" indent="1"/>
    </xf>
    <xf numFmtId="38" fontId="6" fillId="0" borderId="1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top" wrapText="1"/>
    </xf>
    <xf numFmtId="38" fontId="4" fillId="0" borderId="11" xfId="48" applyNumberFormat="1" applyFont="1" applyFill="1" applyBorder="1" applyAlignment="1">
      <alignment horizontal="right" vertical="top" wrapText="1" indent="1"/>
    </xf>
    <xf numFmtId="38" fontId="4" fillId="0" borderId="11" xfId="0" applyNumberFormat="1" applyFont="1" applyFill="1" applyBorder="1" applyAlignment="1">
      <alignment horizontal="right" vertical="top" inden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38" fontId="4" fillId="0" borderId="13" xfId="48" applyNumberFormat="1" applyFont="1" applyFill="1" applyBorder="1" applyAlignment="1">
      <alignment horizontal="right" vertical="center" wrapText="1" indent="1"/>
    </xf>
    <xf numFmtId="38" fontId="4" fillId="0" borderId="13" xfId="0" applyNumberFormat="1" applyFont="1" applyFill="1" applyBorder="1" applyAlignment="1">
      <alignment horizontal="right" vertical="center" indent="1"/>
    </xf>
    <xf numFmtId="38" fontId="6" fillId="0" borderId="12" xfId="48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vertical="center"/>
    </xf>
    <xf numFmtId="38" fontId="5" fillId="0" borderId="26" xfId="48" applyNumberFormat="1" applyFont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38" fontId="2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8" fontId="2" fillId="0" borderId="13" xfId="48" applyNumberFormat="1" applyFont="1" applyBorder="1" applyAlignment="1">
      <alignment horizontal="right" vertical="center"/>
    </xf>
    <xf numFmtId="38" fontId="5" fillId="0" borderId="13" xfId="48" applyNumberFormat="1" applyFont="1" applyBorder="1" applyAlignment="1">
      <alignment horizontal="right" vertical="center"/>
    </xf>
    <xf numFmtId="38" fontId="2" fillId="0" borderId="29" xfId="48" applyNumberFormat="1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38" fontId="2" fillId="0" borderId="13" xfId="48" applyNumberFormat="1" applyFont="1" applyFill="1" applyBorder="1" applyAlignment="1">
      <alignment horizontal="right" vertical="center" wrapText="1"/>
    </xf>
    <xf numFmtId="38" fontId="5" fillId="0" borderId="13" xfId="48" applyNumberFormat="1" applyFont="1" applyFill="1" applyBorder="1" applyAlignment="1">
      <alignment horizontal="right" vertical="center" wrapText="1"/>
    </xf>
    <xf numFmtId="38" fontId="2" fillId="0" borderId="29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21</xdr:row>
      <xdr:rowOff>19050</xdr:rowOff>
    </xdr:from>
    <xdr:to>
      <xdr:col>4</xdr:col>
      <xdr:colOff>323850</xdr:colOff>
      <xdr:row>24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41960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5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13" width="8.6640625" style="0" customWidth="1"/>
  </cols>
  <sheetData>
    <row r="1" ht="16.5" customHeight="1"/>
    <row r="2" ht="16.5" customHeight="1" thickBot="1"/>
    <row r="3" spans="3:11" ht="16.5" customHeight="1">
      <c r="C3" s="112" t="s">
        <v>228</v>
      </c>
      <c r="D3" s="113"/>
      <c r="E3" s="113"/>
      <c r="F3" s="113"/>
      <c r="G3" s="113"/>
      <c r="H3" s="113"/>
      <c r="I3" s="113"/>
      <c r="J3" s="113"/>
      <c r="K3" s="114"/>
    </row>
    <row r="4" spans="3:11" ht="16.5" customHeight="1">
      <c r="C4" s="115"/>
      <c r="D4" s="116"/>
      <c r="E4" s="116"/>
      <c r="F4" s="116"/>
      <c r="G4" s="116"/>
      <c r="H4" s="116"/>
      <c r="I4" s="116"/>
      <c r="J4" s="116"/>
      <c r="K4" s="117"/>
    </row>
    <row r="5" spans="3:11" ht="16.5" customHeight="1">
      <c r="C5" s="115"/>
      <c r="D5" s="116"/>
      <c r="E5" s="116"/>
      <c r="F5" s="116"/>
      <c r="G5" s="116"/>
      <c r="H5" s="116"/>
      <c r="I5" s="116"/>
      <c r="J5" s="116"/>
      <c r="K5" s="117"/>
    </row>
    <row r="6" spans="3:11" ht="16.5" customHeight="1">
      <c r="C6" s="115"/>
      <c r="D6" s="116"/>
      <c r="E6" s="116"/>
      <c r="F6" s="116"/>
      <c r="G6" s="116"/>
      <c r="H6" s="116"/>
      <c r="I6" s="116"/>
      <c r="J6" s="116"/>
      <c r="K6" s="117"/>
    </row>
    <row r="7" spans="3:11" ht="16.5" customHeight="1" thickBot="1">
      <c r="C7" s="118"/>
      <c r="D7" s="119"/>
      <c r="E7" s="119"/>
      <c r="F7" s="119"/>
      <c r="G7" s="119"/>
      <c r="H7" s="119"/>
      <c r="I7" s="119"/>
      <c r="J7" s="119"/>
      <c r="K7" s="120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21" t="s">
        <v>226</v>
      </c>
      <c r="F14" s="121"/>
      <c r="G14" s="121"/>
      <c r="H14" s="121"/>
      <c r="I14" s="121"/>
    </row>
    <row r="15" spans="5:9" ht="16.5" customHeight="1">
      <c r="E15" s="121"/>
      <c r="F15" s="121"/>
      <c r="G15" s="121"/>
      <c r="H15" s="121"/>
      <c r="I15" s="121"/>
    </row>
    <row r="16" spans="5:9" ht="16.5" customHeight="1">
      <c r="E16" s="121"/>
      <c r="F16" s="121"/>
      <c r="G16" s="121"/>
      <c r="H16" s="121"/>
      <c r="I16" s="121"/>
    </row>
    <row r="17" spans="5:9" ht="16.5" customHeight="1">
      <c r="E17" s="121"/>
      <c r="F17" s="121"/>
      <c r="G17" s="121"/>
      <c r="H17" s="121"/>
      <c r="I17" s="121"/>
    </row>
    <row r="18" ht="16.5" customHeight="1"/>
    <row r="19" ht="16.5" customHeight="1"/>
    <row r="20" ht="16.5" customHeight="1"/>
    <row r="21" ht="16.5" customHeight="1"/>
    <row r="22" spans="3:10" ht="16.5" customHeight="1">
      <c r="C22" s="122"/>
      <c r="D22" s="122"/>
      <c r="E22" s="123" t="s">
        <v>227</v>
      </c>
      <c r="F22" s="124"/>
      <c r="G22" s="125" t="s">
        <v>229</v>
      </c>
      <c r="H22" s="125"/>
      <c r="I22" s="125"/>
      <c r="J22" s="125"/>
    </row>
    <row r="23" spans="3:10" ht="16.5" customHeight="1">
      <c r="C23" s="122"/>
      <c r="D23" s="122"/>
      <c r="E23" s="124"/>
      <c r="F23" s="124"/>
      <c r="G23" s="125"/>
      <c r="H23" s="125"/>
      <c r="I23" s="125"/>
      <c r="J23" s="125"/>
    </row>
    <row r="24" spans="3:10" ht="16.5" customHeight="1">
      <c r="C24" s="122"/>
      <c r="D24" s="122"/>
      <c r="E24" s="124"/>
      <c r="F24" s="124"/>
      <c r="G24" s="125"/>
      <c r="H24" s="125"/>
      <c r="I24" s="125"/>
      <c r="J24" s="125"/>
    </row>
    <row r="25" spans="3:10" ht="16.5" customHeight="1">
      <c r="C25" s="122"/>
      <c r="D25" s="122"/>
      <c r="E25" s="124"/>
      <c r="F25" s="124"/>
      <c r="G25" s="125"/>
      <c r="H25" s="125"/>
      <c r="I25" s="125"/>
      <c r="J25" s="125"/>
    </row>
    <row r="26" ht="16.5" customHeight="1"/>
  </sheetData>
  <sheetProtection/>
  <mergeCells count="5">
    <mergeCell ref="C3:K7"/>
    <mergeCell ref="E14:I17"/>
    <mergeCell ref="C22:D25"/>
    <mergeCell ref="E22:F25"/>
    <mergeCell ref="G22:J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26" t="s">
        <v>207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6.5">
      <c r="A2" s="100" t="s">
        <v>194</v>
      </c>
      <c r="B2" s="127" t="s">
        <v>204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6.5">
      <c r="A3" s="101" t="s">
        <v>195</v>
      </c>
      <c r="B3" s="127" t="s">
        <v>206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6.5">
      <c r="A4" s="101" t="s">
        <v>196</v>
      </c>
      <c r="B4" s="127" t="s">
        <v>197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6.5">
      <c r="A5" s="128" t="s">
        <v>198</v>
      </c>
      <c r="B5" s="127" t="s">
        <v>221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6.5">
      <c r="A6" s="129"/>
      <c r="B6" s="131" t="s">
        <v>222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1:11" ht="16.5">
      <c r="A7" s="129"/>
      <c r="B7" s="127" t="s">
        <v>223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6.5">
      <c r="A8" s="129"/>
      <c r="B8" s="127" t="s">
        <v>224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6.5">
      <c r="A9" s="129"/>
      <c r="B9" s="127" t="s">
        <v>225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6.5">
      <c r="A10" s="129"/>
      <c r="B10" s="131" t="s">
        <v>217</v>
      </c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16.5">
      <c r="A11" s="129"/>
      <c r="B11" s="127" t="s">
        <v>218</v>
      </c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6.5">
      <c r="A12" s="129"/>
      <c r="B12" s="127" t="s">
        <v>219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6.5">
      <c r="A13" s="129"/>
      <c r="B13" s="127" t="s">
        <v>220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6.5">
      <c r="A14" s="129"/>
      <c r="B14" s="127" t="s">
        <v>199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6.5">
      <c r="A15" s="129"/>
      <c r="B15" s="127" t="s">
        <v>208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6.5">
      <c r="A16" s="129"/>
      <c r="B16" s="127" t="s">
        <v>209</v>
      </c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6.5">
      <c r="A17" s="129"/>
      <c r="B17" s="127" t="s">
        <v>210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6.5">
      <c r="A18" s="129"/>
      <c r="B18" s="131" t="s">
        <v>211</v>
      </c>
      <c r="C18" s="132"/>
      <c r="D18" s="132"/>
      <c r="E18" s="132"/>
      <c r="F18" s="132"/>
      <c r="G18" s="132"/>
      <c r="H18" s="132"/>
      <c r="I18" s="132"/>
      <c r="J18" s="132"/>
      <c r="K18" s="133"/>
    </row>
    <row r="19" spans="1:11" ht="16.5">
      <c r="A19" s="129"/>
      <c r="B19" s="131" t="s">
        <v>212</v>
      </c>
      <c r="C19" s="132"/>
      <c r="D19" s="132"/>
      <c r="E19" s="132"/>
      <c r="F19" s="132"/>
      <c r="G19" s="132"/>
      <c r="H19" s="132"/>
      <c r="I19" s="132"/>
      <c r="J19" s="132"/>
      <c r="K19" s="133"/>
    </row>
    <row r="20" spans="1:11" ht="16.5">
      <c r="A20" s="129"/>
      <c r="B20" s="131" t="s">
        <v>213</v>
      </c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ht="16.5">
      <c r="A21" s="129"/>
      <c r="B21" s="127" t="s">
        <v>214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6.5">
      <c r="A22" s="129"/>
      <c r="B22" s="127" t="s">
        <v>215</v>
      </c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6.5">
      <c r="A23" s="129"/>
      <c r="B23" s="131" t="s">
        <v>216</v>
      </c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1" ht="16.5">
      <c r="A24" s="130"/>
      <c r="B24" s="131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38.25" customHeight="1">
      <c r="A25" s="102" t="s">
        <v>200</v>
      </c>
      <c r="B25" s="134" t="s">
        <v>201</v>
      </c>
      <c r="C25" s="134"/>
      <c r="D25" s="134"/>
      <c r="E25" s="134"/>
      <c r="F25" s="134"/>
      <c r="G25" s="134"/>
      <c r="H25" s="134"/>
      <c r="I25" s="134"/>
      <c r="J25" s="134"/>
      <c r="K25" s="134"/>
    </row>
    <row r="26" spans="1:11" ht="37.5" customHeight="1">
      <c r="A26" s="102" t="s">
        <v>202</v>
      </c>
      <c r="B26" s="134" t="s">
        <v>203</v>
      </c>
      <c r="C26" s="134"/>
      <c r="D26" s="134"/>
      <c r="E26" s="134"/>
      <c r="F26" s="134"/>
      <c r="G26" s="134"/>
      <c r="H26" s="134"/>
      <c r="I26" s="134"/>
      <c r="J26" s="134"/>
      <c r="K26" s="134"/>
    </row>
  </sheetData>
  <sheetProtection/>
  <mergeCells count="27">
    <mergeCell ref="B22:K22"/>
    <mergeCell ref="B23:K23"/>
    <mergeCell ref="B24:K24"/>
    <mergeCell ref="B25:K25"/>
    <mergeCell ref="B26:K26"/>
    <mergeCell ref="B16:K16"/>
    <mergeCell ref="B17:K17"/>
    <mergeCell ref="B18:K18"/>
    <mergeCell ref="B19:K19"/>
    <mergeCell ref="B20:K20"/>
    <mergeCell ref="B21:K21"/>
    <mergeCell ref="B10:K10"/>
    <mergeCell ref="B11:K11"/>
    <mergeCell ref="B12:K12"/>
    <mergeCell ref="B13:K13"/>
    <mergeCell ref="B14:K14"/>
    <mergeCell ref="B15:K15"/>
    <mergeCell ref="A1:K1"/>
    <mergeCell ref="B2:K2"/>
    <mergeCell ref="B3:K3"/>
    <mergeCell ref="B4:K4"/>
    <mergeCell ref="A5:A24"/>
    <mergeCell ref="B5:K5"/>
    <mergeCell ref="B6:K6"/>
    <mergeCell ref="B7:K7"/>
    <mergeCell ref="B8:K8"/>
    <mergeCell ref="B9:K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2" width="10.77734375" style="0" customWidth="1"/>
    <col min="3" max="5" width="12.21484375" style="0" customWidth="1"/>
    <col min="6" max="7" width="10.77734375" style="0" customWidth="1"/>
    <col min="8" max="10" width="12.21484375" style="0" customWidth="1"/>
  </cols>
  <sheetData>
    <row r="1" spans="1:10" s="1" customFormat="1" ht="14.25" customHeight="1" thickBot="1">
      <c r="A1" s="135" t="s">
        <v>62</v>
      </c>
      <c r="B1" s="135"/>
      <c r="C1" s="2"/>
      <c r="D1" s="2"/>
      <c r="E1" s="46"/>
      <c r="F1"/>
      <c r="G1"/>
      <c r="H1"/>
      <c r="I1" t="s">
        <v>164</v>
      </c>
      <c r="J1" s="74" t="s">
        <v>165</v>
      </c>
    </row>
    <row r="2" spans="1:10" s="1" customFormat="1" ht="33" customHeight="1" thickBot="1" thickTop="1">
      <c r="A2" s="136" t="s">
        <v>136</v>
      </c>
      <c r="B2" s="137"/>
      <c r="C2" s="137"/>
      <c r="D2" s="137"/>
      <c r="E2" s="138"/>
      <c r="F2" s="136" t="s">
        <v>137</v>
      </c>
      <c r="G2" s="137"/>
      <c r="H2" s="137"/>
      <c r="I2" s="137"/>
      <c r="J2" s="138"/>
    </row>
    <row r="3" spans="1:10" s="1" customFormat="1" ht="33" customHeight="1" thickTop="1">
      <c r="A3" s="58" t="s">
        <v>138</v>
      </c>
      <c r="B3" s="59" t="s">
        <v>139</v>
      </c>
      <c r="C3" s="51" t="s">
        <v>166</v>
      </c>
      <c r="D3" s="51" t="s">
        <v>174</v>
      </c>
      <c r="E3" s="52" t="s">
        <v>140</v>
      </c>
      <c r="F3" s="60" t="s">
        <v>138</v>
      </c>
      <c r="G3" s="61" t="s">
        <v>139</v>
      </c>
      <c r="H3" s="53" t="s">
        <v>166</v>
      </c>
      <c r="I3" s="54" t="s">
        <v>174</v>
      </c>
      <c r="J3" s="52" t="s">
        <v>140</v>
      </c>
    </row>
    <row r="4" spans="1:10" s="1" customFormat="1" ht="33" customHeight="1">
      <c r="A4" s="62" t="s">
        <v>141</v>
      </c>
      <c r="B4" s="63" t="s">
        <v>142</v>
      </c>
      <c r="C4" s="49">
        <v>28729000</v>
      </c>
      <c r="D4" s="75">
        <v>28737000</v>
      </c>
      <c r="E4" s="50">
        <f aca="true" t="shared" si="0" ref="E4:E10">D4-C4</f>
        <v>8000</v>
      </c>
      <c r="F4" s="139" t="s">
        <v>143</v>
      </c>
      <c r="G4" s="63" t="s">
        <v>144</v>
      </c>
      <c r="H4" s="65">
        <v>127731000</v>
      </c>
      <c r="I4" s="77">
        <v>136763000</v>
      </c>
      <c r="J4" s="66">
        <f aca="true" t="shared" si="1" ref="J4:J15">I4-H4</f>
        <v>9032000</v>
      </c>
    </row>
    <row r="5" spans="1:10" s="1" customFormat="1" ht="33" customHeight="1">
      <c r="A5" s="62" t="s">
        <v>145</v>
      </c>
      <c r="B5" s="63" t="s">
        <v>145</v>
      </c>
      <c r="C5" s="49">
        <v>18554000</v>
      </c>
      <c r="D5" s="75">
        <v>17606000</v>
      </c>
      <c r="E5" s="50">
        <f t="shared" si="0"/>
        <v>-948000</v>
      </c>
      <c r="F5" s="140"/>
      <c r="G5" s="63" t="s">
        <v>146</v>
      </c>
      <c r="H5" s="65">
        <v>800000</v>
      </c>
      <c r="I5" s="77">
        <v>700000</v>
      </c>
      <c r="J5" s="66">
        <f t="shared" si="1"/>
        <v>-100000</v>
      </c>
    </row>
    <row r="6" spans="1:10" s="1" customFormat="1" ht="33" customHeight="1">
      <c r="A6" s="62" t="s">
        <v>147</v>
      </c>
      <c r="B6" s="63" t="s">
        <v>147</v>
      </c>
      <c r="C6" s="49">
        <v>135500000</v>
      </c>
      <c r="D6" s="75">
        <v>134211000</v>
      </c>
      <c r="E6" s="80">
        <f t="shared" si="0"/>
        <v>-1289000</v>
      </c>
      <c r="F6" s="141"/>
      <c r="G6" s="63" t="s">
        <v>148</v>
      </c>
      <c r="H6" s="65">
        <v>23869000</v>
      </c>
      <c r="I6" s="77">
        <v>15074000</v>
      </c>
      <c r="J6" s="66">
        <f t="shared" si="1"/>
        <v>-8795000</v>
      </c>
    </row>
    <row r="7" spans="1:10" s="1" customFormat="1" ht="33" customHeight="1">
      <c r="A7" s="62" t="s">
        <v>149</v>
      </c>
      <c r="B7" s="63" t="s">
        <v>149</v>
      </c>
      <c r="C7" s="49">
        <v>1200000</v>
      </c>
      <c r="D7" s="75">
        <v>1200000</v>
      </c>
      <c r="E7" s="80">
        <f t="shared" si="0"/>
        <v>0</v>
      </c>
      <c r="F7" s="68" t="s">
        <v>150</v>
      </c>
      <c r="G7" s="69" t="s">
        <v>151</v>
      </c>
      <c r="H7" s="65">
        <v>3850000</v>
      </c>
      <c r="I7" s="77">
        <v>1300000</v>
      </c>
      <c r="J7" s="66">
        <f t="shared" si="1"/>
        <v>-2550000</v>
      </c>
    </row>
    <row r="8" spans="1:10" s="1" customFormat="1" ht="33" customHeight="1">
      <c r="A8" s="62" t="s">
        <v>152</v>
      </c>
      <c r="B8" s="70" t="s">
        <v>153</v>
      </c>
      <c r="C8" s="49">
        <v>0</v>
      </c>
      <c r="D8" s="75">
        <v>0</v>
      </c>
      <c r="E8" s="50">
        <f t="shared" si="0"/>
        <v>0</v>
      </c>
      <c r="F8" s="140" t="s">
        <v>154</v>
      </c>
      <c r="G8" s="63" t="s">
        <v>155</v>
      </c>
      <c r="H8" s="65">
        <v>31283000</v>
      </c>
      <c r="I8" s="77">
        <v>30333000</v>
      </c>
      <c r="J8" s="66">
        <f t="shared" si="1"/>
        <v>-950000</v>
      </c>
    </row>
    <row r="9" spans="1:10" s="1" customFormat="1" ht="33" customHeight="1">
      <c r="A9" s="62" t="s">
        <v>156</v>
      </c>
      <c r="B9" s="70" t="s">
        <v>156</v>
      </c>
      <c r="C9" s="49">
        <v>3300000</v>
      </c>
      <c r="D9" s="75">
        <v>3500000</v>
      </c>
      <c r="E9" s="50">
        <f t="shared" si="0"/>
        <v>200000</v>
      </c>
      <c r="F9" s="140"/>
      <c r="G9" s="63" t="s">
        <v>157</v>
      </c>
      <c r="H9" s="65">
        <v>200000</v>
      </c>
      <c r="I9" s="77">
        <v>100000</v>
      </c>
      <c r="J9" s="66">
        <f t="shared" si="1"/>
        <v>-100000</v>
      </c>
    </row>
    <row r="10" spans="1:10" s="1" customFormat="1" ht="33" customHeight="1">
      <c r="A10" s="62" t="s">
        <v>158</v>
      </c>
      <c r="B10" s="69" t="s">
        <v>158</v>
      </c>
      <c r="C10" s="49">
        <v>2650000</v>
      </c>
      <c r="D10" s="75">
        <v>2400000</v>
      </c>
      <c r="E10" s="50">
        <f t="shared" si="0"/>
        <v>-250000</v>
      </c>
      <c r="F10" s="141"/>
      <c r="G10" s="69" t="s">
        <v>154</v>
      </c>
      <c r="H10" s="65">
        <v>1100000</v>
      </c>
      <c r="I10" s="77">
        <v>584000</v>
      </c>
      <c r="J10" s="66">
        <f t="shared" si="1"/>
        <v>-516000</v>
      </c>
    </row>
    <row r="11" spans="1:10" s="1" customFormat="1" ht="33" customHeight="1">
      <c r="A11" s="62"/>
      <c r="B11" s="69"/>
      <c r="C11" s="49"/>
      <c r="D11" s="75"/>
      <c r="E11" s="50"/>
      <c r="F11" s="68" t="s">
        <v>159</v>
      </c>
      <c r="G11" s="72" t="s">
        <v>159</v>
      </c>
      <c r="H11" s="65">
        <v>0</v>
      </c>
      <c r="I11" s="78">
        <v>0</v>
      </c>
      <c r="J11" s="66">
        <f t="shared" si="1"/>
        <v>0</v>
      </c>
    </row>
    <row r="12" spans="1:10" s="1" customFormat="1" ht="33" customHeight="1">
      <c r="A12" s="62"/>
      <c r="B12" s="69"/>
      <c r="C12" s="49"/>
      <c r="D12" s="75"/>
      <c r="E12" s="50"/>
      <c r="F12" s="68" t="s">
        <v>160</v>
      </c>
      <c r="G12" s="72" t="s">
        <v>160</v>
      </c>
      <c r="H12" s="65">
        <v>100000</v>
      </c>
      <c r="I12" s="77">
        <v>500000</v>
      </c>
      <c r="J12" s="66">
        <f t="shared" si="1"/>
        <v>400000</v>
      </c>
    </row>
    <row r="13" spans="1:10" s="1" customFormat="1" ht="33" customHeight="1">
      <c r="A13" s="64"/>
      <c r="B13" s="70"/>
      <c r="C13" s="55"/>
      <c r="D13" s="76"/>
      <c r="E13" s="56"/>
      <c r="F13" s="67" t="s">
        <v>161</v>
      </c>
      <c r="G13" s="71" t="s">
        <v>161</v>
      </c>
      <c r="H13" s="73">
        <v>1000000</v>
      </c>
      <c r="I13" s="79">
        <v>500000</v>
      </c>
      <c r="J13" s="98">
        <f t="shared" si="1"/>
        <v>-500000</v>
      </c>
    </row>
    <row r="14" spans="1:10" s="1" customFormat="1" ht="33" customHeight="1" thickBot="1">
      <c r="A14" s="103"/>
      <c r="B14" s="104"/>
      <c r="C14" s="105"/>
      <c r="D14" s="106"/>
      <c r="E14" s="107"/>
      <c r="F14" s="103" t="s">
        <v>205</v>
      </c>
      <c r="G14" s="108" t="s">
        <v>205</v>
      </c>
      <c r="H14" s="109"/>
      <c r="I14" s="110">
        <v>1800000</v>
      </c>
      <c r="J14" s="111"/>
    </row>
    <row r="15" spans="1:10" ht="35.25" customHeight="1" thickBot="1" thickTop="1">
      <c r="A15" s="142" t="s">
        <v>162</v>
      </c>
      <c r="B15" s="143"/>
      <c r="C15" s="57">
        <f>SUM(C4:C10)</f>
        <v>189933000</v>
      </c>
      <c r="D15" s="57">
        <f>SUM(D4:D10)</f>
        <v>187654000</v>
      </c>
      <c r="E15" s="95">
        <f>D15-C15</f>
        <v>-2279000</v>
      </c>
      <c r="F15" s="144" t="s">
        <v>163</v>
      </c>
      <c r="G15" s="145"/>
      <c r="H15" s="57">
        <f>SUM(H4:H13)</f>
        <v>189933000</v>
      </c>
      <c r="I15" s="57">
        <f>SUM(I4:I14)</f>
        <v>187654000</v>
      </c>
      <c r="J15" s="96">
        <f t="shared" si="1"/>
        <v>-2279000</v>
      </c>
    </row>
    <row r="16" spans="1:5" ht="14.25" thickTop="1">
      <c r="A16" s="4"/>
      <c r="B16" s="4"/>
      <c r="C16" s="1"/>
      <c r="D16" s="1"/>
      <c r="E16" s="1"/>
    </row>
  </sheetData>
  <sheetProtection/>
  <mergeCells count="7">
    <mergeCell ref="A1:B1"/>
    <mergeCell ref="A2:E2"/>
    <mergeCell ref="F2:J2"/>
    <mergeCell ref="F4:F6"/>
    <mergeCell ref="F8:F10"/>
    <mergeCell ref="A15:B15"/>
    <mergeCell ref="F15:G15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3" width="12.21484375" style="0" customWidth="1"/>
    <col min="4" max="4" width="15.3359375" style="12" bestFit="1" customWidth="1"/>
    <col min="5" max="7" width="10.77734375" style="0" customWidth="1"/>
    <col min="8" max="8" width="34.6640625" style="0" customWidth="1"/>
    <col min="9" max="9" width="8.88671875" style="6" customWidth="1"/>
  </cols>
  <sheetData>
    <row r="1" spans="1:9" s="1" customFormat="1" ht="14.25" customHeight="1">
      <c r="A1" s="153" t="s">
        <v>62</v>
      </c>
      <c r="B1" s="153"/>
      <c r="C1" s="2"/>
      <c r="D1" s="8"/>
      <c r="E1" s="2"/>
      <c r="F1" s="2"/>
      <c r="G1" s="160" t="s">
        <v>57</v>
      </c>
      <c r="H1" s="160"/>
      <c r="I1" s="5"/>
    </row>
    <row r="2" spans="1:8" s="1" customFormat="1" ht="18.75" customHeight="1">
      <c r="A2" s="3" t="s">
        <v>0</v>
      </c>
      <c r="B2" s="3" t="s">
        <v>1</v>
      </c>
      <c r="C2" s="3" t="s">
        <v>2</v>
      </c>
      <c r="D2" s="3" t="s">
        <v>31</v>
      </c>
      <c r="E2" s="15" t="s">
        <v>166</v>
      </c>
      <c r="F2" s="15" t="s">
        <v>61</v>
      </c>
      <c r="G2" s="15" t="s">
        <v>39</v>
      </c>
      <c r="H2" s="15" t="s">
        <v>47</v>
      </c>
    </row>
    <row r="3" spans="1:8" s="1" customFormat="1" ht="126.75" customHeight="1">
      <c r="A3" s="147" t="s">
        <v>3</v>
      </c>
      <c r="B3" s="147" t="s">
        <v>42</v>
      </c>
      <c r="C3" s="147" t="s">
        <v>33</v>
      </c>
      <c r="D3" s="14" t="s">
        <v>34</v>
      </c>
      <c r="E3" s="32">
        <v>16684</v>
      </c>
      <c r="F3" s="32">
        <v>16692</v>
      </c>
      <c r="G3" s="32">
        <f>F3-E3</f>
        <v>8</v>
      </c>
      <c r="H3" s="16" t="s">
        <v>187</v>
      </c>
    </row>
    <row r="4" spans="1:8" s="1" customFormat="1" ht="66.75" customHeight="1">
      <c r="A4" s="147"/>
      <c r="B4" s="147"/>
      <c r="C4" s="147"/>
      <c r="D4" s="9" t="s">
        <v>35</v>
      </c>
      <c r="E4" s="33">
        <v>12045</v>
      </c>
      <c r="F4" s="33">
        <v>12045</v>
      </c>
      <c r="G4" s="33">
        <f aca="true" t="shared" si="0" ref="G4:G48">F4-E4</f>
        <v>0</v>
      </c>
      <c r="H4" s="17" t="s">
        <v>65</v>
      </c>
    </row>
    <row r="5" spans="1:8" s="1" customFormat="1" ht="18" customHeight="1">
      <c r="A5" s="147"/>
      <c r="B5" s="147"/>
      <c r="C5" s="149"/>
      <c r="D5" s="9"/>
      <c r="E5" s="34">
        <v>28729</v>
      </c>
      <c r="F5" s="34">
        <f>F4+F3</f>
        <v>28737</v>
      </c>
      <c r="G5" s="34">
        <f t="shared" si="0"/>
        <v>8</v>
      </c>
      <c r="H5" s="18"/>
    </row>
    <row r="6" spans="1:8" s="1" customFormat="1" ht="18" customHeight="1">
      <c r="A6" s="147"/>
      <c r="B6" s="149"/>
      <c r="C6" s="151"/>
      <c r="D6" s="152"/>
      <c r="E6" s="34">
        <v>28729</v>
      </c>
      <c r="F6" s="34">
        <f>F5</f>
        <v>28737</v>
      </c>
      <c r="G6" s="34">
        <f t="shared" si="0"/>
        <v>8</v>
      </c>
      <c r="H6" s="18"/>
    </row>
    <row r="7" spans="1:8" s="1" customFormat="1" ht="18" customHeight="1" thickBot="1">
      <c r="A7" s="148"/>
      <c r="B7" s="154"/>
      <c r="C7" s="155"/>
      <c r="D7" s="156"/>
      <c r="E7" s="35">
        <v>28729</v>
      </c>
      <c r="F7" s="35">
        <f>F6</f>
        <v>28737</v>
      </c>
      <c r="G7" s="35">
        <f t="shared" si="0"/>
        <v>8</v>
      </c>
      <c r="H7" s="19"/>
    </row>
    <row r="8" spans="1:8" s="1" customFormat="1" ht="18" customHeight="1" thickTop="1">
      <c r="A8" s="146" t="s">
        <v>36</v>
      </c>
      <c r="B8" s="146" t="s">
        <v>36</v>
      </c>
      <c r="C8" s="157" t="s">
        <v>37</v>
      </c>
      <c r="D8" s="13" t="s">
        <v>6</v>
      </c>
      <c r="E8" s="36">
        <v>7200</v>
      </c>
      <c r="F8" s="36">
        <v>5400</v>
      </c>
      <c r="G8" s="36">
        <f t="shared" si="0"/>
        <v>-1800</v>
      </c>
      <c r="H8" s="20" t="s">
        <v>179</v>
      </c>
    </row>
    <row r="9" spans="1:8" s="1" customFormat="1" ht="18" customHeight="1">
      <c r="A9" s="147"/>
      <c r="B9" s="147"/>
      <c r="C9" s="158"/>
      <c r="D9" s="10" t="s">
        <v>38</v>
      </c>
      <c r="E9" s="33">
        <v>8588</v>
      </c>
      <c r="F9" s="33">
        <v>9198</v>
      </c>
      <c r="G9" s="33">
        <f t="shared" si="0"/>
        <v>610</v>
      </c>
      <c r="H9" s="18" t="s">
        <v>167</v>
      </c>
    </row>
    <row r="10" spans="1:8" s="1" customFormat="1" ht="18" customHeight="1">
      <c r="A10" s="147"/>
      <c r="B10" s="147"/>
      <c r="C10" s="158"/>
      <c r="D10" s="10" t="s">
        <v>132</v>
      </c>
      <c r="E10" s="33">
        <v>0</v>
      </c>
      <c r="F10" s="33">
        <v>206</v>
      </c>
      <c r="G10" s="33">
        <f t="shared" si="0"/>
        <v>206</v>
      </c>
      <c r="H10" s="18"/>
    </row>
    <row r="11" spans="1:8" s="1" customFormat="1" ht="18" customHeight="1">
      <c r="A11" s="147"/>
      <c r="B11" s="147"/>
      <c r="C11" s="158"/>
      <c r="D11" s="10" t="s">
        <v>41</v>
      </c>
      <c r="E11" s="33">
        <v>174</v>
      </c>
      <c r="F11" s="33">
        <v>210</v>
      </c>
      <c r="G11" s="33">
        <f t="shared" si="0"/>
        <v>36</v>
      </c>
      <c r="H11" s="18" t="s">
        <v>168</v>
      </c>
    </row>
    <row r="12" spans="1:8" s="1" customFormat="1" ht="18" customHeight="1">
      <c r="A12" s="147"/>
      <c r="B12" s="147"/>
      <c r="C12" s="158"/>
      <c r="D12" s="10" t="s">
        <v>58</v>
      </c>
      <c r="E12" s="33">
        <v>75</v>
      </c>
      <c r="F12" s="33">
        <v>75</v>
      </c>
      <c r="G12" s="33">
        <f t="shared" si="0"/>
        <v>0</v>
      </c>
      <c r="H12" s="18" t="s">
        <v>64</v>
      </c>
    </row>
    <row r="13" spans="1:8" s="1" customFormat="1" ht="18" customHeight="1">
      <c r="A13" s="147"/>
      <c r="B13" s="147"/>
      <c r="C13" s="158"/>
      <c r="D13" s="10" t="s">
        <v>59</v>
      </c>
      <c r="E13" s="33">
        <v>87</v>
      </c>
      <c r="F13" s="33">
        <v>87</v>
      </c>
      <c r="G13" s="33">
        <f t="shared" si="0"/>
        <v>0</v>
      </c>
      <c r="H13" s="18" t="s">
        <v>125</v>
      </c>
    </row>
    <row r="14" spans="1:8" s="1" customFormat="1" ht="18" customHeight="1">
      <c r="A14" s="147"/>
      <c r="B14" s="147"/>
      <c r="C14" s="158"/>
      <c r="D14" s="10" t="s">
        <v>60</v>
      </c>
      <c r="E14" s="33">
        <v>2250</v>
      </c>
      <c r="F14" s="33">
        <v>2250</v>
      </c>
      <c r="G14" s="33">
        <f t="shared" si="0"/>
        <v>0</v>
      </c>
      <c r="H14" s="18" t="s">
        <v>126</v>
      </c>
    </row>
    <row r="15" spans="1:8" s="1" customFormat="1" ht="18" customHeight="1">
      <c r="A15" s="147"/>
      <c r="B15" s="147"/>
      <c r="C15" s="158"/>
      <c r="D15" s="10" t="s">
        <v>40</v>
      </c>
      <c r="E15" s="33">
        <v>180</v>
      </c>
      <c r="F15" s="33">
        <v>180</v>
      </c>
      <c r="G15" s="33">
        <f t="shared" si="0"/>
        <v>0</v>
      </c>
      <c r="H15" s="18" t="s">
        <v>63</v>
      </c>
    </row>
    <row r="16" spans="1:8" s="1" customFormat="1" ht="18" customHeight="1">
      <c r="A16" s="147"/>
      <c r="B16" s="147"/>
      <c r="C16" s="158"/>
      <c r="D16" s="10"/>
      <c r="E16" s="37">
        <v>18554</v>
      </c>
      <c r="F16" s="37">
        <f>SUM(F8:F15)</f>
        <v>17606</v>
      </c>
      <c r="G16" s="37">
        <f t="shared" si="0"/>
        <v>-948</v>
      </c>
      <c r="H16" s="18"/>
    </row>
    <row r="17" spans="1:8" s="1" customFormat="1" ht="18" customHeight="1">
      <c r="A17" s="147"/>
      <c r="B17" s="149"/>
      <c r="C17" s="151"/>
      <c r="D17" s="152"/>
      <c r="E17" s="37">
        <v>18554</v>
      </c>
      <c r="F17" s="37">
        <f>F16</f>
        <v>17606</v>
      </c>
      <c r="G17" s="37">
        <f t="shared" si="0"/>
        <v>-948</v>
      </c>
      <c r="H17" s="18"/>
    </row>
    <row r="18" spans="1:8" s="1" customFormat="1" ht="18" customHeight="1" thickBot="1">
      <c r="A18" s="148"/>
      <c r="B18" s="154"/>
      <c r="C18" s="155"/>
      <c r="D18" s="156"/>
      <c r="E18" s="38">
        <v>18554</v>
      </c>
      <c r="F18" s="38">
        <f>F17</f>
        <v>17606</v>
      </c>
      <c r="G18" s="38">
        <f t="shared" si="0"/>
        <v>-948</v>
      </c>
      <c r="H18" s="21"/>
    </row>
    <row r="19" spans="1:8" s="1" customFormat="1" ht="170.25" customHeight="1" thickBot="1" thickTop="1">
      <c r="A19" s="146" t="s">
        <v>43</v>
      </c>
      <c r="B19" s="146" t="s">
        <v>43</v>
      </c>
      <c r="C19" s="146" t="s">
        <v>7</v>
      </c>
      <c r="D19" s="13" t="s">
        <v>44</v>
      </c>
      <c r="E19" s="39">
        <v>135500</v>
      </c>
      <c r="F19" s="39">
        <v>134211</v>
      </c>
      <c r="G19" s="39">
        <f t="shared" si="0"/>
        <v>-1289</v>
      </c>
      <c r="H19" s="22" t="s">
        <v>182</v>
      </c>
    </row>
    <row r="20" spans="1:8" s="1" customFormat="1" ht="18" customHeight="1" thickTop="1">
      <c r="A20" s="147"/>
      <c r="B20" s="147"/>
      <c r="C20" s="149"/>
      <c r="D20" s="10"/>
      <c r="E20" s="37">
        <v>135500</v>
      </c>
      <c r="F20" s="37">
        <f>F19</f>
        <v>134211</v>
      </c>
      <c r="G20" s="37">
        <f t="shared" si="0"/>
        <v>-1289</v>
      </c>
      <c r="H20" s="22"/>
    </row>
    <row r="21" spans="1:8" s="1" customFormat="1" ht="18" customHeight="1">
      <c r="A21" s="147"/>
      <c r="B21" s="149"/>
      <c r="C21" s="151"/>
      <c r="D21" s="152"/>
      <c r="E21" s="37">
        <v>135500</v>
      </c>
      <c r="F21" s="37">
        <f>F20</f>
        <v>134211</v>
      </c>
      <c r="G21" s="37">
        <f t="shared" si="0"/>
        <v>-1289</v>
      </c>
      <c r="H21" s="18"/>
    </row>
    <row r="22" spans="1:8" s="1" customFormat="1" ht="18" customHeight="1" thickBot="1">
      <c r="A22" s="148"/>
      <c r="B22" s="154"/>
      <c r="C22" s="155"/>
      <c r="D22" s="156"/>
      <c r="E22" s="38">
        <v>135500</v>
      </c>
      <c r="F22" s="38">
        <f>F21</f>
        <v>134211</v>
      </c>
      <c r="G22" s="38">
        <f t="shared" si="0"/>
        <v>-1289</v>
      </c>
      <c r="H22" s="21"/>
    </row>
    <row r="23" spans="1:8" s="1" customFormat="1" ht="18" customHeight="1" thickTop="1">
      <c r="A23" s="146" t="s">
        <v>8</v>
      </c>
      <c r="B23" s="146" t="s">
        <v>8</v>
      </c>
      <c r="C23" s="146" t="s">
        <v>9</v>
      </c>
      <c r="D23" s="13" t="s">
        <v>45</v>
      </c>
      <c r="E23" s="36">
        <v>0</v>
      </c>
      <c r="F23" s="36">
        <v>0</v>
      </c>
      <c r="G23" s="36">
        <f t="shared" si="0"/>
        <v>0</v>
      </c>
      <c r="H23" s="20"/>
    </row>
    <row r="24" spans="1:8" s="1" customFormat="1" ht="18" customHeight="1">
      <c r="A24" s="147"/>
      <c r="B24" s="147"/>
      <c r="C24" s="149"/>
      <c r="D24" s="10"/>
      <c r="E24" s="33">
        <v>0</v>
      </c>
      <c r="F24" s="33">
        <f>F23</f>
        <v>0</v>
      </c>
      <c r="G24" s="33">
        <f t="shared" si="0"/>
        <v>0</v>
      </c>
      <c r="H24" s="18"/>
    </row>
    <row r="25" spans="1:8" s="1" customFormat="1" ht="18" customHeight="1">
      <c r="A25" s="147"/>
      <c r="B25" s="147"/>
      <c r="C25" s="150" t="s">
        <v>11</v>
      </c>
      <c r="D25" s="10" t="s">
        <v>46</v>
      </c>
      <c r="E25" s="33">
        <v>1200</v>
      </c>
      <c r="F25" s="33">
        <v>1200</v>
      </c>
      <c r="G25" s="33">
        <f t="shared" si="0"/>
        <v>0</v>
      </c>
      <c r="H25" s="18" t="s">
        <v>123</v>
      </c>
    </row>
    <row r="26" spans="1:8" s="1" customFormat="1" ht="18" customHeight="1">
      <c r="A26" s="147"/>
      <c r="B26" s="147"/>
      <c r="C26" s="149"/>
      <c r="D26" s="10"/>
      <c r="E26" s="33">
        <v>1200</v>
      </c>
      <c r="F26" s="33">
        <f>F25</f>
        <v>1200</v>
      </c>
      <c r="G26" s="33">
        <f t="shared" si="0"/>
        <v>0</v>
      </c>
      <c r="H26" s="18"/>
    </row>
    <row r="27" spans="1:8" s="1" customFormat="1" ht="18" customHeight="1">
      <c r="A27" s="147"/>
      <c r="B27" s="149"/>
      <c r="C27" s="151"/>
      <c r="D27" s="152"/>
      <c r="E27" s="37">
        <v>1200</v>
      </c>
      <c r="F27" s="37">
        <f>F26+F24</f>
        <v>1200</v>
      </c>
      <c r="G27" s="37">
        <f t="shared" si="0"/>
        <v>0</v>
      </c>
      <c r="H27" s="18"/>
    </row>
    <row r="28" spans="1:8" s="1" customFormat="1" ht="18" customHeight="1" thickBot="1">
      <c r="A28" s="148"/>
      <c r="B28" s="154"/>
      <c r="C28" s="155"/>
      <c r="D28" s="156"/>
      <c r="E28" s="38">
        <v>1200</v>
      </c>
      <c r="F28" s="38">
        <f>F27</f>
        <v>1200</v>
      </c>
      <c r="G28" s="38">
        <f t="shared" si="0"/>
        <v>0</v>
      </c>
      <c r="H28" s="21"/>
    </row>
    <row r="29" spans="1:8" s="1" customFormat="1" ht="18" customHeight="1" thickTop="1">
      <c r="A29" s="146" t="s">
        <v>13</v>
      </c>
      <c r="B29" s="146" t="s">
        <v>13</v>
      </c>
      <c r="C29" s="146" t="s">
        <v>14</v>
      </c>
      <c r="D29" s="13" t="s">
        <v>48</v>
      </c>
      <c r="E29" s="39">
        <v>0</v>
      </c>
      <c r="F29" s="39">
        <v>0</v>
      </c>
      <c r="G29" s="39">
        <f t="shared" si="0"/>
        <v>0</v>
      </c>
      <c r="H29" s="20"/>
    </row>
    <row r="30" spans="1:8" s="1" customFormat="1" ht="18" customHeight="1">
      <c r="A30" s="147"/>
      <c r="B30" s="147"/>
      <c r="C30" s="149"/>
      <c r="D30" s="10"/>
      <c r="E30" s="34">
        <v>0</v>
      </c>
      <c r="F30" s="34">
        <f>F29</f>
        <v>0</v>
      </c>
      <c r="G30" s="34">
        <f t="shared" si="0"/>
        <v>0</v>
      </c>
      <c r="H30" s="18"/>
    </row>
    <row r="31" spans="1:8" s="1" customFormat="1" ht="18" customHeight="1">
      <c r="A31" s="147"/>
      <c r="B31" s="149"/>
      <c r="C31" s="151"/>
      <c r="D31" s="152"/>
      <c r="E31" s="37">
        <v>0</v>
      </c>
      <c r="F31" s="37">
        <f>F30</f>
        <v>0</v>
      </c>
      <c r="G31" s="37">
        <f>G30</f>
        <v>0</v>
      </c>
      <c r="H31" s="18"/>
    </row>
    <row r="32" spans="1:8" s="1" customFormat="1" ht="18" customHeight="1" thickBot="1">
      <c r="A32" s="148"/>
      <c r="B32" s="154"/>
      <c r="C32" s="155"/>
      <c r="D32" s="156"/>
      <c r="E32" s="38">
        <v>0</v>
      </c>
      <c r="F32" s="38">
        <f>F30</f>
        <v>0</v>
      </c>
      <c r="G32" s="38">
        <f t="shared" si="0"/>
        <v>0</v>
      </c>
      <c r="H32" s="21"/>
    </row>
    <row r="33" spans="1:8" s="1" customFormat="1" ht="18" customHeight="1" thickTop="1">
      <c r="A33" s="146" t="s">
        <v>16</v>
      </c>
      <c r="B33" s="146" t="s">
        <v>16</v>
      </c>
      <c r="C33" s="157" t="s">
        <v>17</v>
      </c>
      <c r="D33" s="13" t="s">
        <v>32</v>
      </c>
      <c r="E33" s="36">
        <v>3000</v>
      </c>
      <c r="F33" s="36">
        <v>3000</v>
      </c>
      <c r="G33" s="36">
        <f t="shared" si="0"/>
        <v>0</v>
      </c>
      <c r="H33" s="20"/>
    </row>
    <row r="34" spans="1:8" s="1" customFormat="1" ht="18" customHeight="1">
      <c r="A34" s="147"/>
      <c r="B34" s="147"/>
      <c r="C34" s="158"/>
      <c r="D34" s="10"/>
      <c r="E34" s="33">
        <v>3000</v>
      </c>
      <c r="F34" s="33">
        <f>F33</f>
        <v>3000</v>
      </c>
      <c r="G34" s="33">
        <f t="shared" si="0"/>
        <v>0</v>
      </c>
      <c r="H34" s="18"/>
    </row>
    <row r="35" spans="1:8" s="1" customFormat="1" ht="18" customHeight="1">
      <c r="A35" s="147"/>
      <c r="B35" s="147"/>
      <c r="C35" s="158" t="s">
        <v>50</v>
      </c>
      <c r="D35" s="10" t="s">
        <v>49</v>
      </c>
      <c r="E35" s="33">
        <v>300</v>
      </c>
      <c r="F35" s="33">
        <v>500</v>
      </c>
      <c r="G35" s="33">
        <f t="shared" si="0"/>
        <v>200</v>
      </c>
      <c r="H35" s="18"/>
    </row>
    <row r="36" spans="1:8" s="1" customFormat="1" ht="18" customHeight="1">
      <c r="A36" s="147"/>
      <c r="B36" s="147"/>
      <c r="C36" s="158"/>
      <c r="D36" s="10"/>
      <c r="E36" s="33">
        <v>300</v>
      </c>
      <c r="F36" s="33">
        <f>F35</f>
        <v>500</v>
      </c>
      <c r="G36" s="33">
        <f t="shared" si="0"/>
        <v>200</v>
      </c>
      <c r="H36" s="18"/>
    </row>
    <row r="37" spans="1:8" s="1" customFormat="1" ht="18" customHeight="1">
      <c r="A37" s="147"/>
      <c r="B37" s="149"/>
      <c r="C37" s="151"/>
      <c r="D37" s="152"/>
      <c r="E37" s="37">
        <v>3300</v>
      </c>
      <c r="F37" s="37">
        <f>F36+F34</f>
        <v>3500</v>
      </c>
      <c r="G37" s="37">
        <f t="shared" si="0"/>
        <v>200</v>
      </c>
      <c r="H37" s="18"/>
    </row>
    <row r="38" spans="1:8" s="1" customFormat="1" ht="18" customHeight="1" thickBot="1">
      <c r="A38" s="148"/>
      <c r="B38" s="154"/>
      <c r="C38" s="155"/>
      <c r="D38" s="156"/>
      <c r="E38" s="38">
        <v>3300</v>
      </c>
      <c r="F38" s="38">
        <f>F37</f>
        <v>3500</v>
      </c>
      <c r="G38" s="38">
        <f t="shared" si="0"/>
        <v>200</v>
      </c>
      <c r="H38" s="21"/>
    </row>
    <row r="39" spans="1:8" s="1" customFormat="1" ht="18" customHeight="1" thickTop="1">
      <c r="A39" s="146" t="s">
        <v>18</v>
      </c>
      <c r="B39" s="146" t="s">
        <v>18</v>
      </c>
      <c r="C39" s="146" t="s">
        <v>51</v>
      </c>
      <c r="D39" s="13" t="s">
        <v>53</v>
      </c>
      <c r="E39" s="36">
        <v>0</v>
      </c>
      <c r="F39" s="36">
        <v>0</v>
      </c>
      <c r="G39" s="36">
        <f t="shared" si="0"/>
        <v>0</v>
      </c>
      <c r="H39" s="20"/>
    </row>
    <row r="40" spans="1:8" s="1" customFormat="1" ht="18" customHeight="1">
      <c r="A40" s="147"/>
      <c r="B40" s="147"/>
      <c r="C40" s="149"/>
      <c r="D40" s="10"/>
      <c r="E40" s="33">
        <v>0</v>
      </c>
      <c r="F40" s="33">
        <f>F39</f>
        <v>0</v>
      </c>
      <c r="G40" s="33">
        <f t="shared" si="0"/>
        <v>0</v>
      </c>
      <c r="H40" s="18"/>
    </row>
    <row r="41" spans="1:8" s="1" customFormat="1" ht="18" customHeight="1">
      <c r="A41" s="147"/>
      <c r="B41" s="147"/>
      <c r="C41" s="150" t="s">
        <v>52</v>
      </c>
      <c r="D41" s="10" t="s">
        <v>52</v>
      </c>
      <c r="E41" s="33">
        <v>50</v>
      </c>
      <c r="F41" s="33">
        <v>100</v>
      </c>
      <c r="G41" s="33">
        <f t="shared" si="0"/>
        <v>50</v>
      </c>
      <c r="H41" s="18"/>
    </row>
    <row r="42" spans="1:8" s="1" customFormat="1" ht="18" customHeight="1">
      <c r="A42" s="147"/>
      <c r="B42" s="147"/>
      <c r="C42" s="149"/>
      <c r="D42" s="10"/>
      <c r="E42" s="33">
        <v>50</v>
      </c>
      <c r="F42" s="33">
        <f>F41</f>
        <v>100</v>
      </c>
      <c r="G42" s="33">
        <f t="shared" si="0"/>
        <v>50</v>
      </c>
      <c r="H42" s="18"/>
    </row>
    <row r="43" spans="1:8" s="1" customFormat="1" ht="18" customHeight="1">
      <c r="A43" s="147"/>
      <c r="B43" s="147"/>
      <c r="C43" s="158" t="s">
        <v>18</v>
      </c>
      <c r="D43" s="10" t="s">
        <v>54</v>
      </c>
      <c r="E43" s="33">
        <v>200</v>
      </c>
      <c r="F43" s="33">
        <v>500</v>
      </c>
      <c r="G43" s="33">
        <f t="shared" si="0"/>
        <v>300</v>
      </c>
      <c r="H43" s="18"/>
    </row>
    <row r="44" spans="1:8" s="1" customFormat="1" ht="18" customHeight="1">
      <c r="A44" s="147"/>
      <c r="B44" s="147"/>
      <c r="C44" s="158"/>
      <c r="D44" s="10" t="s">
        <v>55</v>
      </c>
      <c r="E44" s="33">
        <v>2400</v>
      </c>
      <c r="F44" s="33">
        <v>1800</v>
      </c>
      <c r="G44" s="33">
        <f t="shared" si="0"/>
        <v>-600</v>
      </c>
      <c r="H44" s="18"/>
    </row>
    <row r="45" spans="1:8" s="1" customFormat="1" ht="18" customHeight="1">
      <c r="A45" s="147"/>
      <c r="B45" s="147"/>
      <c r="C45" s="158"/>
      <c r="D45" s="10"/>
      <c r="E45" s="33">
        <v>2600</v>
      </c>
      <c r="F45" s="33">
        <f>F43+F44</f>
        <v>2300</v>
      </c>
      <c r="G45" s="33">
        <f t="shared" si="0"/>
        <v>-300</v>
      </c>
      <c r="H45" s="18"/>
    </row>
    <row r="46" spans="1:8" s="1" customFormat="1" ht="18" customHeight="1">
      <c r="A46" s="147"/>
      <c r="B46" s="149"/>
      <c r="C46" s="151"/>
      <c r="D46" s="152"/>
      <c r="E46" s="37">
        <v>2650</v>
      </c>
      <c r="F46" s="37">
        <f>F44+F43+F41+F39</f>
        <v>2400</v>
      </c>
      <c r="G46" s="37">
        <f t="shared" si="0"/>
        <v>-250</v>
      </c>
      <c r="H46" s="18"/>
    </row>
    <row r="47" spans="1:8" s="1" customFormat="1" ht="18" customHeight="1" thickBot="1">
      <c r="A47" s="148"/>
      <c r="B47" s="154"/>
      <c r="C47" s="155"/>
      <c r="D47" s="156"/>
      <c r="E47" s="82">
        <v>2650</v>
      </c>
      <c r="F47" s="38">
        <f>F46</f>
        <v>2400</v>
      </c>
      <c r="G47" s="38">
        <f t="shared" si="0"/>
        <v>-250</v>
      </c>
      <c r="H47" s="21"/>
    </row>
    <row r="48" spans="1:8" s="1" customFormat="1" ht="18" customHeight="1" thickTop="1">
      <c r="A48" s="159" t="s">
        <v>56</v>
      </c>
      <c r="B48" s="159"/>
      <c r="C48" s="159"/>
      <c r="D48" s="159"/>
      <c r="E48" s="81">
        <f>E47+E38+E32+E28+E22+E18+E7</f>
        <v>189933</v>
      </c>
      <c r="F48" s="81">
        <f>F47+F38+F32+F28+F22+F18+F7</f>
        <v>187654</v>
      </c>
      <c r="G48" s="81">
        <f t="shared" si="0"/>
        <v>-2279</v>
      </c>
      <c r="H48" s="23"/>
    </row>
    <row r="49" spans="1:4" s="1" customFormat="1" ht="16.5" customHeight="1">
      <c r="A49" s="4"/>
      <c r="B49" s="4"/>
      <c r="C49" s="4"/>
      <c r="D49" s="11"/>
    </row>
    <row r="50" spans="1:4" s="1" customFormat="1" ht="16.5" customHeight="1">
      <c r="A50" s="4"/>
      <c r="B50" s="4"/>
      <c r="C50" s="4"/>
      <c r="D50" s="11"/>
    </row>
    <row r="51" spans="1:4" s="1" customFormat="1" ht="16.5" customHeight="1">
      <c r="A51" s="4"/>
      <c r="B51" s="4"/>
      <c r="C51" s="4"/>
      <c r="D51" s="11"/>
    </row>
    <row r="52" spans="1:4" s="1" customFormat="1" ht="16.5" customHeight="1">
      <c r="A52" s="4"/>
      <c r="B52" s="4"/>
      <c r="C52" s="4"/>
      <c r="D52" s="11"/>
    </row>
    <row r="53" spans="1:4" s="1" customFormat="1" ht="16.5" customHeight="1">
      <c r="A53" s="4"/>
      <c r="B53" s="4"/>
      <c r="C53" s="4"/>
      <c r="D53" s="11"/>
    </row>
    <row r="54" spans="1:4" s="1" customFormat="1" ht="16.5" customHeight="1">
      <c r="A54" s="4"/>
      <c r="B54" s="4"/>
      <c r="C54" s="4"/>
      <c r="D54" s="11"/>
    </row>
    <row r="55" spans="1:4" s="1" customFormat="1" ht="16.5" customHeight="1">
      <c r="A55" s="4"/>
      <c r="B55" s="4"/>
      <c r="C55" s="4"/>
      <c r="D55" s="11"/>
    </row>
    <row r="56" spans="1:4" s="1" customFormat="1" ht="16.5" customHeight="1">
      <c r="A56" s="4"/>
      <c r="B56" s="4"/>
      <c r="C56" s="4"/>
      <c r="D56" s="11"/>
    </row>
    <row r="57" spans="1:4" s="1" customFormat="1" ht="16.5" customHeight="1">
      <c r="A57" s="4"/>
      <c r="B57" s="4"/>
      <c r="C57" s="4"/>
      <c r="D57" s="11"/>
    </row>
    <row r="58" spans="1:4" s="1" customFormat="1" ht="16.5" customHeight="1">
      <c r="A58" s="4"/>
      <c r="B58" s="4"/>
      <c r="C58" s="4"/>
      <c r="D58" s="11"/>
    </row>
    <row r="59" spans="1:4" s="1" customFormat="1" ht="16.5" customHeight="1">
      <c r="A59" s="4"/>
      <c r="B59" s="4"/>
      <c r="C59" s="4"/>
      <c r="D59" s="11"/>
    </row>
    <row r="60" spans="1:4" s="1" customFormat="1" ht="16.5" customHeight="1">
      <c r="A60" s="4"/>
      <c r="B60" s="4"/>
      <c r="C60" s="4"/>
      <c r="D60" s="11"/>
    </row>
    <row r="61" spans="1:4" s="1" customFormat="1" ht="16.5" customHeight="1">
      <c r="A61" s="4"/>
      <c r="B61" s="4"/>
      <c r="C61" s="4"/>
      <c r="D61" s="11"/>
    </row>
    <row r="62" spans="1:4" s="1" customFormat="1" ht="16.5" customHeight="1">
      <c r="A62" s="4"/>
      <c r="B62" s="4"/>
      <c r="C62" s="4"/>
      <c r="D62" s="11"/>
    </row>
    <row r="63" spans="1:4" s="1" customFormat="1" ht="16.5" customHeight="1">
      <c r="A63" s="4"/>
      <c r="B63" s="4"/>
      <c r="C63" s="4"/>
      <c r="D63" s="11"/>
    </row>
    <row r="64" spans="1:4" s="1" customFormat="1" ht="16.5" customHeight="1">
      <c r="A64" s="4"/>
      <c r="B64" s="4"/>
      <c r="C64" s="4"/>
      <c r="D64" s="11"/>
    </row>
    <row r="65" spans="1:4" s="1" customFormat="1" ht="16.5" customHeight="1">
      <c r="A65" s="4"/>
      <c r="B65" s="4"/>
      <c r="C65" s="4"/>
      <c r="D65" s="11"/>
    </row>
    <row r="66" spans="1:4" s="1" customFormat="1" ht="16.5" customHeight="1">
      <c r="A66" s="4"/>
      <c r="B66" s="4"/>
      <c r="C66" s="4"/>
      <c r="D66" s="11"/>
    </row>
    <row r="67" spans="1:4" s="1" customFormat="1" ht="16.5" customHeight="1">
      <c r="A67" s="4"/>
      <c r="B67" s="4"/>
      <c r="C67" s="4"/>
      <c r="D67" s="11"/>
    </row>
    <row r="68" spans="1:4" s="1" customFormat="1" ht="16.5" customHeight="1">
      <c r="A68" s="4"/>
      <c r="B68" s="4"/>
      <c r="C68" s="4"/>
      <c r="D68" s="11"/>
    </row>
    <row r="69" spans="1:4" s="1" customFormat="1" ht="16.5" customHeight="1">
      <c r="A69" s="4"/>
      <c r="B69" s="4"/>
      <c r="C69" s="4"/>
      <c r="D69" s="11"/>
    </row>
    <row r="70" spans="1:4" s="1" customFormat="1" ht="16.5" customHeight="1">
      <c r="A70" s="4"/>
      <c r="B70" s="4"/>
      <c r="C70" s="4"/>
      <c r="D70" s="11"/>
    </row>
    <row r="71" spans="1:4" s="1" customFormat="1" ht="16.5" customHeight="1">
      <c r="A71" s="4"/>
      <c r="B71" s="4"/>
      <c r="C71" s="4"/>
      <c r="D71" s="11"/>
    </row>
    <row r="72" spans="1:4" s="1" customFormat="1" ht="16.5" customHeight="1">
      <c r="A72" s="4"/>
      <c r="B72" s="4"/>
      <c r="C72" s="4"/>
      <c r="D72" s="11"/>
    </row>
    <row r="73" spans="1:4" s="1" customFormat="1" ht="16.5" customHeight="1">
      <c r="A73" s="4"/>
      <c r="B73" s="4"/>
      <c r="C73" s="4"/>
      <c r="D73" s="11"/>
    </row>
    <row r="74" spans="1:4" ht="13.5">
      <c r="A74" s="4"/>
      <c r="B74" s="4"/>
      <c r="C74" s="4"/>
      <c r="D74" s="11"/>
    </row>
  </sheetData>
  <sheetProtection/>
  <mergeCells count="42">
    <mergeCell ref="C46:D46"/>
    <mergeCell ref="B47:D47"/>
    <mergeCell ref="C43:C45"/>
    <mergeCell ref="B39:B46"/>
    <mergeCell ref="C33:C34"/>
    <mergeCell ref="C35:C36"/>
    <mergeCell ref="A48:D48"/>
    <mergeCell ref="G1:H1"/>
    <mergeCell ref="C6:D6"/>
    <mergeCell ref="B7:D7"/>
    <mergeCell ref="C17:D17"/>
    <mergeCell ref="B18:D18"/>
    <mergeCell ref="C21:D21"/>
    <mergeCell ref="B22:D22"/>
    <mergeCell ref="A3:A7"/>
    <mergeCell ref="B3:B6"/>
    <mergeCell ref="C3:C5"/>
    <mergeCell ref="A19:A22"/>
    <mergeCell ref="A33:A38"/>
    <mergeCell ref="B33:B37"/>
    <mergeCell ref="C27:D27"/>
    <mergeCell ref="A29:A32"/>
    <mergeCell ref="C29:C30"/>
    <mergeCell ref="B32:D32"/>
    <mergeCell ref="C37:D37"/>
    <mergeCell ref="B38:D38"/>
    <mergeCell ref="C23:C24"/>
    <mergeCell ref="C25:C26"/>
    <mergeCell ref="B28:D28"/>
    <mergeCell ref="A8:A18"/>
    <mergeCell ref="B8:B17"/>
    <mergeCell ref="C8:C16"/>
    <mergeCell ref="A39:A47"/>
    <mergeCell ref="C39:C40"/>
    <mergeCell ref="C41:C42"/>
    <mergeCell ref="B29:B31"/>
    <mergeCell ref="C31:D31"/>
    <mergeCell ref="A1:B1"/>
    <mergeCell ref="B19:B21"/>
    <mergeCell ref="C19:C20"/>
    <mergeCell ref="A23:A28"/>
    <mergeCell ref="B23:B27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 세입예산(안)</oddHeader>
    <oddFooter>&amp;C&amp;P / &amp;N</oddFooter>
  </headerFooter>
  <ignoredErrors>
    <ignoredError sqref="F27 F37 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03"/>
  <sheetViews>
    <sheetView showGridLines="0" showRowColHeaders="0" tabSelected="1" view="pageLayout" workbookViewId="0" topLeftCell="A1">
      <selection activeCell="G9" sqref="G9"/>
    </sheetView>
  </sheetViews>
  <sheetFormatPr defaultColWidth="8.88671875" defaultRowHeight="13.5"/>
  <cols>
    <col min="1" max="1" width="9.4453125" style="0" customWidth="1"/>
    <col min="2" max="2" width="11.88671875" style="0" customWidth="1"/>
    <col min="3" max="4" width="13.6640625" style="0" bestFit="1" customWidth="1"/>
    <col min="5" max="5" width="12.77734375" style="0" customWidth="1"/>
    <col min="6" max="6" width="11.3359375" style="0" customWidth="1"/>
    <col min="7" max="7" width="13.10546875" style="0" customWidth="1"/>
    <col min="8" max="8" width="32.21484375" style="0" customWidth="1"/>
  </cols>
  <sheetData>
    <row r="1" spans="1:19" s="1" customFormat="1" ht="14.25" customHeight="1">
      <c r="A1" s="167" t="s">
        <v>62</v>
      </c>
      <c r="B1" s="167"/>
      <c r="C1" s="24"/>
      <c r="D1" s="24"/>
      <c r="E1" s="24"/>
      <c r="F1" s="24"/>
      <c r="G1" s="170" t="s">
        <v>57</v>
      </c>
      <c r="H1" s="170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0.25" customHeight="1">
      <c r="A2" s="25" t="s">
        <v>0</v>
      </c>
      <c r="B2" s="25" t="s">
        <v>1</v>
      </c>
      <c r="C2" s="25" t="s">
        <v>2</v>
      </c>
      <c r="D2" s="25" t="s">
        <v>31</v>
      </c>
      <c r="E2" s="26" t="s">
        <v>169</v>
      </c>
      <c r="F2" s="27" t="s">
        <v>61</v>
      </c>
      <c r="G2" s="27" t="s">
        <v>39</v>
      </c>
      <c r="H2" s="27" t="s">
        <v>47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27" customHeight="1">
      <c r="A3" s="150" t="s">
        <v>66</v>
      </c>
      <c r="B3" s="150" t="s">
        <v>88</v>
      </c>
      <c r="C3" s="150" t="s">
        <v>4</v>
      </c>
      <c r="D3" s="9" t="s">
        <v>67</v>
      </c>
      <c r="E3" s="41">
        <v>72000</v>
      </c>
      <c r="F3" s="41">
        <v>75616</v>
      </c>
      <c r="G3" s="42">
        <f>F3-E3</f>
        <v>3616</v>
      </c>
      <c r="H3" s="40" t="s">
        <v>175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8" customHeight="1">
      <c r="A4" s="147"/>
      <c r="B4" s="147"/>
      <c r="C4" s="149"/>
      <c r="D4" s="9"/>
      <c r="E4" s="47">
        <v>72000</v>
      </c>
      <c r="F4" s="47">
        <f>F3</f>
        <v>75616</v>
      </c>
      <c r="G4" s="45">
        <f aca="true" t="shared" si="0" ref="G4:G71">F4-E4</f>
        <v>3616</v>
      </c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27" customHeight="1">
      <c r="A5" s="147"/>
      <c r="B5" s="147"/>
      <c r="C5" s="150" t="s">
        <v>68</v>
      </c>
      <c r="D5" s="9" t="s">
        <v>69</v>
      </c>
      <c r="E5" s="41">
        <v>4800</v>
      </c>
      <c r="F5" s="42">
        <v>4800</v>
      </c>
      <c r="G5" s="42">
        <f>F5-E5</f>
        <v>0</v>
      </c>
      <c r="H5" s="40" t="s">
        <v>188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18" customHeight="1">
      <c r="A6" s="147"/>
      <c r="B6" s="147"/>
      <c r="C6" s="147"/>
      <c r="D6" s="9" t="s">
        <v>70</v>
      </c>
      <c r="E6" s="41">
        <v>3000</v>
      </c>
      <c r="F6" s="42">
        <v>0</v>
      </c>
      <c r="G6" s="42">
        <f t="shared" si="0"/>
        <v>-3000</v>
      </c>
      <c r="H6" s="28" t="s">
        <v>190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47"/>
      <c r="B7" s="147"/>
      <c r="C7" s="147"/>
      <c r="D7" s="9" t="s">
        <v>71</v>
      </c>
      <c r="E7" s="41">
        <v>6600</v>
      </c>
      <c r="F7" s="42">
        <v>11200</v>
      </c>
      <c r="G7" s="42">
        <f t="shared" si="0"/>
        <v>4600</v>
      </c>
      <c r="H7" s="28" t="s">
        <v>189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8" customHeight="1">
      <c r="A8" s="147"/>
      <c r="B8" s="147"/>
      <c r="C8" s="147"/>
      <c r="D8" s="9" t="s">
        <v>72</v>
      </c>
      <c r="E8" s="41">
        <v>4800</v>
      </c>
      <c r="F8" s="42">
        <v>0</v>
      </c>
      <c r="G8" s="42">
        <f t="shared" si="0"/>
        <v>-4800</v>
      </c>
      <c r="H8" s="28" t="s">
        <v>190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8" customHeight="1">
      <c r="A9" s="147"/>
      <c r="B9" s="147"/>
      <c r="C9" s="147"/>
      <c r="D9" s="9" t="s">
        <v>73</v>
      </c>
      <c r="E9" s="41">
        <v>3600</v>
      </c>
      <c r="F9" s="42">
        <v>3600</v>
      </c>
      <c r="G9" s="42">
        <f t="shared" si="0"/>
        <v>0</v>
      </c>
      <c r="H9" s="28" t="s">
        <v>118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8" customHeight="1">
      <c r="A10" s="147"/>
      <c r="B10" s="147"/>
      <c r="C10" s="147"/>
      <c r="D10" s="9" t="s">
        <v>74</v>
      </c>
      <c r="E10" s="41">
        <v>2400</v>
      </c>
      <c r="F10" s="42">
        <v>2400</v>
      </c>
      <c r="G10" s="42">
        <f t="shared" si="0"/>
        <v>0</v>
      </c>
      <c r="H10" s="28" t="s">
        <v>193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8" customHeight="1">
      <c r="A11" s="147"/>
      <c r="B11" s="147"/>
      <c r="C11" s="147"/>
      <c r="D11" s="9" t="s">
        <v>75</v>
      </c>
      <c r="E11" s="41">
        <v>7200</v>
      </c>
      <c r="F11" s="42">
        <v>5400</v>
      </c>
      <c r="G11" s="42">
        <f t="shared" si="0"/>
        <v>-1800</v>
      </c>
      <c r="H11" s="97" t="s">
        <v>192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8" customHeight="1">
      <c r="A12" s="147"/>
      <c r="B12" s="147"/>
      <c r="C12" s="147"/>
      <c r="D12" s="9" t="s">
        <v>76</v>
      </c>
      <c r="E12" s="41">
        <v>2000</v>
      </c>
      <c r="F12" s="42">
        <v>0</v>
      </c>
      <c r="G12" s="42">
        <f t="shared" si="0"/>
        <v>-2000</v>
      </c>
      <c r="H12" s="2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8" customHeight="1">
      <c r="A13" s="147"/>
      <c r="B13" s="147"/>
      <c r="C13" s="147"/>
      <c r="D13" s="9" t="s">
        <v>173</v>
      </c>
      <c r="E13" s="41">
        <v>0</v>
      </c>
      <c r="F13" s="42">
        <v>0</v>
      </c>
      <c r="G13" s="42">
        <f t="shared" si="0"/>
        <v>0</v>
      </c>
      <c r="H13" s="28" t="s">
        <v>176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8" customHeight="1">
      <c r="A14" s="147"/>
      <c r="B14" s="147"/>
      <c r="C14" s="147"/>
      <c r="D14" s="9" t="s">
        <v>77</v>
      </c>
      <c r="E14" s="41">
        <v>0</v>
      </c>
      <c r="F14" s="42">
        <v>12900</v>
      </c>
      <c r="G14" s="42">
        <f t="shared" si="0"/>
        <v>12900</v>
      </c>
      <c r="H14" s="2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8" customHeight="1">
      <c r="A15" s="147"/>
      <c r="B15" s="147"/>
      <c r="C15" s="149"/>
      <c r="D15" s="9"/>
      <c r="E15" s="47">
        <v>34400</v>
      </c>
      <c r="F15" s="47">
        <f>SUM(F5:F14)</f>
        <v>40300</v>
      </c>
      <c r="G15" s="45">
        <f t="shared" si="0"/>
        <v>5900</v>
      </c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27" customHeight="1">
      <c r="A16" s="147"/>
      <c r="B16" s="147"/>
      <c r="C16" s="150" t="s">
        <v>78</v>
      </c>
      <c r="D16" s="9" t="s">
        <v>79</v>
      </c>
      <c r="E16" s="42">
        <v>8745.205479452055</v>
      </c>
      <c r="F16" s="42">
        <f>(F15+F4)/365*30</f>
        <v>9527.342465753425</v>
      </c>
      <c r="G16" s="42">
        <f t="shared" si="0"/>
        <v>782.1369863013697</v>
      </c>
      <c r="H16" s="28" t="s">
        <v>177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8" customHeight="1">
      <c r="A17" s="147"/>
      <c r="B17" s="147"/>
      <c r="C17" s="149"/>
      <c r="D17" s="9"/>
      <c r="E17" s="47">
        <v>8745.205479452055</v>
      </c>
      <c r="F17" s="47">
        <f>F16</f>
        <v>9527.342465753425</v>
      </c>
      <c r="G17" s="45">
        <f t="shared" si="0"/>
        <v>782.1369863013697</v>
      </c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8" customHeight="1">
      <c r="A18" s="147"/>
      <c r="B18" s="147"/>
      <c r="C18" s="150" t="s">
        <v>80</v>
      </c>
      <c r="D18" s="9" t="s">
        <v>81</v>
      </c>
      <c r="E18" s="42">
        <v>3186.68</v>
      </c>
      <c r="F18" s="42">
        <f>(F4+F15)*3.035/100</f>
        <v>3518.0506</v>
      </c>
      <c r="G18" s="42">
        <f t="shared" si="0"/>
        <v>331.3706000000002</v>
      </c>
      <c r="H18" s="28" t="s">
        <v>172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8" customHeight="1">
      <c r="A19" s="147"/>
      <c r="B19" s="147"/>
      <c r="C19" s="147"/>
      <c r="D19" s="9" t="s">
        <v>82</v>
      </c>
      <c r="E19" s="42">
        <v>208.72753999999998</v>
      </c>
      <c r="F19" s="42">
        <f>F18*6.55/100</f>
        <v>230.4323143</v>
      </c>
      <c r="G19" s="42">
        <f t="shared" si="0"/>
        <v>21.704774300000025</v>
      </c>
      <c r="H19" s="28" t="s">
        <v>120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8" customHeight="1">
      <c r="A20" s="147"/>
      <c r="B20" s="147"/>
      <c r="C20" s="147"/>
      <c r="D20" s="29" t="s">
        <v>83</v>
      </c>
      <c r="E20" s="42">
        <v>4788</v>
      </c>
      <c r="F20" s="42">
        <f>(F4+F15)*4.5/100</f>
        <v>5216.22</v>
      </c>
      <c r="G20" s="42">
        <f t="shared" si="0"/>
        <v>428.22000000000025</v>
      </c>
      <c r="H20" s="28" t="s">
        <v>119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8" customHeight="1">
      <c r="A21" s="147"/>
      <c r="B21" s="147"/>
      <c r="C21" s="147"/>
      <c r="D21" s="29" t="s">
        <v>84</v>
      </c>
      <c r="E21" s="42">
        <v>957.6</v>
      </c>
      <c r="F21" s="42">
        <f>(F4+F15)*9/1000</f>
        <v>1043.244</v>
      </c>
      <c r="G21" s="42">
        <f t="shared" si="0"/>
        <v>85.64399999999989</v>
      </c>
      <c r="H21" s="28" t="s">
        <v>121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8" customHeight="1">
      <c r="A22" s="147"/>
      <c r="B22" s="147"/>
      <c r="C22" s="147"/>
      <c r="D22" s="29" t="s">
        <v>85</v>
      </c>
      <c r="E22" s="42">
        <v>744.8</v>
      </c>
      <c r="F22" s="42">
        <f>(F4+F15)*7/1000</f>
        <v>811.412</v>
      </c>
      <c r="G22" s="42">
        <f t="shared" si="0"/>
        <v>66.61200000000008</v>
      </c>
      <c r="H22" s="28" t="s">
        <v>122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18" customHeight="1">
      <c r="A23" s="147"/>
      <c r="B23" s="147"/>
      <c r="C23" s="149"/>
      <c r="D23" s="29"/>
      <c r="E23" s="47">
        <v>9885.80754</v>
      </c>
      <c r="F23" s="47">
        <f>SUM(F18:F22)</f>
        <v>10819.3589143</v>
      </c>
      <c r="G23" s="45">
        <f t="shared" si="0"/>
        <v>933.551374300001</v>
      </c>
      <c r="H23" s="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18" customHeight="1">
      <c r="A24" s="147"/>
      <c r="B24" s="147"/>
      <c r="C24" s="150" t="s">
        <v>10</v>
      </c>
      <c r="D24" s="29" t="s">
        <v>86</v>
      </c>
      <c r="E24" s="41">
        <v>2700</v>
      </c>
      <c r="F24" s="41">
        <v>500</v>
      </c>
      <c r="G24" s="42">
        <f t="shared" si="0"/>
        <v>-2200</v>
      </c>
      <c r="H24" s="28" t="s">
        <v>170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8" customHeight="1">
      <c r="A25" s="147"/>
      <c r="B25" s="147"/>
      <c r="C25" s="149"/>
      <c r="D25" s="30"/>
      <c r="E25" s="47">
        <v>2700</v>
      </c>
      <c r="F25" s="47">
        <f>F24</f>
        <v>500</v>
      </c>
      <c r="G25" s="45">
        <f t="shared" si="0"/>
        <v>-2200</v>
      </c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1" s="1" customFormat="1" ht="18" customHeight="1">
      <c r="A26" s="147"/>
      <c r="B26" s="149"/>
      <c r="C26" s="168"/>
      <c r="D26" s="169"/>
      <c r="E26" s="47">
        <v>127731.01301945205</v>
      </c>
      <c r="F26" s="47">
        <f>F25+F23+F17+F15+F4</f>
        <v>136762.70138005342</v>
      </c>
      <c r="G26" s="45">
        <f t="shared" si="0"/>
        <v>9031.688360601373</v>
      </c>
      <c r="H26" s="4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8" customHeight="1">
      <c r="A27" s="147"/>
      <c r="B27" s="150" t="s">
        <v>12</v>
      </c>
      <c r="C27" s="150" t="s">
        <v>15</v>
      </c>
      <c r="D27" s="31" t="s">
        <v>87</v>
      </c>
      <c r="E27" s="43">
        <v>200</v>
      </c>
      <c r="F27" s="42">
        <v>200</v>
      </c>
      <c r="G27" s="42">
        <f t="shared" si="0"/>
        <v>0</v>
      </c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8" customHeight="1">
      <c r="A28" s="147"/>
      <c r="B28" s="147"/>
      <c r="C28" s="149"/>
      <c r="D28" s="10"/>
      <c r="E28" s="41">
        <v>200</v>
      </c>
      <c r="F28" s="41">
        <f>F27</f>
        <v>200</v>
      </c>
      <c r="G28" s="42">
        <f t="shared" si="0"/>
        <v>0</v>
      </c>
      <c r="H28" s="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8" customHeight="1">
      <c r="A29" s="147"/>
      <c r="B29" s="147"/>
      <c r="C29" s="150" t="s">
        <v>89</v>
      </c>
      <c r="D29" s="10" t="s">
        <v>90</v>
      </c>
      <c r="E29" s="41">
        <v>600</v>
      </c>
      <c r="F29" s="41">
        <v>500</v>
      </c>
      <c r="G29" s="42">
        <f t="shared" si="0"/>
        <v>-100</v>
      </c>
      <c r="H29" s="28" t="s">
        <v>171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8" customHeight="1">
      <c r="A30" s="147"/>
      <c r="B30" s="147"/>
      <c r="C30" s="149"/>
      <c r="D30" s="10"/>
      <c r="E30" s="41">
        <v>600</v>
      </c>
      <c r="F30" s="41">
        <f>F29</f>
        <v>500</v>
      </c>
      <c r="G30" s="42">
        <f t="shared" si="0"/>
        <v>-100</v>
      </c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8" customHeight="1">
      <c r="A31" s="147"/>
      <c r="B31" s="149"/>
      <c r="C31" s="151"/>
      <c r="D31" s="152"/>
      <c r="E31" s="41">
        <v>800</v>
      </c>
      <c r="F31" s="41">
        <f>F30+F28</f>
        <v>700</v>
      </c>
      <c r="G31" s="42">
        <f t="shared" si="0"/>
        <v>-100</v>
      </c>
      <c r="H31" s="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8" customHeight="1">
      <c r="A32" s="147"/>
      <c r="B32" s="158" t="s">
        <v>19</v>
      </c>
      <c r="C32" s="150" t="s">
        <v>20</v>
      </c>
      <c r="D32" s="10" t="s">
        <v>91</v>
      </c>
      <c r="E32" s="41">
        <v>600</v>
      </c>
      <c r="F32" s="41">
        <v>500</v>
      </c>
      <c r="G32" s="42">
        <f t="shared" si="0"/>
        <v>-100</v>
      </c>
      <c r="H32" s="28" t="s">
        <v>171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8" customHeight="1">
      <c r="A33" s="147"/>
      <c r="B33" s="158"/>
      <c r="C33" s="149"/>
      <c r="D33" s="10"/>
      <c r="E33" s="41">
        <v>600</v>
      </c>
      <c r="F33" s="41">
        <f>F32</f>
        <v>500</v>
      </c>
      <c r="G33" s="42">
        <f t="shared" si="0"/>
        <v>-100</v>
      </c>
      <c r="H33" s="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8" customHeight="1">
      <c r="A34" s="147"/>
      <c r="B34" s="158"/>
      <c r="C34" s="150" t="s">
        <v>21</v>
      </c>
      <c r="D34" s="10" t="s">
        <v>92</v>
      </c>
      <c r="E34" s="41">
        <v>6400</v>
      </c>
      <c r="F34" s="41">
        <v>2574</v>
      </c>
      <c r="G34" s="42">
        <f t="shared" si="0"/>
        <v>-3826</v>
      </c>
      <c r="H34" s="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8" customHeight="1">
      <c r="A35" s="147"/>
      <c r="B35" s="158"/>
      <c r="C35" s="149"/>
      <c r="D35" s="9"/>
      <c r="E35" s="41">
        <v>6400</v>
      </c>
      <c r="F35" s="41">
        <f>F34</f>
        <v>2574</v>
      </c>
      <c r="G35" s="42">
        <f t="shared" si="0"/>
        <v>-3826</v>
      </c>
      <c r="H35" s="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18" customHeight="1">
      <c r="A36" s="147"/>
      <c r="B36" s="158"/>
      <c r="C36" s="150" t="s">
        <v>22</v>
      </c>
      <c r="D36" s="9" t="s">
        <v>93</v>
      </c>
      <c r="E36" s="41">
        <v>8000</v>
      </c>
      <c r="F36" s="41">
        <v>7000</v>
      </c>
      <c r="G36" s="42">
        <f t="shared" si="0"/>
        <v>-1000</v>
      </c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8" customHeight="1">
      <c r="A37" s="147"/>
      <c r="B37" s="158"/>
      <c r="C37" s="149"/>
      <c r="D37" s="9"/>
      <c r="E37" s="41">
        <v>8000</v>
      </c>
      <c r="F37" s="41">
        <f>F36</f>
        <v>7000</v>
      </c>
      <c r="G37" s="42">
        <f t="shared" si="0"/>
        <v>-1000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8" customHeight="1">
      <c r="A38" s="147"/>
      <c r="B38" s="158"/>
      <c r="C38" s="150" t="s">
        <v>23</v>
      </c>
      <c r="D38" s="9" t="s">
        <v>94</v>
      </c>
      <c r="E38" s="41">
        <v>2669</v>
      </c>
      <c r="F38" s="41">
        <v>2400</v>
      </c>
      <c r="G38" s="42">
        <f t="shared" si="0"/>
        <v>-269</v>
      </c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8" customHeight="1">
      <c r="A39" s="147"/>
      <c r="B39" s="158"/>
      <c r="C39" s="149"/>
      <c r="D39" s="9"/>
      <c r="E39" s="41">
        <v>2669</v>
      </c>
      <c r="F39" s="41">
        <f>F38</f>
        <v>2400</v>
      </c>
      <c r="G39" s="42">
        <f t="shared" si="0"/>
        <v>-269</v>
      </c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8" customHeight="1">
      <c r="A40" s="147"/>
      <c r="B40" s="158"/>
      <c r="C40" s="150" t="s">
        <v>24</v>
      </c>
      <c r="D40" s="9" t="s">
        <v>95</v>
      </c>
      <c r="E40" s="41">
        <v>6000</v>
      </c>
      <c r="F40" s="41">
        <v>2400</v>
      </c>
      <c r="G40" s="42">
        <f t="shared" si="0"/>
        <v>-3600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8" customHeight="1">
      <c r="A41" s="147"/>
      <c r="B41" s="158"/>
      <c r="C41" s="149"/>
      <c r="D41" s="9"/>
      <c r="E41" s="41">
        <v>6000</v>
      </c>
      <c r="F41" s="41">
        <f>F40</f>
        <v>2400</v>
      </c>
      <c r="G41" s="42">
        <f t="shared" si="0"/>
        <v>-3600</v>
      </c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18" customHeight="1">
      <c r="A42" s="147"/>
      <c r="B42" s="158"/>
      <c r="C42" s="150" t="s">
        <v>96</v>
      </c>
      <c r="D42" s="9" t="s">
        <v>96</v>
      </c>
      <c r="E42" s="41">
        <v>200</v>
      </c>
      <c r="F42" s="41">
        <v>200</v>
      </c>
      <c r="G42" s="42">
        <f t="shared" si="0"/>
        <v>0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8" customHeight="1">
      <c r="A43" s="147"/>
      <c r="B43" s="158"/>
      <c r="C43" s="149"/>
      <c r="D43" s="9"/>
      <c r="E43" s="41">
        <v>200</v>
      </c>
      <c r="F43" s="41">
        <f>F42</f>
        <v>200</v>
      </c>
      <c r="G43" s="42">
        <f t="shared" si="0"/>
        <v>0</v>
      </c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8" customHeight="1">
      <c r="A44" s="147"/>
      <c r="B44" s="158"/>
      <c r="C44" s="151"/>
      <c r="D44" s="152"/>
      <c r="E44" s="41">
        <v>23869</v>
      </c>
      <c r="F44" s="41">
        <f>F43+F41+F39+F37+F35+F33</f>
        <v>15074</v>
      </c>
      <c r="G44" s="42">
        <f t="shared" si="0"/>
        <v>-8795</v>
      </c>
      <c r="H44" s="2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18" customHeight="1" thickBot="1">
      <c r="A45" s="148"/>
      <c r="B45" s="154"/>
      <c r="C45" s="155"/>
      <c r="D45" s="156"/>
      <c r="E45" s="83">
        <f>E44+E31+E26</f>
        <v>152400.01301945205</v>
      </c>
      <c r="F45" s="83">
        <f>F44+F31+F26</f>
        <v>152536.70138005342</v>
      </c>
      <c r="G45" s="84">
        <f t="shared" si="0"/>
        <v>136.68836060137255</v>
      </c>
      <c r="H45" s="8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18" customHeight="1" thickTop="1">
      <c r="A46" s="146" t="s">
        <v>97</v>
      </c>
      <c r="B46" s="157" t="s">
        <v>25</v>
      </c>
      <c r="C46" s="164" t="s">
        <v>25</v>
      </c>
      <c r="D46" s="86" t="s">
        <v>98</v>
      </c>
      <c r="E46" s="87">
        <v>300</v>
      </c>
      <c r="F46" s="87">
        <v>300</v>
      </c>
      <c r="G46" s="88">
        <f t="shared" si="0"/>
        <v>0</v>
      </c>
      <c r="H46" s="8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18" customHeight="1">
      <c r="A47" s="147"/>
      <c r="B47" s="158"/>
      <c r="C47" s="165"/>
      <c r="D47" s="29"/>
      <c r="E47" s="41">
        <v>300</v>
      </c>
      <c r="F47" s="41">
        <f>F46</f>
        <v>300</v>
      </c>
      <c r="G47" s="42">
        <f t="shared" si="0"/>
        <v>0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18" customHeight="1">
      <c r="A48" s="147"/>
      <c r="B48" s="158"/>
      <c r="C48" s="166" t="s">
        <v>124</v>
      </c>
      <c r="D48" s="29" t="s">
        <v>124</v>
      </c>
      <c r="E48" s="41">
        <v>2350</v>
      </c>
      <c r="F48" s="41">
        <v>500</v>
      </c>
      <c r="G48" s="42">
        <f t="shared" si="0"/>
        <v>-1850</v>
      </c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18" customHeight="1">
      <c r="A49" s="147"/>
      <c r="B49" s="158"/>
      <c r="C49" s="165"/>
      <c r="D49" s="9"/>
      <c r="E49" s="41">
        <v>2350</v>
      </c>
      <c r="F49" s="41">
        <f>F48</f>
        <v>500</v>
      </c>
      <c r="G49" s="42">
        <f t="shared" si="0"/>
        <v>-1850</v>
      </c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18" customHeight="1">
      <c r="A50" s="147"/>
      <c r="B50" s="158"/>
      <c r="C50" s="166" t="s">
        <v>26</v>
      </c>
      <c r="D50" s="9" t="s">
        <v>99</v>
      </c>
      <c r="E50" s="41">
        <v>1200</v>
      </c>
      <c r="F50" s="41">
        <v>500</v>
      </c>
      <c r="G50" s="42">
        <f t="shared" si="0"/>
        <v>-700</v>
      </c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18" customHeight="1">
      <c r="A51" s="147"/>
      <c r="B51" s="158"/>
      <c r="C51" s="165"/>
      <c r="D51" s="29"/>
      <c r="E51" s="41">
        <v>1200</v>
      </c>
      <c r="F51" s="41">
        <f>F50</f>
        <v>500</v>
      </c>
      <c r="G51" s="42">
        <f t="shared" si="0"/>
        <v>-700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18" customHeight="1">
      <c r="A52" s="147"/>
      <c r="B52" s="158"/>
      <c r="C52" s="151"/>
      <c r="D52" s="152"/>
      <c r="E52" s="47">
        <v>3850</v>
      </c>
      <c r="F52" s="47">
        <f>F51+F49+F47</f>
        <v>1300</v>
      </c>
      <c r="G52" s="47">
        <f>G51+G49+G47</f>
        <v>-2550</v>
      </c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18" customHeight="1" thickBot="1">
      <c r="A53" s="148"/>
      <c r="B53" s="154"/>
      <c r="C53" s="155"/>
      <c r="D53" s="156"/>
      <c r="E53" s="83">
        <f>E51+E49+E47</f>
        <v>3850</v>
      </c>
      <c r="F53" s="83">
        <f>F51+F49+F47</f>
        <v>1300</v>
      </c>
      <c r="G53" s="84">
        <f t="shared" si="0"/>
        <v>-2550</v>
      </c>
      <c r="H53" s="8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18" customHeight="1" thickTop="1">
      <c r="A54" s="146" t="s">
        <v>108</v>
      </c>
      <c r="B54" s="146" t="s">
        <v>19</v>
      </c>
      <c r="C54" s="146" t="s">
        <v>5</v>
      </c>
      <c r="D54" s="90" t="s">
        <v>5</v>
      </c>
      <c r="E54" s="87">
        <v>20633</v>
      </c>
      <c r="F54" s="87">
        <v>21243</v>
      </c>
      <c r="G54" s="88">
        <f t="shared" si="0"/>
        <v>610</v>
      </c>
      <c r="H54" s="89" t="s">
        <v>178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18" customHeight="1">
      <c r="A55" s="147"/>
      <c r="B55" s="147"/>
      <c r="C55" s="149"/>
      <c r="D55" s="29"/>
      <c r="E55" s="41">
        <v>20633</v>
      </c>
      <c r="F55" s="41">
        <f>F54</f>
        <v>21243</v>
      </c>
      <c r="G55" s="42">
        <f t="shared" si="0"/>
        <v>610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18" customHeight="1">
      <c r="A56" s="147"/>
      <c r="B56" s="147"/>
      <c r="C56" s="150" t="s">
        <v>100</v>
      </c>
      <c r="D56" s="29" t="s">
        <v>100</v>
      </c>
      <c r="E56" s="41">
        <v>5000</v>
      </c>
      <c r="F56" s="41">
        <v>4000</v>
      </c>
      <c r="G56" s="42">
        <f t="shared" si="0"/>
        <v>-1000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8" customHeight="1">
      <c r="A57" s="147"/>
      <c r="B57" s="147"/>
      <c r="C57" s="149"/>
      <c r="D57" s="29"/>
      <c r="E57" s="41">
        <v>5000</v>
      </c>
      <c r="F57" s="41">
        <f>F56</f>
        <v>4000</v>
      </c>
      <c r="G57" s="42">
        <f t="shared" si="0"/>
        <v>-1000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18" customHeight="1">
      <c r="A58" s="147"/>
      <c r="B58" s="147"/>
      <c r="C58" s="150" t="s">
        <v>101</v>
      </c>
      <c r="D58" s="29" t="s">
        <v>101</v>
      </c>
      <c r="E58" s="41">
        <v>300</v>
      </c>
      <c r="F58" s="41">
        <v>300</v>
      </c>
      <c r="G58" s="42">
        <f t="shared" si="0"/>
        <v>0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18" customHeight="1">
      <c r="A59" s="147"/>
      <c r="B59" s="147"/>
      <c r="C59" s="149"/>
      <c r="D59" s="29"/>
      <c r="E59" s="41">
        <v>300</v>
      </c>
      <c r="F59" s="41">
        <f>F58</f>
        <v>300</v>
      </c>
      <c r="G59" s="42">
        <f t="shared" si="0"/>
        <v>0</v>
      </c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18" customHeight="1">
      <c r="A60" s="147"/>
      <c r="B60" s="147"/>
      <c r="C60" s="150" t="s">
        <v>102</v>
      </c>
      <c r="D60" s="29" t="s">
        <v>102</v>
      </c>
      <c r="E60" s="41">
        <v>500</v>
      </c>
      <c r="F60" s="41">
        <v>400</v>
      </c>
      <c r="G60" s="42">
        <f t="shared" si="0"/>
        <v>-100</v>
      </c>
      <c r="H60" s="28" t="s">
        <v>180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18" customHeight="1">
      <c r="A61" s="147"/>
      <c r="B61" s="147"/>
      <c r="C61" s="149"/>
      <c r="D61" s="29"/>
      <c r="E61" s="41">
        <v>500</v>
      </c>
      <c r="F61" s="41">
        <f>F60</f>
        <v>400</v>
      </c>
      <c r="G61" s="42">
        <f t="shared" si="0"/>
        <v>-100</v>
      </c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18" customHeight="1">
      <c r="A62" s="147"/>
      <c r="B62" s="147"/>
      <c r="C62" s="150" t="s">
        <v>103</v>
      </c>
      <c r="D62" s="29" t="s">
        <v>103</v>
      </c>
      <c r="E62" s="41">
        <v>2250</v>
      </c>
      <c r="F62" s="41">
        <v>2250</v>
      </c>
      <c r="G62" s="42">
        <f t="shared" si="0"/>
        <v>0</v>
      </c>
      <c r="H62" s="18" t="s">
        <v>133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18" customHeight="1">
      <c r="A63" s="147"/>
      <c r="B63" s="147"/>
      <c r="C63" s="149"/>
      <c r="D63" s="29"/>
      <c r="E63" s="41">
        <v>2250</v>
      </c>
      <c r="F63" s="41">
        <f>F62</f>
        <v>2250</v>
      </c>
      <c r="G63" s="42">
        <f t="shared" si="0"/>
        <v>0</v>
      </c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18" customHeight="1">
      <c r="A64" s="147"/>
      <c r="B64" s="147"/>
      <c r="C64" s="150" t="s">
        <v>104</v>
      </c>
      <c r="D64" s="29" t="s">
        <v>104</v>
      </c>
      <c r="E64" s="41">
        <v>1200</v>
      </c>
      <c r="F64" s="41">
        <v>720</v>
      </c>
      <c r="G64" s="42">
        <f t="shared" si="0"/>
        <v>-480</v>
      </c>
      <c r="H64" s="28" t="s">
        <v>191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18" customHeight="1">
      <c r="A65" s="147"/>
      <c r="B65" s="147"/>
      <c r="C65" s="147"/>
      <c r="D65" s="29" t="s">
        <v>127</v>
      </c>
      <c r="E65" s="41">
        <v>200</v>
      </c>
      <c r="F65" s="41">
        <v>220</v>
      </c>
      <c r="G65" s="42">
        <f t="shared" si="0"/>
        <v>20</v>
      </c>
      <c r="H65" s="28" t="s">
        <v>134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18" customHeight="1">
      <c r="A66" s="147"/>
      <c r="B66" s="147"/>
      <c r="C66" s="149"/>
      <c r="D66" s="29"/>
      <c r="E66" s="41">
        <v>1400</v>
      </c>
      <c r="F66" s="41">
        <f>F65+F64</f>
        <v>940</v>
      </c>
      <c r="G66" s="42">
        <f t="shared" si="0"/>
        <v>-460</v>
      </c>
      <c r="H66" s="2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18" customHeight="1">
      <c r="A67" s="147"/>
      <c r="B67" s="147"/>
      <c r="C67" s="150" t="s">
        <v>27</v>
      </c>
      <c r="D67" s="29" t="s">
        <v>27</v>
      </c>
      <c r="E67" s="41">
        <v>1200</v>
      </c>
      <c r="F67" s="41">
        <v>1200</v>
      </c>
      <c r="G67" s="42">
        <f t="shared" si="0"/>
        <v>0</v>
      </c>
      <c r="H67" s="28" t="s">
        <v>135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18" customHeight="1">
      <c r="A68" s="147"/>
      <c r="B68" s="147"/>
      <c r="C68" s="149"/>
      <c r="D68" s="29"/>
      <c r="E68" s="41">
        <v>1200</v>
      </c>
      <c r="F68" s="41">
        <f>F67</f>
        <v>1200</v>
      </c>
      <c r="G68" s="42">
        <f t="shared" si="0"/>
        <v>0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18" customHeight="1">
      <c r="A69" s="147"/>
      <c r="B69" s="149"/>
      <c r="C69" s="151"/>
      <c r="D69" s="152"/>
      <c r="E69" s="41">
        <v>31283</v>
      </c>
      <c r="F69" s="41">
        <f>F68+F66+F63+F61+F59+F57+F55</f>
        <v>30333</v>
      </c>
      <c r="G69" s="42">
        <f t="shared" si="0"/>
        <v>-950</v>
      </c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18" customHeight="1">
      <c r="A70" s="147"/>
      <c r="B70" s="150" t="s">
        <v>105</v>
      </c>
      <c r="C70" s="150" t="s">
        <v>106</v>
      </c>
      <c r="D70" s="29" t="s">
        <v>107</v>
      </c>
      <c r="E70" s="41">
        <v>200</v>
      </c>
      <c r="F70" s="41">
        <v>100</v>
      </c>
      <c r="G70" s="42">
        <f t="shared" si="0"/>
        <v>-100</v>
      </c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18" customHeight="1">
      <c r="A71" s="147"/>
      <c r="B71" s="147"/>
      <c r="C71" s="149"/>
      <c r="D71" s="29"/>
      <c r="E71" s="41">
        <v>200</v>
      </c>
      <c r="F71" s="41">
        <f>F70</f>
        <v>100</v>
      </c>
      <c r="G71" s="42">
        <f t="shared" si="0"/>
        <v>-100</v>
      </c>
      <c r="H71" s="2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18" customHeight="1">
      <c r="A72" s="147"/>
      <c r="B72" s="149"/>
      <c r="C72" s="151"/>
      <c r="D72" s="152"/>
      <c r="E72" s="47">
        <v>200</v>
      </c>
      <c r="F72" s="47">
        <f>F71</f>
        <v>100</v>
      </c>
      <c r="G72" s="45">
        <f aca="true" t="shared" si="1" ref="G72:G94">F72-E72</f>
        <v>-100</v>
      </c>
      <c r="H72" s="2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18" customHeight="1">
      <c r="A73" s="147"/>
      <c r="B73" s="150" t="s">
        <v>28</v>
      </c>
      <c r="C73" s="150" t="s">
        <v>109</v>
      </c>
      <c r="D73" s="10" t="s">
        <v>109</v>
      </c>
      <c r="E73" s="41">
        <v>300</v>
      </c>
      <c r="F73" s="41">
        <v>100</v>
      </c>
      <c r="G73" s="42">
        <f t="shared" si="1"/>
        <v>-200</v>
      </c>
      <c r="H73" s="2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18" customHeight="1">
      <c r="A74" s="147"/>
      <c r="B74" s="147"/>
      <c r="C74" s="149"/>
      <c r="D74" s="10"/>
      <c r="E74" s="41">
        <v>300</v>
      </c>
      <c r="F74" s="41">
        <f>F73</f>
        <v>100</v>
      </c>
      <c r="G74" s="42">
        <f t="shared" si="1"/>
        <v>-200</v>
      </c>
      <c r="H74" s="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18" customHeight="1">
      <c r="A75" s="147"/>
      <c r="B75" s="147"/>
      <c r="C75" s="150" t="s">
        <v>110</v>
      </c>
      <c r="D75" s="10" t="s">
        <v>112</v>
      </c>
      <c r="E75" s="41">
        <v>500</v>
      </c>
      <c r="F75" s="41">
        <v>361</v>
      </c>
      <c r="G75" s="42">
        <f t="shared" si="1"/>
        <v>-139</v>
      </c>
      <c r="H75" s="28" t="s">
        <v>181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18" customHeight="1">
      <c r="A76" s="147"/>
      <c r="B76" s="147"/>
      <c r="C76" s="149"/>
      <c r="D76" s="10"/>
      <c r="E76" s="41">
        <v>500</v>
      </c>
      <c r="F76" s="41">
        <v>384</v>
      </c>
      <c r="G76" s="42">
        <f t="shared" si="1"/>
        <v>-116</v>
      </c>
      <c r="H76" s="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8" customHeight="1">
      <c r="A77" s="147"/>
      <c r="B77" s="147"/>
      <c r="C77" s="150" t="s">
        <v>111</v>
      </c>
      <c r="D77" s="10" t="s">
        <v>108</v>
      </c>
      <c r="E77" s="41">
        <v>300</v>
      </c>
      <c r="F77" s="41">
        <v>100</v>
      </c>
      <c r="G77" s="42">
        <f t="shared" si="1"/>
        <v>-200</v>
      </c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18" customHeight="1">
      <c r="A78" s="147"/>
      <c r="B78" s="147"/>
      <c r="C78" s="149"/>
      <c r="D78" s="10"/>
      <c r="E78" s="41">
        <v>300</v>
      </c>
      <c r="F78" s="41">
        <f>F77</f>
        <v>100</v>
      </c>
      <c r="G78" s="42">
        <f t="shared" si="1"/>
        <v>-200</v>
      </c>
      <c r="H78" s="2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18" customHeight="1">
      <c r="A79" s="147"/>
      <c r="B79" s="149"/>
      <c r="C79" s="151"/>
      <c r="D79" s="152"/>
      <c r="E79" s="47">
        <v>1100</v>
      </c>
      <c r="F79" s="47">
        <f>F78+F76+F74</f>
        <v>584</v>
      </c>
      <c r="G79" s="45">
        <f t="shared" si="1"/>
        <v>-516</v>
      </c>
      <c r="H79" s="2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" customFormat="1" ht="18" customHeight="1" thickBot="1">
      <c r="A80" s="148"/>
      <c r="B80" s="154"/>
      <c r="C80" s="155"/>
      <c r="D80" s="156"/>
      <c r="E80" s="83">
        <f>E79+E72+E69</f>
        <v>32583</v>
      </c>
      <c r="F80" s="83">
        <f>F79+F72+F69</f>
        <v>31017</v>
      </c>
      <c r="G80" s="84">
        <f t="shared" si="1"/>
        <v>-1566</v>
      </c>
      <c r="H80" s="8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" customFormat="1" ht="18" customHeight="1" thickTop="1">
      <c r="A81" s="146" t="s">
        <v>113</v>
      </c>
      <c r="B81" s="146" t="s">
        <v>113</v>
      </c>
      <c r="C81" s="146" t="s">
        <v>114</v>
      </c>
      <c r="D81" s="13" t="s">
        <v>115</v>
      </c>
      <c r="E81" s="87">
        <v>0</v>
      </c>
      <c r="F81" s="88">
        <v>0</v>
      </c>
      <c r="G81" s="88">
        <f t="shared" si="1"/>
        <v>0</v>
      </c>
      <c r="H81" s="8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" customFormat="1" ht="18" customHeight="1">
      <c r="A82" s="147"/>
      <c r="B82" s="147"/>
      <c r="C82" s="149"/>
      <c r="D82" s="10"/>
      <c r="E82" s="47">
        <v>0</v>
      </c>
      <c r="F82" s="45">
        <v>0</v>
      </c>
      <c r="G82" s="45">
        <f t="shared" si="1"/>
        <v>0</v>
      </c>
      <c r="H82" s="2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" customFormat="1" ht="18" customHeight="1">
      <c r="A83" s="147"/>
      <c r="B83" s="149"/>
      <c r="C83" s="7"/>
      <c r="D83" s="10"/>
      <c r="E83" s="47">
        <v>0</v>
      </c>
      <c r="F83" s="45">
        <v>0</v>
      </c>
      <c r="G83" s="45">
        <f t="shared" si="1"/>
        <v>0</v>
      </c>
      <c r="H83" s="2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" customFormat="1" ht="18" customHeight="1" thickBot="1">
      <c r="A84" s="148"/>
      <c r="B84" s="154"/>
      <c r="C84" s="155"/>
      <c r="D84" s="156"/>
      <c r="E84" s="91">
        <v>0</v>
      </c>
      <c r="F84" s="92">
        <v>0</v>
      </c>
      <c r="G84" s="92">
        <f t="shared" si="1"/>
        <v>0</v>
      </c>
      <c r="H84" s="8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" customFormat="1" ht="18" customHeight="1" thickTop="1">
      <c r="A85" s="146" t="s">
        <v>29</v>
      </c>
      <c r="B85" s="146" t="s">
        <v>29</v>
      </c>
      <c r="C85" s="146" t="s">
        <v>29</v>
      </c>
      <c r="D85" s="13" t="s">
        <v>116</v>
      </c>
      <c r="E85" s="87">
        <v>100</v>
      </c>
      <c r="F85" s="88">
        <v>500</v>
      </c>
      <c r="G85" s="88">
        <f t="shared" si="1"/>
        <v>400</v>
      </c>
      <c r="H85" s="8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" customFormat="1" ht="18" customHeight="1">
      <c r="A86" s="147"/>
      <c r="B86" s="147"/>
      <c r="C86" s="149"/>
      <c r="D86" s="10"/>
      <c r="E86" s="47">
        <v>100</v>
      </c>
      <c r="F86" s="47">
        <f aca="true" t="shared" si="2" ref="E86:F88">F85</f>
        <v>500</v>
      </c>
      <c r="G86" s="45">
        <f t="shared" si="1"/>
        <v>400</v>
      </c>
      <c r="H86" s="2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" customFormat="1" ht="18" customHeight="1">
      <c r="A87" s="147"/>
      <c r="B87" s="149"/>
      <c r="C87" s="151"/>
      <c r="D87" s="152"/>
      <c r="E87" s="47">
        <v>100</v>
      </c>
      <c r="F87" s="47">
        <f t="shared" si="2"/>
        <v>500</v>
      </c>
      <c r="G87" s="45">
        <f t="shared" si="1"/>
        <v>400</v>
      </c>
      <c r="H87" s="2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1" customFormat="1" ht="18" customHeight="1" thickBot="1">
      <c r="A88" s="148"/>
      <c r="B88" s="154"/>
      <c r="C88" s="155"/>
      <c r="D88" s="156"/>
      <c r="E88" s="83">
        <f t="shared" si="2"/>
        <v>100</v>
      </c>
      <c r="F88" s="83">
        <f t="shared" si="2"/>
        <v>500</v>
      </c>
      <c r="G88" s="84">
        <f t="shared" si="1"/>
        <v>400</v>
      </c>
      <c r="H88" s="8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1" customFormat="1" ht="18" customHeight="1" thickTop="1">
      <c r="A89" s="146" t="s">
        <v>30</v>
      </c>
      <c r="B89" s="146" t="s">
        <v>117</v>
      </c>
      <c r="C89" s="146" t="s">
        <v>131</v>
      </c>
      <c r="D89" s="13" t="s">
        <v>131</v>
      </c>
      <c r="E89" s="87">
        <v>1000</v>
      </c>
      <c r="F89" s="88">
        <v>500</v>
      </c>
      <c r="G89" s="88">
        <f t="shared" si="1"/>
        <v>-500</v>
      </c>
      <c r="H89" s="8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" customFormat="1" ht="18" customHeight="1">
      <c r="A90" s="147"/>
      <c r="B90" s="147"/>
      <c r="C90" s="149"/>
      <c r="D90" s="10"/>
      <c r="E90" s="47">
        <v>1000</v>
      </c>
      <c r="F90" s="45">
        <f>F89</f>
        <v>500</v>
      </c>
      <c r="G90" s="45">
        <f t="shared" si="1"/>
        <v>-500</v>
      </c>
      <c r="H90" s="2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" customFormat="1" ht="18" customHeight="1">
      <c r="A91" s="147"/>
      <c r="B91" s="147"/>
      <c r="C91" s="150" t="s">
        <v>129</v>
      </c>
      <c r="D91" s="10" t="s">
        <v>130</v>
      </c>
      <c r="E91" s="41">
        <v>0</v>
      </c>
      <c r="F91" s="41">
        <v>0</v>
      </c>
      <c r="G91" s="42">
        <f t="shared" si="1"/>
        <v>0</v>
      </c>
      <c r="H91" s="2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" customFormat="1" ht="18" customHeight="1">
      <c r="A92" s="147"/>
      <c r="B92" s="147"/>
      <c r="C92" s="149"/>
      <c r="D92" s="10"/>
      <c r="E92" s="47">
        <v>0</v>
      </c>
      <c r="F92" s="47">
        <f>F91</f>
        <v>0</v>
      </c>
      <c r="G92" s="45">
        <f t="shared" si="1"/>
        <v>0</v>
      </c>
      <c r="H92" s="2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" customFormat="1" ht="18" customHeight="1">
      <c r="A93" s="147"/>
      <c r="B93" s="149"/>
      <c r="C93" s="151"/>
      <c r="D93" s="152"/>
      <c r="E93" s="47">
        <v>1000</v>
      </c>
      <c r="F93" s="47">
        <f>F92+F90</f>
        <v>500</v>
      </c>
      <c r="G93" s="45">
        <f t="shared" si="1"/>
        <v>-500</v>
      </c>
      <c r="H93" s="2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" customFormat="1" ht="18" customHeight="1" thickBot="1">
      <c r="A94" s="148"/>
      <c r="B94" s="154"/>
      <c r="C94" s="155"/>
      <c r="D94" s="156"/>
      <c r="E94" s="83">
        <f>E93</f>
        <v>1000</v>
      </c>
      <c r="F94" s="83">
        <f>F93</f>
        <v>500</v>
      </c>
      <c r="G94" s="92">
        <f t="shared" si="1"/>
        <v>-500</v>
      </c>
      <c r="H94" s="8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" customFormat="1" ht="18" customHeight="1" thickTop="1">
      <c r="A95" s="146" t="s">
        <v>183</v>
      </c>
      <c r="B95" s="146" t="s">
        <v>184</v>
      </c>
      <c r="C95" s="146" t="s">
        <v>185</v>
      </c>
      <c r="D95" s="13" t="s">
        <v>186</v>
      </c>
      <c r="E95" s="87">
        <v>0</v>
      </c>
      <c r="F95" s="88">
        <v>1800</v>
      </c>
      <c r="G95" s="88">
        <f>F95-E95</f>
        <v>1800</v>
      </c>
      <c r="H95" s="8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" customFormat="1" ht="18" customHeight="1">
      <c r="A96" s="147"/>
      <c r="B96" s="147"/>
      <c r="C96" s="149"/>
      <c r="D96" s="10"/>
      <c r="E96" s="47">
        <v>0</v>
      </c>
      <c r="F96" s="47">
        <f>F95</f>
        <v>1800</v>
      </c>
      <c r="G96" s="45">
        <f>F96-E96</f>
        <v>1800</v>
      </c>
      <c r="H96" s="2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" customFormat="1" ht="18" customHeight="1">
      <c r="A97" s="147"/>
      <c r="B97" s="149"/>
      <c r="C97" s="151"/>
      <c r="D97" s="152"/>
      <c r="E97" s="47">
        <v>0</v>
      </c>
      <c r="F97" s="47">
        <f>F96</f>
        <v>1800</v>
      </c>
      <c r="G97" s="45">
        <f>F97-E97</f>
        <v>1800</v>
      </c>
      <c r="H97" s="2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8" customHeight="1" thickBot="1">
      <c r="A98" s="148"/>
      <c r="B98" s="154"/>
      <c r="C98" s="155"/>
      <c r="D98" s="156"/>
      <c r="E98" s="83">
        <f>E97</f>
        <v>0</v>
      </c>
      <c r="F98" s="83">
        <f>F97</f>
        <v>1800</v>
      </c>
      <c r="G98" s="84">
        <f>F98-E98</f>
        <v>1800</v>
      </c>
      <c r="H98" s="8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8" customHeight="1" thickTop="1">
      <c r="A99" s="161" t="s">
        <v>128</v>
      </c>
      <c r="B99" s="162"/>
      <c r="C99" s="162"/>
      <c r="D99" s="163"/>
      <c r="E99" s="93">
        <f>E94+E88+E84+E80+E53+E45</f>
        <v>189933.01301945205</v>
      </c>
      <c r="F99" s="93">
        <f>F94+F88+F84+F80+F53+F45+F98</f>
        <v>187653.70138005342</v>
      </c>
      <c r="G99" s="93">
        <f>G94+G88+G84+G80+G53+G45+G98</f>
        <v>-2279.3116393986274</v>
      </c>
      <c r="H99" s="94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</row>
    <row r="100" spans="1:21" ht="13.5">
      <c r="A100" s="4"/>
      <c r="B100" s="4"/>
      <c r="C100" s="4"/>
      <c r="D100" s="4"/>
      <c r="E100" s="48"/>
      <c r="F100" s="48"/>
      <c r="G100" s="48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9:21" ht="13.5"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9:21" ht="13.5"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9:21" ht="13.5"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</row>
  </sheetData>
  <sheetProtection/>
  <mergeCells count="70">
    <mergeCell ref="G1:H1"/>
    <mergeCell ref="A3:A45"/>
    <mergeCell ref="B32:B44"/>
    <mergeCell ref="C38:C39"/>
    <mergeCell ref="C36:C37"/>
    <mergeCell ref="A46:A53"/>
    <mergeCell ref="B27:B31"/>
    <mergeCell ref="C31:D31"/>
    <mergeCell ref="C44:D44"/>
    <mergeCell ref="B3:B26"/>
    <mergeCell ref="C42:C43"/>
    <mergeCell ref="C18:C23"/>
    <mergeCell ref="C50:C51"/>
    <mergeCell ref="C52:D52"/>
    <mergeCell ref="A1:B1"/>
    <mergeCell ref="C24:C25"/>
    <mergeCell ref="C26:D26"/>
    <mergeCell ref="C3:C4"/>
    <mergeCell ref="C5:C15"/>
    <mergeCell ref="C16:C17"/>
    <mergeCell ref="C58:C59"/>
    <mergeCell ref="C34:C35"/>
    <mergeCell ref="C62:C63"/>
    <mergeCell ref="C67:C68"/>
    <mergeCell ref="C27:C28"/>
    <mergeCell ref="C29:C30"/>
    <mergeCell ref="C32:C33"/>
    <mergeCell ref="C40:C41"/>
    <mergeCell ref="C46:C47"/>
    <mergeCell ref="C48:C49"/>
    <mergeCell ref="C81:C82"/>
    <mergeCell ref="B45:D45"/>
    <mergeCell ref="A54:A80"/>
    <mergeCell ref="B54:B69"/>
    <mergeCell ref="B73:B79"/>
    <mergeCell ref="C73:C74"/>
    <mergeCell ref="C75:C76"/>
    <mergeCell ref="C77:C78"/>
    <mergeCell ref="C54:C55"/>
    <mergeCell ref="C56:C57"/>
    <mergeCell ref="B70:B72"/>
    <mergeCell ref="C70:C71"/>
    <mergeCell ref="B84:D84"/>
    <mergeCell ref="C87:D87"/>
    <mergeCell ref="B88:D88"/>
    <mergeCell ref="C60:C61"/>
    <mergeCell ref="C64:C66"/>
    <mergeCell ref="C79:D79"/>
    <mergeCell ref="C72:D72"/>
    <mergeCell ref="C69:D69"/>
    <mergeCell ref="B46:B52"/>
    <mergeCell ref="C89:C90"/>
    <mergeCell ref="B89:B93"/>
    <mergeCell ref="A89:A94"/>
    <mergeCell ref="B80:D80"/>
    <mergeCell ref="C91:C92"/>
    <mergeCell ref="A81:A84"/>
    <mergeCell ref="B81:B83"/>
    <mergeCell ref="B94:D94"/>
    <mergeCell ref="C93:D93"/>
    <mergeCell ref="A99:D99"/>
    <mergeCell ref="B53:D53"/>
    <mergeCell ref="A95:A98"/>
    <mergeCell ref="B95:B97"/>
    <mergeCell ref="C95:C96"/>
    <mergeCell ref="C97:D97"/>
    <mergeCell ref="B98:D98"/>
    <mergeCell ref="A85:A88"/>
    <mergeCell ref="B85:B87"/>
    <mergeCell ref="C85:C86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scaleWithDoc="0" alignWithMargins="0">
    <oddHeader>&amp;C&amp;"굴림,굵게"&amp;16 2016 세출예산(안)</oddHeader>
    <oddFooter>&amp;C&amp;P / &amp;N</oddFooter>
  </headerFooter>
  <ignoredErrors>
    <ignoredError sqref="G52 F93:F94 F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2015-12-09T07:53:42Z</cp:lastPrinted>
  <dcterms:created xsi:type="dcterms:W3CDTF">2010-01-14T13:49:12Z</dcterms:created>
  <dcterms:modified xsi:type="dcterms:W3CDTF">2015-12-29T05:27:28Z</dcterms:modified>
  <cp:category/>
  <cp:version/>
  <cp:contentType/>
  <cp:contentStatus/>
</cp:coreProperties>
</file>