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360" windowHeight="9000" activeTab="4"/>
  </bookViews>
  <sheets>
    <sheet name="표지" sheetId="1" r:id="rId1"/>
    <sheet name="예산총칙" sheetId="2" r:id="rId2"/>
    <sheet name="예산총괄표" sheetId="3" r:id="rId3"/>
    <sheet name="세입예산서" sheetId="4" r:id="rId4"/>
    <sheet name="세출예산서" sheetId="5" r:id="rId5"/>
  </sheets>
  <definedNames>
    <definedName name="_xlnm.Print_Area" localSheetId="4">'세출예산서'!$A$1:$H$96</definedName>
    <definedName name="_xlnm.Print_Titles" localSheetId="3">'세입예산서'!$1:$2</definedName>
    <definedName name="_xlnm.Print_Titles" localSheetId="4">'세출예산서'!$1:$2</definedName>
    <definedName name="_xlnm.Print_Titles" localSheetId="2">'예산총괄표'!$1:$3</definedName>
  </definedNames>
  <calcPr calcMode="manual" fullCalcOnLoad="1"/>
</workbook>
</file>

<file path=xl/sharedStrings.xml><?xml version="1.0" encoding="utf-8"?>
<sst xmlns="http://schemas.openxmlformats.org/spreadsheetml/2006/main" count="342" uniqueCount="246">
  <si>
    <t>관</t>
  </si>
  <si>
    <t>항</t>
  </si>
  <si>
    <t>목</t>
  </si>
  <si>
    <t>입소자부담금수입</t>
  </si>
  <si>
    <t>급여</t>
  </si>
  <si>
    <t>생계비</t>
  </si>
  <si>
    <t>장기요양급여수입</t>
  </si>
  <si>
    <t>후원금</t>
  </si>
  <si>
    <t>지정후원금</t>
  </si>
  <si>
    <t>기타후생경비</t>
  </si>
  <si>
    <t>비지정후원금</t>
  </si>
  <si>
    <t>업무추진비</t>
  </si>
  <si>
    <t>전입금</t>
  </si>
  <si>
    <t>법인전입금</t>
  </si>
  <si>
    <t>기관운영비</t>
  </si>
  <si>
    <t>이월금</t>
  </si>
  <si>
    <t>전년도이월금</t>
  </si>
  <si>
    <t>잡수입</t>
  </si>
  <si>
    <t>운영비</t>
  </si>
  <si>
    <t>여비</t>
  </si>
  <si>
    <t>수용비 및 수수료</t>
  </si>
  <si>
    <t>공공요금</t>
  </si>
  <si>
    <t>제세공과금</t>
  </si>
  <si>
    <t>차량비</t>
  </si>
  <si>
    <t>시설비</t>
  </si>
  <si>
    <t>시설장비유지비</t>
  </si>
  <si>
    <t>연료비</t>
  </si>
  <si>
    <t>사업비</t>
  </si>
  <si>
    <t>잡지출</t>
  </si>
  <si>
    <t>예비비</t>
  </si>
  <si>
    <t>세목</t>
  </si>
  <si>
    <t>전년도이월금</t>
  </si>
  <si>
    <t>입소비용수입</t>
  </si>
  <si>
    <t>보조금수입</t>
  </si>
  <si>
    <t>시군구보조금</t>
  </si>
  <si>
    <t>증감</t>
  </si>
  <si>
    <t>입소비용수입</t>
  </si>
  <si>
    <t>요양급여수입</t>
  </si>
  <si>
    <t>지정후원금</t>
  </si>
  <si>
    <t>비지정후원금</t>
  </si>
  <si>
    <t>산출근거</t>
  </si>
  <si>
    <t>법인전입금</t>
  </si>
  <si>
    <t>전년도이월금(후원금)</t>
  </si>
  <si>
    <t>전년도이월금
(후원금)</t>
  </si>
  <si>
    <t>불용품매각대</t>
  </si>
  <si>
    <t>기타예금이자수입</t>
  </si>
  <si>
    <t>불용품매각대</t>
  </si>
  <si>
    <t>기타잡수입</t>
  </si>
  <si>
    <t>직원식대</t>
  </si>
  <si>
    <t>세입계</t>
  </si>
  <si>
    <t>( 단위 : 천원 )</t>
  </si>
  <si>
    <t>당기 예산액</t>
  </si>
  <si>
    <t>시설명 : 엘림사랑의집 나동</t>
  </si>
  <si>
    <t>사무비</t>
  </si>
  <si>
    <t>기본급</t>
  </si>
  <si>
    <t>퇴직금 및
퇴직적립금</t>
  </si>
  <si>
    <t>사회보험부담금</t>
  </si>
  <si>
    <t>기타후생경비</t>
  </si>
  <si>
    <t>기관운영비</t>
  </si>
  <si>
    <t>인건비</t>
  </si>
  <si>
    <t>회의비</t>
  </si>
  <si>
    <t>회의비</t>
  </si>
  <si>
    <t>여비</t>
  </si>
  <si>
    <t>수용비 및 수수료</t>
  </si>
  <si>
    <t>공공요금</t>
  </si>
  <si>
    <t>제세공과금</t>
  </si>
  <si>
    <t>차량비</t>
  </si>
  <si>
    <t>기타운영비</t>
  </si>
  <si>
    <t>재산조성비</t>
  </si>
  <si>
    <t>시설비</t>
  </si>
  <si>
    <t>시설장비유지비</t>
  </si>
  <si>
    <t>수용기관경비</t>
  </si>
  <si>
    <t>피복비</t>
  </si>
  <si>
    <t>의료비</t>
  </si>
  <si>
    <t>장의비</t>
  </si>
  <si>
    <t>특별급식비</t>
  </si>
  <si>
    <t>교육비</t>
  </si>
  <si>
    <t>도서구입비</t>
  </si>
  <si>
    <t>도서구입비</t>
  </si>
  <si>
    <t>사업비</t>
  </si>
  <si>
    <t>의료재활사업비</t>
  </si>
  <si>
    <t>사회심리재활사업비</t>
  </si>
  <si>
    <t>사업비</t>
  </si>
  <si>
    <t>사회심리재활사업비</t>
  </si>
  <si>
    <t>부채상환금</t>
  </si>
  <si>
    <t>원금상환금</t>
  </si>
  <si>
    <t>원금상환금</t>
  </si>
  <si>
    <t>잡지출</t>
  </si>
  <si>
    <t>예비비 및 기타</t>
  </si>
  <si>
    <t>자산취득비</t>
  </si>
  <si>
    <t>특별위로금</t>
  </si>
  <si>
    <t>세출계</t>
  </si>
  <si>
    <t>예비비</t>
  </si>
  <si>
    <t>세입</t>
  </si>
  <si>
    <t>세출</t>
  </si>
  <si>
    <t>관</t>
  </si>
  <si>
    <t>항</t>
  </si>
  <si>
    <t>증감액</t>
  </si>
  <si>
    <t>입소자부담금
수입</t>
  </si>
  <si>
    <t>입소비용수입</t>
  </si>
  <si>
    <t>사무비</t>
  </si>
  <si>
    <t>인건비</t>
  </si>
  <si>
    <t>보조금수입</t>
  </si>
  <si>
    <t>업무추진비</t>
  </si>
  <si>
    <t>요양급여수입</t>
  </si>
  <si>
    <t>운영비</t>
  </si>
  <si>
    <t>후원금</t>
  </si>
  <si>
    <t>재산조성비</t>
  </si>
  <si>
    <t>시설비</t>
  </si>
  <si>
    <t>전입급</t>
  </si>
  <si>
    <t>전입금</t>
  </si>
  <si>
    <t>사업비</t>
  </si>
  <si>
    <t>운영비</t>
  </si>
  <si>
    <t>이월금</t>
  </si>
  <si>
    <t>교육비</t>
  </si>
  <si>
    <t>잡수입</t>
  </si>
  <si>
    <t>부채상환금</t>
  </si>
  <si>
    <t>잡지출</t>
  </si>
  <si>
    <t>예비비 
및 기타</t>
  </si>
  <si>
    <t>세입합계</t>
  </si>
  <si>
    <t>세출합계</t>
  </si>
  <si>
    <t xml:space="preserve"> </t>
  </si>
  <si>
    <t>2015 예산액</t>
  </si>
  <si>
    <t>2015 예산서</t>
  </si>
  <si>
    <t>2016 예산액</t>
  </si>
  <si>
    <t>본인입소비용수입</t>
  </si>
  <si>
    <t>본인식재료비수입</t>
  </si>
  <si>
    <t>"주식대 : 1,500(1식) * 3(1일) = 4,500
간식대 : 500(1회) * 2(1일) = 1,000
총식재료비 : 5,500 * 365 * 8= 16,060,000"</t>
  </si>
  <si>
    <t>생계보조금수입</t>
  </si>
  <si>
    <t>8,050* 365 =2,938,250</t>
  </si>
  <si>
    <t>종사자수당</t>
  </si>
  <si>
    <t>특별위로금</t>
  </si>
  <si>
    <t>34,830 *1명 * 2회 = 69,660</t>
  </si>
  <si>
    <t>동내의</t>
  </si>
  <si>
    <t>25,000 * 1명 * 1 = 25,000</t>
  </si>
  <si>
    <t>월동대책비</t>
  </si>
  <si>
    <t>34,280 * 1명 * 1 = 34,280</t>
  </si>
  <si>
    <t>장제비</t>
  </si>
  <si>
    <t>750,000 * 1명 = 750,000</t>
  </si>
  <si>
    <t>효도관광비</t>
  </si>
  <si>
    <t>20,000 * 9명 = 180,000</t>
  </si>
  <si>
    <t>장기요양급여수입</t>
  </si>
  <si>
    <t>"&lt;장기요양 1일당 수가&gt;
1등급:51,290  /  2등급:47,590  /  3등급:43,870
일반1급(2명) :51,290 x365 * 2 * 0.2 = 7,488,340
일반2급(3명) :47,590 *365 * 2 *0.2 = 10,422,210
경감3급(1명) :43,870 *365 *1*0.2*0.5 = 1,601,260
일반3급(2명) :43,870 *365 *  2* 0.2 = 6,405,020
합계 : 25,916,830"</t>
  </si>
  <si>
    <t>100,000 * 2회 = 200,000</t>
  </si>
  <si>
    <t>휴일당직수당</t>
  </si>
  <si>
    <t>연장근로수당</t>
  </si>
  <si>
    <t>시설보조수당</t>
  </si>
  <si>
    <t>직책보조수당</t>
  </si>
  <si>
    <t>급식보조수당</t>
  </si>
  <si>
    <t>처우개선수당</t>
  </si>
  <si>
    <t>요양사 : 월 100,000 * 3명 * 12 = 3,600,000</t>
  </si>
  <si>
    <t>명절휴가수당</t>
  </si>
  <si>
    <t>야간근무수당</t>
  </si>
  <si>
    <t>국민연금</t>
  </si>
  <si>
    <t>건강보험</t>
  </si>
  <si>
    <t>장기요양</t>
  </si>
  <si>
    <t>연간건강보험료 * 6.55/100</t>
  </si>
  <si>
    <t>고용보험</t>
  </si>
  <si>
    <t>산재보험</t>
  </si>
  <si>
    <t>퇴직금 및 퇴직적립금</t>
  </si>
  <si>
    <t>소계</t>
  </si>
  <si>
    <t>소계</t>
  </si>
  <si>
    <t>합계</t>
  </si>
  <si>
    <t>재수당</t>
  </si>
  <si>
    <t>시설명 : 엘림사랑의집 다동</t>
  </si>
  <si>
    <t>연간총급여(기본급+재수당)/12</t>
  </si>
  <si>
    <t>연간총급여(기본급+재수당)*4.5/100</t>
  </si>
  <si>
    <t>연간총급여(기본급+재수당) * 3.035/100</t>
  </si>
  <si>
    <t>연간총급여(기본급+재수당) * 9/1000</t>
  </si>
  <si>
    <t>연간총급여(기본급+재수당) * 7/1000</t>
  </si>
  <si>
    <t>소계</t>
  </si>
  <si>
    <t>합계</t>
  </si>
  <si>
    <t>소계</t>
  </si>
  <si>
    <t xml:space="preserve">사무용품,복사기임대,소모성비품 
1,500,000+600,000+900,000=3,000,000 </t>
  </si>
  <si>
    <t>유관기관 협력 및 후원 100,000*2회=200,000</t>
  </si>
  <si>
    <t>배상책임보험,화재보험,자동차보험+ 세금,협회가입비
1,000,000+360,000+1,000,000+129,000=2,489,000</t>
  </si>
  <si>
    <t>적립금</t>
  </si>
  <si>
    <t>운영충당적립금</t>
  </si>
  <si>
    <t>소계</t>
  </si>
  <si>
    <t>합계</t>
  </si>
  <si>
    <t>운영충당적립금</t>
  </si>
  <si>
    <t>비지정후원금 
140,000 * 12회 = 1,680,000</t>
  </si>
  <si>
    <t>기초수급권자 장의비 
750,000 * 1명 =750,000</t>
  </si>
  <si>
    <t>입소어르신 비상상비약</t>
  </si>
  <si>
    <t xml:space="preserve"> 운영위원회4회, 보호자간담회2회
100,000 * 6회 = 600,000</t>
  </si>
  <si>
    <t>복지원예
50,000 * 12회 = 600,000</t>
  </si>
  <si>
    <t>입소어르신 의류구입
11,000 * 9명 * 2회 =198,000</t>
  </si>
  <si>
    <t xml:space="preserve"> 본인부담식자재비용 + 생계비(시군구보조금)
16,060,000 + 2,938,250 =18,998,250</t>
  </si>
  <si>
    <t>차량구입 적립금
150,000 * 12회= 1,800,000</t>
  </si>
  <si>
    <t>시설장비 유지비(공구,기구,비품수선비)</t>
  </si>
  <si>
    <t>기초수급권자 명절위로금 34,830 * 1명 * 2회= 69,660</t>
  </si>
  <si>
    <t>시설운영에 필요한 비품구입(휠체어,식판)</t>
  </si>
  <si>
    <t>기관운영비</t>
  </si>
  <si>
    <t>출장경비 및 보수교육
50,000 * 12회 = 600,000</t>
  </si>
  <si>
    <t>취사용 엘피지 
108,300 * 12 = 1,299,600</t>
  </si>
  <si>
    <t>전기요금,통신요금,상수도요금
7,000,000+480,000+780,000=8,260,000</t>
  </si>
  <si>
    <t>예비비</t>
  </si>
  <si>
    <t>종사자수당
5년이상 1명 * 90,000 * 12 = 1,080,000
5년미만 4명 * 60,000 * 4명* 12 = 2,880,000
총계 : 3,960,000</t>
  </si>
  <si>
    <t>&lt;장기요양 1일당 수가&gt;
1등급:51,290  /  2등급:47,590  /  3등급:43,870
일반1급(2명) : 51,290 *365 *2명* 0.8 =29,953,360
일반2급(3명) : 47,590 *365 *3명* 0.8 =41,688,840
일반3급(2명) : 43,870 *365 *2명* 0.8 =25,620,080
기초3급(1명) : 43,870 *365 *1명 = 16,012,550
경감3급(1명) : 43,870 *365 * 0.9 = 14,411,300
총계 : 127,686,130</t>
  </si>
  <si>
    <t>500,000 * 12회 = 6,000,000</t>
  </si>
  <si>
    <t>야간응급상황시 원장,간호사 출근
10,000*2명*3회*12월=720,000</t>
  </si>
  <si>
    <t>입소어르신을 위한 수용비(수건,기저귀)
220,000*12=2,640,000</t>
  </si>
  <si>
    <t>직원생일,예방접종,각종경조사
500,000(5명)  + 250,000 (5명) + 655,000(5명)= 1,405,000</t>
  </si>
  <si>
    <t>30,000 *5명 *12 =1,800,000</t>
  </si>
  <si>
    <t>원장 : 월 300,000  / 간호사 : 월 100,000
 (300,000+100,000) *12 =4,800,000</t>
  </si>
  <si>
    <t>종사자 : 5명 ( 원장1, 간호사1, 요양사3 )
 1,260,270 *5명 *12월 =75,616,200</t>
  </si>
  <si>
    <t>차량유류비,차량소모품비 
1,800,000+1,000,000=2,800,000</t>
  </si>
  <si>
    <t>연장근로수당에 통합</t>
  </si>
  <si>
    <t>자격수당 및 각종상여금</t>
  </si>
  <si>
    <t>워커구입 및 휠체어 수리</t>
  </si>
  <si>
    <t>2016년 예산총칙</t>
  </si>
  <si>
    <t xml:space="preserve">제1조 </t>
  </si>
  <si>
    <t>제2조</t>
  </si>
  <si>
    <t>제3조</t>
  </si>
  <si>
    <t>1)세입의 주요 재원은 다음과 같다.</t>
  </si>
  <si>
    <t xml:space="preserve"> </t>
  </si>
  <si>
    <t xml:space="preserve"> (2)과년도수입                  0천원</t>
  </si>
  <si>
    <t xml:space="preserve"> (6)차입금                        0천원</t>
  </si>
  <si>
    <t xml:space="preserve"> (6)전입금                        0천원</t>
  </si>
  <si>
    <t>2)세출의 내용은 다음과 같다.</t>
  </si>
  <si>
    <t xml:space="preserve"> (4)전출금                        0천원</t>
  </si>
  <si>
    <t xml:space="preserve"> (5)과년도지출                  0천원</t>
  </si>
  <si>
    <t xml:space="preserve"> (6)부채상환금                  0천원</t>
  </si>
  <si>
    <t xml:space="preserve"> (8)예비비                     500천원</t>
  </si>
  <si>
    <t xml:space="preserve"> (9)적립금                   1,800천원</t>
  </si>
  <si>
    <t>제4조</t>
  </si>
  <si>
    <t>국가 또는 지방자치단체로부터 교부된 보조금 및 지정후원금, 수익자부담 경비등은 추가경정예산의 성립 이전이라도 보조 및 후원목적에 적절한 경우 먼저 사용할 수 있으며, 이는 차기 추가경정 예산에 반영하여야 한다.</t>
  </si>
  <si>
    <t>제5조</t>
  </si>
  <si>
    <t>세출경비의 부족이 생겼을 때는 사회복지법인 재무회계규칙 제 16조에 의거하여 예산을 전용할 수 있다. 단, 동일 항내의 목간전용이 불가피한 경우에는 법인 대표이사(또는 시설의 장)에게 그 권한을 위임한다.</t>
  </si>
  <si>
    <t>세입세출 예산총액은 186,612천원으로 한다 .</t>
  </si>
  <si>
    <t xml:space="preserve"> (1)입소자부담금        41,977천원</t>
  </si>
  <si>
    <t xml:space="preserve"> (3)보조금                   9,818천원</t>
  </si>
  <si>
    <t xml:space="preserve"> (4)후원금                   1,880천원</t>
  </si>
  <si>
    <r>
      <t xml:space="preserve"> (5)요양급여수입    </t>
    </r>
    <r>
      <rPr>
        <sz val="9"/>
        <color indexed="8"/>
        <rFont val="맑은 고딕"/>
        <family val="3"/>
      </rPr>
      <t xml:space="preserve">  </t>
    </r>
    <r>
      <rPr>
        <sz val="11"/>
        <color indexed="8"/>
        <rFont val="맑은 고딕"/>
        <family val="3"/>
      </rPr>
      <t xml:space="preserve"> 127,687천원</t>
    </r>
  </si>
  <si>
    <t xml:space="preserve"> (9)잡수입                   2,050천원</t>
  </si>
  <si>
    <t xml:space="preserve"> (8)이월금                   3,200천원</t>
  </si>
  <si>
    <t xml:space="preserve"> (1)사무비               154,359천원</t>
  </si>
  <si>
    <t xml:space="preserve"> (2)재산조성비           27,000천원</t>
  </si>
  <si>
    <t xml:space="preserve"> (3)사업비                 26,253천원</t>
  </si>
  <si>
    <t xml:space="preserve"> (7)잡지출                   1,000천원</t>
  </si>
  <si>
    <t>엘림사랑의집 다동의 2016년도 예산은 다음과 같다.</t>
  </si>
  <si>
    <t>2015. 12. 10</t>
  </si>
  <si>
    <t>사회복지법인
중앙엘림복지재단</t>
  </si>
  <si>
    <t>2016년 엘림사랑의집[다동] 예산서</t>
  </si>
  <si>
    <t>엘림사랑의집 다동</t>
  </si>
  <si>
    <t>( 단위 : 원 )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</si>
</sst>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&quot;Δ&quot;0.00"/>
    <numFmt numFmtId="178" formatCode="&quot;Δ&quot;0.0"/>
    <numFmt numFmtId="179" formatCode="&quot;Δ&quot;0.000"/>
    <numFmt numFmtId="180" formatCode="&quot;Δ&quot;0"/>
    <numFmt numFmtId="181" formatCode="[$-412]AM/PM\ h:mm:ss"/>
    <numFmt numFmtId="182" formatCode="&quot;₩&quot;#,##0_);[Red]\(&quot;₩&quot;#,##0\)"/>
    <numFmt numFmtId="183" formatCode="#,##0.0;[Red]\-#,##0.0"/>
    <numFmt numFmtId="184" formatCode="#,##0.000;[Red]\-#,##0.000"/>
    <numFmt numFmtId="185" formatCode="&quot;▲&quot;#,##0;[Red]\-#,##0"/>
    <numFmt numFmtId="186" formatCode="#,##0;[Red]#,##0"/>
    <numFmt numFmtId="187" formatCode="_-* #,##0.0_-;\-* #,##0.0_-;_-* &quot;-&quot;?_-;_-@_-"/>
    <numFmt numFmtId="188" formatCode="_-* #,##0.0_-;\-* #,##0.0_-;_-* &quot;-&quot;??_-;_-@_-"/>
    <numFmt numFmtId="189" formatCode="_-* #,##0_-;\-* #,##0_-;_-* &quot;-&quot;??_-;_-@_-"/>
    <numFmt numFmtId="190" formatCode="#,##0_ "/>
    <numFmt numFmtId="191" formatCode="0_);[Red]\(0\)"/>
  </numFmts>
  <fonts count="58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1"/>
      <name val="굴림"/>
      <family val="3"/>
    </font>
    <font>
      <sz val="9"/>
      <name val="굴림"/>
      <family val="3"/>
    </font>
    <font>
      <b/>
      <sz val="10"/>
      <name val="굴림"/>
      <family val="3"/>
    </font>
    <font>
      <b/>
      <sz val="9"/>
      <name val="굴림"/>
      <family val="3"/>
    </font>
    <font>
      <b/>
      <sz val="12"/>
      <name val="굴림"/>
      <family val="3"/>
    </font>
    <font>
      <sz val="8"/>
      <name val="맑은 고딕"/>
      <family val="3"/>
    </font>
    <font>
      <sz val="11"/>
      <color indexed="8"/>
      <name val="맑은 고딕"/>
      <family val="3"/>
    </font>
    <font>
      <sz val="9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굴림"/>
      <family val="3"/>
    </font>
    <font>
      <sz val="9"/>
      <color indexed="8"/>
      <name val="굴림체"/>
      <family val="3"/>
    </font>
    <font>
      <b/>
      <sz val="10"/>
      <color indexed="8"/>
      <name val="굴림"/>
      <family val="3"/>
    </font>
    <font>
      <b/>
      <sz val="28"/>
      <color indexed="8"/>
      <name val="맑은 고딕"/>
      <family val="3"/>
    </font>
    <font>
      <sz val="20"/>
      <color indexed="8"/>
      <name val="맑은 고딕"/>
      <family val="3"/>
    </font>
    <font>
      <sz val="10"/>
      <color indexed="8"/>
      <name val="맑은 고딕"/>
      <family val="3"/>
    </font>
    <font>
      <sz val="26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000000"/>
      <name val="굴림"/>
      <family val="3"/>
    </font>
    <font>
      <sz val="9"/>
      <color rgb="FF000000"/>
      <name val="굴림체"/>
      <family val="3"/>
    </font>
    <font>
      <b/>
      <sz val="10"/>
      <color rgb="FF000000"/>
      <name val="굴림"/>
      <family val="3"/>
    </font>
    <font>
      <b/>
      <sz val="28"/>
      <color theme="1"/>
      <name val="Calibri"/>
      <family val="3"/>
    </font>
    <font>
      <sz val="20"/>
      <color theme="1"/>
      <name val="Calibri"/>
      <family val="3"/>
    </font>
    <font>
      <sz val="10"/>
      <color theme="1"/>
      <name val="Calibri"/>
      <family val="3"/>
    </font>
    <font>
      <sz val="2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double"/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1" fontId="2" fillId="0" borderId="0" xfId="48" applyFont="1" applyBorder="1" applyAlignment="1">
      <alignment vertical="center"/>
    </xf>
    <xf numFmtId="41" fontId="0" fillId="0" borderId="0" xfId="48" applyFont="1" applyAlignment="1">
      <alignment vertical="center"/>
    </xf>
    <xf numFmtId="0" fontId="2" fillId="0" borderId="0" xfId="0" applyFont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 wrapText="1"/>
    </xf>
    <xf numFmtId="41" fontId="4" fillId="0" borderId="10" xfId="48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41" fontId="4" fillId="0" borderId="11" xfId="48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1" fontId="3" fillId="0" borderId="10" xfId="48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38" fontId="2" fillId="0" borderId="10" xfId="48" applyNumberFormat="1" applyFont="1" applyBorder="1" applyAlignment="1">
      <alignment horizontal="right" vertical="top" indent="1"/>
    </xf>
    <xf numFmtId="38" fontId="2" fillId="0" borderId="10" xfId="48" applyNumberFormat="1" applyFont="1" applyBorder="1" applyAlignment="1">
      <alignment horizontal="right" vertical="center" indent="1"/>
    </xf>
    <xf numFmtId="38" fontId="5" fillId="0" borderId="12" xfId="48" applyNumberFormat="1" applyFont="1" applyBorder="1" applyAlignment="1">
      <alignment horizontal="right" vertical="center" indent="1"/>
    </xf>
    <xf numFmtId="38" fontId="2" fillId="0" borderId="11" xfId="48" applyNumberFormat="1" applyFont="1" applyBorder="1" applyAlignment="1">
      <alignment horizontal="right" vertical="top" indent="1"/>
    </xf>
    <xf numFmtId="38" fontId="2" fillId="0" borderId="10" xfId="48" applyNumberFormat="1" applyFont="1" applyBorder="1" applyAlignment="1">
      <alignment horizontal="right" indent="1"/>
    </xf>
    <xf numFmtId="38" fontId="5" fillId="0" borderId="12" xfId="48" applyNumberFormat="1" applyFont="1" applyBorder="1" applyAlignment="1">
      <alignment horizontal="right" indent="1"/>
    </xf>
    <xf numFmtId="38" fontId="2" fillId="0" borderId="11" xfId="48" applyNumberFormat="1" applyFont="1" applyBorder="1" applyAlignment="1">
      <alignment horizontal="right" vertical="center" indent="1"/>
    </xf>
    <xf numFmtId="38" fontId="4" fillId="0" borderId="10" xfId="48" applyNumberFormat="1" applyFont="1" applyFill="1" applyBorder="1" applyAlignment="1">
      <alignment horizontal="right" vertical="top" wrapText="1" indent="1"/>
    </xf>
    <xf numFmtId="38" fontId="4" fillId="0" borderId="10" xfId="0" applyNumberFormat="1" applyFont="1" applyFill="1" applyBorder="1" applyAlignment="1">
      <alignment horizontal="right" vertical="top" indent="1"/>
    </xf>
    <xf numFmtId="38" fontId="4" fillId="0" borderId="10" xfId="0" applyNumberFormat="1" applyFont="1" applyFill="1" applyBorder="1" applyAlignment="1">
      <alignment horizontal="right" vertical="top" wrapText="1" indent="1"/>
    </xf>
    <xf numFmtId="0" fontId="6" fillId="0" borderId="10" xfId="0" applyFont="1" applyFill="1" applyBorder="1" applyAlignment="1">
      <alignment vertical="center"/>
    </xf>
    <xf numFmtId="38" fontId="4" fillId="0" borderId="1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right" vertical="center"/>
    </xf>
    <xf numFmtId="38" fontId="4" fillId="0" borderId="10" xfId="48" applyNumberFormat="1" applyFont="1" applyFill="1" applyBorder="1" applyAlignment="1">
      <alignment horizontal="right" vertical="center" wrapText="1" indent="1"/>
    </xf>
    <xf numFmtId="38" fontId="2" fillId="0" borderId="10" xfId="48" applyNumberFormat="1" applyFont="1" applyBorder="1" applyAlignment="1">
      <alignment horizontal="right" vertical="center"/>
    </xf>
    <xf numFmtId="38" fontId="2" fillId="0" borderId="14" xfId="48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1" fontId="5" fillId="0" borderId="13" xfId="48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38" fontId="2" fillId="0" borderId="16" xfId="48" applyNumberFormat="1" applyFont="1" applyBorder="1" applyAlignment="1">
      <alignment horizontal="right" vertical="center"/>
    </xf>
    <xf numFmtId="38" fontId="5" fillId="0" borderId="17" xfId="48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38" fontId="2" fillId="0" borderId="10" xfId="48" applyNumberFormat="1" applyFont="1" applyFill="1" applyBorder="1" applyAlignment="1">
      <alignment horizontal="right" vertical="center" wrapText="1"/>
    </xf>
    <xf numFmtId="38" fontId="2" fillId="0" borderId="14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8" fontId="2" fillId="0" borderId="16" xfId="48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38" fontId="5" fillId="0" borderId="10" xfId="48" applyNumberFormat="1" applyFont="1" applyBorder="1" applyAlignment="1">
      <alignment horizontal="right" vertical="center"/>
    </xf>
    <xf numFmtId="38" fontId="5" fillId="0" borderId="16" xfId="48" applyNumberFormat="1" applyFont="1" applyBorder="1" applyAlignment="1">
      <alignment horizontal="right" vertical="center"/>
    </xf>
    <xf numFmtId="38" fontId="5" fillId="0" borderId="10" xfId="48" applyNumberFormat="1" applyFont="1" applyFill="1" applyBorder="1" applyAlignment="1">
      <alignment horizontal="right" vertical="center" wrapText="1"/>
    </xf>
    <xf numFmtId="38" fontId="5" fillId="0" borderId="10" xfId="0" applyNumberFormat="1" applyFont="1" applyFill="1" applyBorder="1" applyAlignment="1">
      <alignment horizontal="right" vertical="center"/>
    </xf>
    <xf numFmtId="38" fontId="5" fillId="0" borderId="16" xfId="48" applyNumberFormat="1" applyFont="1" applyFill="1" applyBorder="1" applyAlignment="1">
      <alignment horizontal="right" vertical="center" wrapText="1"/>
    </xf>
    <xf numFmtId="38" fontId="5" fillId="0" borderId="14" xfId="48" applyNumberFormat="1" applyFont="1" applyBorder="1" applyAlignment="1">
      <alignment horizontal="right" vertical="center"/>
    </xf>
    <xf numFmtId="38" fontId="5" fillId="0" borderId="13" xfId="48" applyNumberFormat="1" applyFont="1" applyBorder="1" applyAlignment="1">
      <alignment horizontal="right" vertical="center" indent="1"/>
    </xf>
    <xf numFmtId="38" fontId="2" fillId="0" borderId="12" xfId="48" applyNumberFormat="1" applyFont="1" applyBorder="1" applyAlignment="1">
      <alignment horizontal="right" indent="1"/>
    </xf>
    <xf numFmtId="38" fontId="6" fillId="0" borderId="12" xfId="48" applyNumberFormat="1" applyFont="1" applyFill="1" applyBorder="1" applyAlignment="1">
      <alignment horizontal="right" vertical="center" wrapText="1" indent="1"/>
    </xf>
    <xf numFmtId="38" fontId="6" fillId="0" borderId="12" xfId="0" applyNumberFormat="1" applyFont="1" applyFill="1" applyBorder="1" applyAlignment="1">
      <alignment horizontal="right" vertical="center" indent="1"/>
    </xf>
    <xf numFmtId="0" fontId="4" fillId="0" borderId="12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 vertical="top" wrapText="1"/>
    </xf>
    <xf numFmtId="38" fontId="4" fillId="0" borderId="11" xfId="48" applyNumberFormat="1" applyFont="1" applyFill="1" applyBorder="1" applyAlignment="1">
      <alignment horizontal="right" vertical="top" wrapText="1" indent="1"/>
    </xf>
    <xf numFmtId="38" fontId="4" fillId="0" borderId="11" xfId="0" applyNumberFormat="1" applyFont="1" applyFill="1" applyBorder="1" applyAlignment="1">
      <alignment horizontal="right" vertical="top" inden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top" wrapText="1"/>
    </xf>
    <xf numFmtId="38" fontId="4" fillId="0" borderId="12" xfId="0" applyNumberFormat="1" applyFont="1" applyFill="1" applyBorder="1" applyAlignment="1">
      <alignment horizontal="right" vertical="center" indent="1"/>
    </xf>
    <xf numFmtId="38" fontId="6" fillId="0" borderId="13" xfId="48" applyNumberFormat="1" applyFont="1" applyBorder="1" applyAlignment="1">
      <alignment horizontal="right" vertical="center" indent="1"/>
    </xf>
    <xf numFmtId="0" fontId="6" fillId="0" borderId="13" xfId="0" applyFont="1" applyBorder="1" applyAlignment="1">
      <alignment vertical="center"/>
    </xf>
    <xf numFmtId="38" fontId="5" fillId="0" borderId="25" xfId="48" applyNumberFormat="1" applyFont="1" applyBorder="1" applyAlignment="1">
      <alignment horizontal="right" vertical="center"/>
    </xf>
    <xf numFmtId="38" fontId="5" fillId="0" borderId="25" xfId="0" applyNumberFormat="1" applyFont="1" applyFill="1" applyBorder="1" applyAlignment="1">
      <alignment horizontal="right" vertical="center"/>
    </xf>
    <xf numFmtId="38" fontId="2" fillId="0" borderId="26" xfId="0" applyNumberFormat="1" applyFont="1" applyFill="1" applyBorder="1" applyAlignment="1">
      <alignment horizontal="right" vertical="center"/>
    </xf>
    <xf numFmtId="49" fontId="51" fillId="33" borderId="27" xfId="0" applyNumberFormat="1" applyFont="1" applyFill="1" applyBorder="1" applyAlignment="1">
      <alignment horizontal="left" vertical="center" wrapText="1"/>
    </xf>
    <xf numFmtId="49" fontId="51" fillId="34" borderId="28" xfId="0" applyNumberFormat="1" applyFont="1" applyFill="1" applyBorder="1" applyAlignment="1">
      <alignment horizontal="left" vertical="center" wrapText="1"/>
    </xf>
    <xf numFmtId="49" fontId="52" fillId="34" borderId="28" xfId="0" applyNumberFormat="1" applyFont="1" applyFill="1" applyBorder="1" applyAlignment="1">
      <alignment horizontal="left" vertical="top" wrapText="1"/>
    </xf>
    <xf numFmtId="49" fontId="51" fillId="33" borderId="28" xfId="0" applyNumberFormat="1" applyFont="1" applyFill="1" applyBorder="1" applyAlignment="1">
      <alignment horizontal="left" vertical="center" wrapText="1"/>
    </xf>
    <xf numFmtId="49" fontId="52" fillId="33" borderId="28" xfId="0" applyNumberFormat="1" applyFont="1" applyFill="1" applyBorder="1" applyAlignment="1">
      <alignment horizontal="left" vertical="top" wrapText="1"/>
    </xf>
    <xf numFmtId="38" fontId="6" fillId="0" borderId="10" xfId="48" applyNumberFormat="1" applyFont="1" applyFill="1" applyBorder="1" applyAlignment="1">
      <alignment horizontal="right" vertical="top" wrapText="1" indent="1"/>
    </xf>
    <xf numFmtId="38" fontId="6" fillId="0" borderId="10" xfId="0" applyNumberFormat="1" applyFont="1" applyFill="1" applyBorder="1" applyAlignment="1">
      <alignment horizontal="right" vertical="top" indent="1"/>
    </xf>
    <xf numFmtId="38" fontId="6" fillId="0" borderId="10" xfId="48" applyNumberFormat="1" applyFont="1" applyFill="1" applyBorder="1" applyAlignment="1">
      <alignment horizontal="right" vertical="center" wrapText="1" indent="1"/>
    </xf>
    <xf numFmtId="38" fontId="6" fillId="0" borderId="10" xfId="0" applyNumberFormat="1" applyFont="1" applyFill="1" applyBorder="1" applyAlignment="1">
      <alignment horizontal="right" vertical="center" indent="1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left" vertical="top" wrapText="1"/>
    </xf>
    <xf numFmtId="41" fontId="4" fillId="0" borderId="10" xfId="0" applyNumberFormat="1" applyFont="1" applyFill="1" applyBorder="1" applyAlignment="1">
      <alignment horizontal="left" vertical="top" wrapText="1"/>
    </xf>
    <xf numFmtId="41" fontId="4" fillId="0" borderId="10" xfId="48" applyFont="1" applyFill="1" applyBorder="1" applyAlignment="1">
      <alignment horizontal="left" vertical="top" wrapText="1"/>
    </xf>
    <xf numFmtId="49" fontId="51" fillId="0" borderId="28" xfId="0" applyNumberFormat="1" applyFont="1" applyFill="1" applyBorder="1" applyAlignment="1">
      <alignment horizontal="left" vertical="center" wrapText="1"/>
    </xf>
    <xf numFmtId="49" fontId="52" fillId="0" borderId="28" xfId="0" applyNumberFormat="1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 wrapText="1"/>
    </xf>
    <xf numFmtId="38" fontId="4" fillId="0" borderId="29" xfId="48" applyNumberFormat="1" applyFont="1" applyFill="1" applyBorder="1" applyAlignment="1">
      <alignment horizontal="right" vertical="top" wrapText="1" indent="1"/>
    </xf>
    <xf numFmtId="0" fontId="52" fillId="0" borderId="28" xfId="0" applyFont="1" applyFill="1" applyBorder="1" applyAlignment="1">
      <alignment horizontal="left" vertical="center" wrapText="1"/>
    </xf>
    <xf numFmtId="0" fontId="52" fillId="33" borderId="27" xfId="0" applyFont="1" applyFill="1" applyBorder="1" applyAlignment="1">
      <alignment horizontal="left" vertical="center" wrapText="1"/>
    </xf>
    <xf numFmtId="49" fontId="52" fillId="0" borderId="28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90" fontId="51" fillId="0" borderId="28" xfId="0" applyNumberFormat="1" applyFont="1" applyFill="1" applyBorder="1" applyAlignment="1">
      <alignment horizontal="left" vertical="center" wrapText="1"/>
    </xf>
    <xf numFmtId="191" fontId="52" fillId="0" borderId="28" xfId="0" applyNumberFormat="1" applyFont="1" applyFill="1" applyBorder="1" applyAlignment="1">
      <alignment horizontal="left" vertical="top" wrapText="1"/>
    </xf>
    <xf numFmtId="49" fontId="51" fillId="0" borderId="30" xfId="0" applyNumberFormat="1" applyFont="1" applyFill="1" applyBorder="1" applyAlignment="1">
      <alignment horizontal="left" vertical="center" wrapText="1"/>
    </xf>
    <xf numFmtId="190" fontId="51" fillId="33" borderId="28" xfId="0" applyNumberFormat="1" applyFont="1" applyFill="1" applyBorder="1" applyAlignment="1">
      <alignment horizontal="right" vertical="center" wrapText="1" indent="1"/>
    </xf>
    <xf numFmtId="190" fontId="53" fillId="33" borderId="28" xfId="0" applyNumberFormat="1" applyFont="1" applyFill="1" applyBorder="1" applyAlignment="1">
      <alignment horizontal="right" vertical="center" wrapText="1" indent="1"/>
    </xf>
    <xf numFmtId="190" fontId="51" fillId="0" borderId="28" xfId="0" applyNumberFormat="1" applyFont="1" applyFill="1" applyBorder="1" applyAlignment="1">
      <alignment horizontal="right" vertical="center" wrapText="1" indent="1"/>
    </xf>
    <xf numFmtId="190" fontId="53" fillId="0" borderId="28" xfId="0" applyNumberFormat="1" applyFont="1" applyFill="1" applyBorder="1" applyAlignment="1">
      <alignment horizontal="right" vertical="center" wrapText="1" indent="1"/>
    </xf>
    <xf numFmtId="190" fontId="53" fillId="33" borderId="27" xfId="0" applyNumberFormat="1" applyFont="1" applyFill="1" applyBorder="1" applyAlignment="1">
      <alignment horizontal="right" vertical="center" wrapText="1" indent="1"/>
    </xf>
    <xf numFmtId="190" fontId="51" fillId="33" borderId="27" xfId="0" applyNumberFormat="1" applyFont="1" applyFill="1" applyBorder="1" applyAlignment="1">
      <alignment horizontal="right" vertical="center" wrapText="1" indent="1"/>
    </xf>
    <xf numFmtId="190" fontId="53" fillId="34" borderId="28" xfId="0" applyNumberFormat="1" applyFont="1" applyFill="1" applyBorder="1" applyAlignment="1">
      <alignment horizontal="right" vertical="center" wrapText="1" indent="1"/>
    </xf>
    <xf numFmtId="0" fontId="0" fillId="0" borderId="10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4" fillId="0" borderId="10" xfId="0" applyFont="1" applyBorder="1" applyAlignment="1">
      <alignment vertical="top"/>
    </xf>
    <xf numFmtId="0" fontId="54" fillId="0" borderId="31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right" vertical="center" wrapText="1"/>
    </xf>
    <xf numFmtId="0" fontId="56" fillId="0" borderId="0" xfId="0" applyFont="1" applyAlignment="1">
      <alignment horizontal="right" vertical="center"/>
    </xf>
    <xf numFmtId="0" fontId="57" fillId="0" borderId="0" xfId="0" applyFont="1" applyAlignment="1">
      <alignment horizontal="center" vertical="center"/>
    </xf>
    <xf numFmtId="0" fontId="34" fillId="0" borderId="10" xfId="0" applyFont="1" applyBorder="1" applyAlignment="1">
      <alignment horizontal="left" vertical="center"/>
    </xf>
    <xf numFmtId="0" fontId="34" fillId="0" borderId="22" xfId="0" applyFont="1" applyBorder="1" applyAlignment="1">
      <alignment horizontal="left" vertical="center"/>
    </xf>
    <xf numFmtId="0" fontId="34" fillId="0" borderId="39" xfId="0" applyFont="1" applyBorder="1" applyAlignment="1">
      <alignment horizontal="left" vertical="center"/>
    </xf>
    <xf numFmtId="0" fontId="34" fillId="0" borderId="40" xfId="0" applyFont="1" applyBorder="1" applyAlignment="1">
      <alignment horizontal="left" vertical="center"/>
    </xf>
    <xf numFmtId="0" fontId="34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center" vertical="top"/>
    </xf>
    <xf numFmtId="0" fontId="34" fillId="0" borderId="16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 wrapText="1"/>
    </xf>
    <xf numFmtId="0" fontId="4" fillId="0" borderId="49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wrapText="1"/>
    </xf>
    <xf numFmtId="0" fontId="2" fillId="0" borderId="51" xfId="0" applyFont="1" applyBorder="1" applyAlignment="1">
      <alignment horizontal="left" vertical="center"/>
    </xf>
    <xf numFmtId="0" fontId="4" fillId="0" borderId="16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49" fontId="52" fillId="0" borderId="10" xfId="0" applyNumberFormat="1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40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wrapText="1"/>
    </xf>
    <xf numFmtId="0" fontId="4" fillId="0" borderId="55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center" wrapText="1"/>
    </xf>
    <xf numFmtId="0" fontId="3" fillId="0" borderId="5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41" fontId="4" fillId="0" borderId="22" xfId="48" applyFont="1" applyFill="1" applyBorder="1" applyAlignment="1">
      <alignment horizontal="center" vertical="center" wrapText="1"/>
    </xf>
    <xf numFmtId="41" fontId="4" fillId="0" borderId="40" xfId="48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21</xdr:row>
      <xdr:rowOff>19050</xdr:rowOff>
    </xdr:from>
    <xdr:to>
      <xdr:col>4</xdr:col>
      <xdr:colOff>323850</xdr:colOff>
      <xdr:row>24</xdr:row>
      <xdr:rowOff>57150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4419600"/>
          <a:ext cx="942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25"/>
  <sheetViews>
    <sheetView zoomScalePageLayoutView="0" workbookViewId="0" topLeftCell="A1">
      <selection activeCell="J15" sqref="J15"/>
    </sheetView>
  </sheetViews>
  <sheetFormatPr defaultColWidth="8.88671875" defaultRowHeight="13.5"/>
  <cols>
    <col min="1" max="13" width="8.6640625" style="0" customWidth="1"/>
  </cols>
  <sheetData>
    <row r="1" ht="16.5" customHeight="1"/>
    <row r="2" ht="16.5" customHeight="1" thickBot="1"/>
    <row r="3" spans="3:11" ht="16.5" customHeight="1">
      <c r="C3" s="121" t="s">
        <v>243</v>
      </c>
      <c r="D3" s="122"/>
      <c r="E3" s="122"/>
      <c r="F3" s="122"/>
      <c r="G3" s="122"/>
      <c r="H3" s="122"/>
      <c r="I3" s="122"/>
      <c r="J3" s="122"/>
      <c r="K3" s="123"/>
    </row>
    <row r="4" spans="3:11" ht="16.5" customHeight="1">
      <c r="C4" s="124"/>
      <c r="D4" s="125"/>
      <c r="E4" s="125"/>
      <c r="F4" s="125"/>
      <c r="G4" s="125"/>
      <c r="H4" s="125"/>
      <c r="I4" s="125"/>
      <c r="J4" s="125"/>
      <c r="K4" s="126"/>
    </row>
    <row r="5" spans="3:11" ht="16.5" customHeight="1">
      <c r="C5" s="124"/>
      <c r="D5" s="125"/>
      <c r="E5" s="125"/>
      <c r="F5" s="125"/>
      <c r="G5" s="125"/>
      <c r="H5" s="125"/>
      <c r="I5" s="125"/>
      <c r="J5" s="125"/>
      <c r="K5" s="126"/>
    </row>
    <row r="6" spans="3:11" ht="16.5" customHeight="1">
      <c r="C6" s="124"/>
      <c r="D6" s="125"/>
      <c r="E6" s="125"/>
      <c r="F6" s="125"/>
      <c r="G6" s="125"/>
      <c r="H6" s="125"/>
      <c r="I6" s="125"/>
      <c r="J6" s="125"/>
      <c r="K6" s="126"/>
    </row>
    <row r="7" spans="3:11" ht="16.5" customHeight="1" thickBot="1">
      <c r="C7" s="127"/>
      <c r="D7" s="128"/>
      <c r="E7" s="128"/>
      <c r="F7" s="128"/>
      <c r="G7" s="128"/>
      <c r="H7" s="128"/>
      <c r="I7" s="128"/>
      <c r="J7" s="128"/>
      <c r="K7" s="129"/>
    </row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spans="5:9" ht="16.5" customHeight="1">
      <c r="E14" s="130" t="s">
        <v>241</v>
      </c>
      <c r="F14" s="130"/>
      <c r="G14" s="130"/>
      <c r="H14" s="130"/>
      <c r="I14" s="130"/>
    </row>
    <row r="15" spans="5:9" ht="16.5" customHeight="1">
      <c r="E15" s="130"/>
      <c r="F15" s="130"/>
      <c r="G15" s="130"/>
      <c r="H15" s="130"/>
      <c r="I15" s="130"/>
    </row>
    <row r="16" spans="5:9" ht="16.5" customHeight="1">
      <c r="E16" s="130"/>
      <c r="F16" s="130"/>
      <c r="G16" s="130"/>
      <c r="H16" s="130"/>
      <c r="I16" s="130"/>
    </row>
    <row r="17" spans="5:9" ht="16.5" customHeight="1">
      <c r="E17" s="130"/>
      <c r="F17" s="130"/>
      <c r="G17" s="130"/>
      <c r="H17" s="130"/>
      <c r="I17" s="130"/>
    </row>
    <row r="18" ht="16.5" customHeight="1"/>
    <row r="19" ht="16.5" customHeight="1"/>
    <row r="20" ht="16.5" customHeight="1"/>
    <row r="21" ht="16.5" customHeight="1"/>
    <row r="22" spans="3:10" ht="16.5" customHeight="1">
      <c r="C22" s="131"/>
      <c r="D22" s="131"/>
      <c r="E22" s="132" t="s">
        <v>242</v>
      </c>
      <c r="F22" s="133"/>
      <c r="G22" s="134" t="s">
        <v>244</v>
      </c>
      <c r="H22" s="134"/>
      <c r="I22" s="134"/>
      <c r="J22" s="134"/>
    </row>
    <row r="23" spans="3:10" ht="16.5" customHeight="1">
      <c r="C23" s="131"/>
      <c r="D23" s="131"/>
      <c r="E23" s="133"/>
      <c r="F23" s="133"/>
      <c r="G23" s="134"/>
      <c r="H23" s="134"/>
      <c r="I23" s="134"/>
      <c r="J23" s="134"/>
    </row>
    <row r="24" spans="3:10" ht="16.5" customHeight="1">
      <c r="C24" s="131"/>
      <c r="D24" s="131"/>
      <c r="E24" s="133"/>
      <c r="F24" s="133"/>
      <c r="G24" s="134"/>
      <c r="H24" s="134"/>
      <c r="I24" s="134"/>
      <c r="J24" s="134"/>
    </row>
    <row r="25" spans="3:10" ht="16.5" customHeight="1">
      <c r="C25" s="131"/>
      <c r="D25" s="131"/>
      <c r="E25" s="133"/>
      <c r="F25" s="133"/>
      <c r="G25" s="134"/>
      <c r="H25" s="134"/>
      <c r="I25" s="134"/>
      <c r="J25" s="134"/>
    </row>
    <row r="26" ht="16.5" customHeight="1"/>
  </sheetData>
  <sheetProtection/>
  <mergeCells count="5">
    <mergeCell ref="C3:K7"/>
    <mergeCell ref="E14:I17"/>
    <mergeCell ref="C22:D25"/>
    <mergeCell ref="E22:F25"/>
    <mergeCell ref="G22:J2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0">
      <selection activeCell="J15" sqref="J15"/>
    </sheetView>
  </sheetViews>
  <sheetFormatPr defaultColWidth="8.88671875" defaultRowHeight="13.5"/>
  <cols>
    <col min="1" max="1" width="6.10546875" style="0" customWidth="1"/>
    <col min="2" max="10" width="11.5546875" style="0" customWidth="1"/>
    <col min="11" max="11" width="3.5546875" style="0" customWidth="1"/>
  </cols>
  <sheetData>
    <row r="1" spans="1:11" ht="31.5">
      <c r="A1" s="140" t="s">
        <v>210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6.5">
      <c r="A2" s="118" t="s">
        <v>211</v>
      </c>
      <c r="B2" s="135" t="s">
        <v>240</v>
      </c>
      <c r="C2" s="135"/>
      <c r="D2" s="135"/>
      <c r="E2" s="135"/>
      <c r="F2" s="135"/>
      <c r="G2" s="135"/>
      <c r="H2" s="135"/>
      <c r="I2" s="135"/>
      <c r="J2" s="135"/>
      <c r="K2" s="135"/>
    </row>
    <row r="3" spans="1:11" ht="16.5">
      <c r="A3" s="119" t="s">
        <v>212</v>
      </c>
      <c r="B3" s="135" t="s">
        <v>229</v>
      </c>
      <c r="C3" s="135"/>
      <c r="D3" s="135"/>
      <c r="E3" s="135"/>
      <c r="F3" s="135"/>
      <c r="G3" s="135"/>
      <c r="H3" s="135"/>
      <c r="I3" s="135"/>
      <c r="J3" s="135"/>
      <c r="K3" s="135"/>
    </row>
    <row r="4" spans="1:11" ht="16.5">
      <c r="A4" s="119" t="s">
        <v>213</v>
      </c>
      <c r="B4" s="135" t="s">
        <v>214</v>
      </c>
      <c r="C4" s="135"/>
      <c r="D4" s="135"/>
      <c r="E4" s="135"/>
      <c r="F4" s="135"/>
      <c r="G4" s="135"/>
      <c r="H4" s="135"/>
      <c r="I4" s="135"/>
      <c r="J4" s="135"/>
      <c r="K4" s="135"/>
    </row>
    <row r="5" spans="1:11" ht="16.5">
      <c r="A5" s="141" t="s">
        <v>215</v>
      </c>
      <c r="B5" s="135" t="s">
        <v>230</v>
      </c>
      <c r="C5" s="135"/>
      <c r="D5" s="135"/>
      <c r="E5" s="135"/>
      <c r="F5" s="135"/>
      <c r="G5" s="135"/>
      <c r="H5" s="135"/>
      <c r="I5" s="135"/>
      <c r="J5" s="135"/>
      <c r="K5" s="135"/>
    </row>
    <row r="6" spans="1:11" ht="16.5">
      <c r="A6" s="142"/>
      <c r="B6" s="136" t="s">
        <v>216</v>
      </c>
      <c r="C6" s="137"/>
      <c r="D6" s="137"/>
      <c r="E6" s="137"/>
      <c r="F6" s="137"/>
      <c r="G6" s="137"/>
      <c r="H6" s="137"/>
      <c r="I6" s="137"/>
      <c r="J6" s="137"/>
      <c r="K6" s="138"/>
    </row>
    <row r="7" spans="1:11" ht="16.5">
      <c r="A7" s="142"/>
      <c r="B7" s="135" t="s">
        <v>231</v>
      </c>
      <c r="C7" s="135"/>
      <c r="D7" s="135"/>
      <c r="E7" s="135"/>
      <c r="F7" s="135"/>
      <c r="G7" s="135"/>
      <c r="H7" s="135"/>
      <c r="I7" s="135"/>
      <c r="J7" s="135"/>
      <c r="K7" s="135"/>
    </row>
    <row r="8" spans="1:11" ht="16.5">
      <c r="A8" s="142"/>
      <c r="B8" s="135" t="s">
        <v>232</v>
      </c>
      <c r="C8" s="135"/>
      <c r="D8" s="135"/>
      <c r="E8" s="135"/>
      <c r="F8" s="135"/>
      <c r="G8" s="135"/>
      <c r="H8" s="135"/>
      <c r="I8" s="135"/>
      <c r="J8" s="135"/>
      <c r="K8" s="135"/>
    </row>
    <row r="9" spans="1:11" ht="16.5">
      <c r="A9" s="142"/>
      <c r="B9" s="135" t="s">
        <v>233</v>
      </c>
      <c r="C9" s="135"/>
      <c r="D9" s="135"/>
      <c r="E9" s="135"/>
      <c r="F9" s="135"/>
      <c r="G9" s="135"/>
      <c r="H9" s="135"/>
      <c r="I9" s="135"/>
      <c r="J9" s="135"/>
      <c r="K9" s="135"/>
    </row>
    <row r="10" spans="1:11" ht="16.5">
      <c r="A10" s="142"/>
      <c r="B10" s="136" t="s">
        <v>217</v>
      </c>
      <c r="C10" s="137"/>
      <c r="D10" s="137"/>
      <c r="E10" s="137"/>
      <c r="F10" s="137"/>
      <c r="G10" s="137"/>
      <c r="H10" s="137"/>
      <c r="I10" s="137"/>
      <c r="J10" s="137"/>
      <c r="K10" s="138"/>
    </row>
    <row r="11" spans="1:11" ht="16.5">
      <c r="A11" s="142"/>
      <c r="B11" s="135" t="s">
        <v>218</v>
      </c>
      <c r="C11" s="135"/>
      <c r="D11" s="135"/>
      <c r="E11" s="135"/>
      <c r="F11" s="135"/>
      <c r="G11" s="135"/>
      <c r="H11" s="135"/>
      <c r="I11" s="135"/>
      <c r="J11" s="135"/>
      <c r="K11" s="135"/>
    </row>
    <row r="12" spans="1:11" ht="16.5">
      <c r="A12" s="142"/>
      <c r="B12" s="135" t="s">
        <v>235</v>
      </c>
      <c r="C12" s="135"/>
      <c r="D12" s="135"/>
      <c r="E12" s="135"/>
      <c r="F12" s="135"/>
      <c r="G12" s="135"/>
      <c r="H12" s="135"/>
      <c r="I12" s="135"/>
      <c r="J12" s="135"/>
      <c r="K12" s="135"/>
    </row>
    <row r="13" spans="1:11" ht="16.5">
      <c r="A13" s="142"/>
      <c r="B13" s="135" t="s">
        <v>234</v>
      </c>
      <c r="C13" s="135"/>
      <c r="D13" s="135"/>
      <c r="E13" s="135"/>
      <c r="F13" s="135"/>
      <c r="G13" s="135"/>
      <c r="H13" s="135"/>
      <c r="I13" s="135"/>
      <c r="J13" s="135"/>
      <c r="K13" s="135"/>
    </row>
    <row r="14" spans="1:11" ht="16.5">
      <c r="A14" s="142"/>
      <c r="B14" s="135" t="s">
        <v>219</v>
      </c>
      <c r="C14" s="135"/>
      <c r="D14" s="135"/>
      <c r="E14" s="135"/>
      <c r="F14" s="135"/>
      <c r="G14" s="135"/>
      <c r="H14" s="135"/>
      <c r="I14" s="135"/>
      <c r="J14" s="135"/>
      <c r="K14" s="135"/>
    </row>
    <row r="15" spans="1:11" ht="16.5">
      <c r="A15" s="142"/>
      <c r="B15" s="135" t="s">
        <v>236</v>
      </c>
      <c r="C15" s="135"/>
      <c r="D15" s="135"/>
      <c r="E15" s="135"/>
      <c r="F15" s="135"/>
      <c r="G15" s="135"/>
      <c r="H15" s="135"/>
      <c r="I15" s="135"/>
      <c r="J15" s="135"/>
      <c r="K15" s="135"/>
    </row>
    <row r="16" spans="1:11" ht="16.5">
      <c r="A16" s="142"/>
      <c r="B16" s="135" t="s">
        <v>237</v>
      </c>
      <c r="C16" s="135"/>
      <c r="D16" s="135"/>
      <c r="E16" s="135"/>
      <c r="F16" s="135"/>
      <c r="G16" s="135"/>
      <c r="H16" s="135"/>
      <c r="I16" s="135"/>
      <c r="J16" s="135"/>
      <c r="K16" s="135"/>
    </row>
    <row r="17" spans="1:11" ht="16.5">
      <c r="A17" s="142"/>
      <c r="B17" s="135" t="s">
        <v>238</v>
      </c>
      <c r="C17" s="135"/>
      <c r="D17" s="135"/>
      <c r="E17" s="135"/>
      <c r="F17" s="135"/>
      <c r="G17" s="135"/>
      <c r="H17" s="135"/>
      <c r="I17" s="135"/>
      <c r="J17" s="135"/>
      <c r="K17" s="135"/>
    </row>
    <row r="18" spans="1:11" ht="16.5">
      <c r="A18" s="142"/>
      <c r="B18" s="136" t="s">
        <v>220</v>
      </c>
      <c r="C18" s="137"/>
      <c r="D18" s="137"/>
      <c r="E18" s="137"/>
      <c r="F18" s="137"/>
      <c r="G18" s="137"/>
      <c r="H18" s="137"/>
      <c r="I18" s="137"/>
      <c r="J18" s="137"/>
      <c r="K18" s="138"/>
    </row>
    <row r="19" spans="1:11" ht="16.5">
      <c r="A19" s="142"/>
      <c r="B19" s="136" t="s">
        <v>221</v>
      </c>
      <c r="C19" s="137"/>
      <c r="D19" s="137"/>
      <c r="E19" s="137"/>
      <c r="F19" s="137"/>
      <c r="G19" s="137"/>
      <c r="H19" s="137"/>
      <c r="I19" s="137"/>
      <c r="J19" s="137"/>
      <c r="K19" s="138"/>
    </row>
    <row r="20" spans="1:11" ht="16.5">
      <c r="A20" s="142"/>
      <c r="B20" s="136" t="s">
        <v>222</v>
      </c>
      <c r="C20" s="137"/>
      <c r="D20" s="137"/>
      <c r="E20" s="137"/>
      <c r="F20" s="137"/>
      <c r="G20" s="137"/>
      <c r="H20" s="137"/>
      <c r="I20" s="137"/>
      <c r="J20" s="137"/>
      <c r="K20" s="138"/>
    </row>
    <row r="21" spans="1:11" ht="16.5">
      <c r="A21" s="142"/>
      <c r="B21" s="135" t="s">
        <v>239</v>
      </c>
      <c r="C21" s="135"/>
      <c r="D21" s="135"/>
      <c r="E21" s="135"/>
      <c r="F21" s="135"/>
      <c r="G21" s="135"/>
      <c r="H21" s="135"/>
      <c r="I21" s="135"/>
      <c r="J21" s="135"/>
      <c r="K21" s="135"/>
    </row>
    <row r="22" spans="1:11" ht="16.5">
      <c r="A22" s="142"/>
      <c r="B22" s="135" t="s">
        <v>223</v>
      </c>
      <c r="C22" s="135"/>
      <c r="D22" s="135"/>
      <c r="E22" s="135"/>
      <c r="F22" s="135"/>
      <c r="G22" s="135"/>
      <c r="H22" s="135"/>
      <c r="I22" s="135"/>
      <c r="J22" s="135"/>
      <c r="K22" s="135"/>
    </row>
    <row r="23" spans="1:11" ht="16.5">
      <c r="A23" s="142"/>
      <c r="B23" s="136" t="s">
        <v>224</v>
      </c>
      <c r="C23" s="137"/>
      <c r="D23" s="137"/>
      <c r="E23" s="137"/>
      <c r="F23" s="137"/>
      <c r="G23" s="137"/>
      <c r="H23" s="137"/>
      <c r="I23" s="137"/>
      <c r="J23" s="137"/>
      <c r="K23" s="138"/>
    </row>
    <row r="24" spans="1:11" ht="16.5">
      <c r="A24" s="143"/>
      <c r="B24" s="136"/>
      <c r="C24" s="137"/>
      <c r="D24" s="137"/>
      <c r="E24" s="137"/>
      <c r="F24" s="137"/>
      <c r="G24" s="137"/>
      <c r="H24" s="137"/>
      <c r="I24" s="137"/>
      <c r="J24" s="137"/>
      <c r="K24" s="138"/>
    </row>
    <row r="25" spans="1:11" ht="38.25" customHeight="1">
      <c r="A25" s="120" t="s">
        <v>225</v>
      </c>
      <c r="B25" s="139" t="s">
        <v>226</v>
      </c>
      <c r="C25" s="139"/>
      <c r="D25" s="139"/>
      <c r="E25" s="139"/>
      <c r="F25" s="139"/>
      <c r="G25" s="139"/>
      <c r="H25" s="139"/>
      <c r="I25" s="139"/>
      <c r="J25" s="139"/>
      <c r="K25" s="139"/>
    </row>
    <row r="26" spans="1:11" ht="37.5" customHeight="1">
      <c r="A26" s="120" t="s">
        <v>227</v>
      </c>
      <c r="B26" s="139" t="s">
        <v>228</v>
      </c>
      <c r="C26" s="139"/>
      <c r="D26" s="139"/>
      <c r="E26" s="139"/>
      <c r="F26" s="139"/>
      <c r="G26" s="139"/>
      <c r="H26" s="139"/>
      <c r="I26" s="139"/>
      <c r="J26" s="139"/>
      <c r="K26" s="139"/>
    </row>
  </sheetData>
  <sheetProtection/>
  <mergeCells count="27">
    <mergeCell ref="A1:K1"/>
    <mergeCell ref="B2:K2"/>
    <mergeCell ref="B3:K3"/>
    <mergeCell ref="B4:K4"/>
    <mergeCell ref="A5:A24"/>
    <mergeCell ref="B5:K5"/>
    <mergeCell ref="B6:K6"/>
    <mergeCell ref="B7:K7"/>
    <mergeCell ref="B8:K8"/>
    <mergeCell ref="B9:K9"/>
    <mergeCell ref="B21:K21"/>
    <mergeCell ref="B10:K10"/>
    <mergeCell ref="B11:K11"/>
    <mergeCell ref="B12:K12"/>
    <mergeCell ref="B13:K13"/>
    <mergeCell ref="B14:K14"/>
    <mergeCell ref="B15:K15"/>
    <mergeCell ref="B22:K22"/>
    <mergeCell ref="B23:K23"/>
    <mergeCell ref="B24:K24"/>
    <mergeCell ref="B25:K25"/>
    <mergeCell ref="B26:K26"/>
    <mergeCell ref="B16:K16"/>
    <mergeCell ref="B17:K17"/>
    <mergeCell ref="B18:K18"/>
    <mergeCell ref="B19:K19"/>
    <mergeCell ref="B20:K20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SheetLayoutView="100" zoomScalePageLayoutView="0" workbookViewId="0" topLeftCell="A1">
      <selection activeCell="F2" sqref="F2:J2"/>
    </sheetView>
  </sheetViews>
  <sheetFormatPr defaultColWidth="8.88671875" defaultRowHeight="13.5"/>
  <cols>
    <col min="1" max="2" width="10.77734375" style="0" customWidth="1"/>
    <col min="3" max="5" width="12.21484375" style="0" customWidth="1"/>
    <col min="6" max="7" width="10.77734375" style="0" customWidth="1"/>
    <col min="8" max="10" width="12.21484375" style="0" customWidth="1"/>
  </cols>
  <sheetData>
    <row r="1" spans="1:10" s="1" customFormat="1" ht="14.25" customHeight="1" thickBot="1">
      <c r="A1" s="144" t="s">
        <v>164</v>
      </c>
      <c r="B1" s="144"/>
      <c r="C1" s="2"/>
      <c r="D1" s="2"/>
      <c r="E1" s="38"/>
      <c r="F1"/>
      <c r="G1"/>
      <c r="H1"/>
      <c r="I1" t="s">
        <v>121</v>
      </c>
      <c r="J1" s="64" t="s">
        <v>245</v>
      </c>
    </row>
    <row r="2" spans="1:10" s="1" customFormat="1" ht="33.75" customHeight="1" thickBot="1" thickTop="1">
      <c r="A2" s="145" t="s">
        <v>93</v>
      </c>
      <c r="B2" s="146"/>
      <c r="C2" s="146"/>
      <c r="D2" s="146"/>
      <c r="E2" s="147"/>
      <c r="F2" s="145" t="s">
        <v>94</v>
      </c>
      <c r="G2" s="146"/>
      <c r="H2" s="146"/>
      <c r="I2" s="146"/>
      <c r="J2" s="147"/>
    </row>
    <row r="3" spans="1:10" s="1" customFormat="1" ht="31.5" customHeight="1" thickTop="1">
      <c r="A3" s="48" t="s">
        <v>95</v>
      </c>
      <c r="B3" s="49" t="s">
        <v>96</v>
      </c>
      <c r="C3" s="42" t="s">
        <v>122</v>
      </c>
      <c r="D3" s="42" t="s">
        <v>124</v>
      </c>
      <c r="E3" s="43" t="s">
        <v>97</v>
      </c>
      <c r="F3" s="50" t="s">
        <v>95</v>
      </c>
      <c r="G3" s="51" t="s">
        <v>96</v>
      </c>
      <c r="H3" s="44" t="s">
        <v>122</v>
      </c>
      <c r="I3" s="45" t="s">
        <v>124</v>
      </c>
      <c r="J3" s="43" t="s">
        <v>97</v>
      </c>
    </row>
    <row r="4" spans="1:10" s="1" customFormat="1" ht="33" customHeight="1">
      <c r="A4" s="52" t="s">
        <v>98</v>
      </c>
      <c r="B4" s="53" t="s">
        <v>99</v>
      </c>
      <c r="C4" s="40">
        <v>42493000</v>
      </c>
      <c r="D4" s="65">
        <v>41977000</v>
      </c>
      <c r="E4" s="41">
        <f aca="true" t="shared" si="0" ref="E4:E10">D4-C4</f>
        <v>-516000</v>
      </c>
      <c r="F4" s="148" t="s">
        <v>100</v>
      </c>
      <c r="G4" s="53" t="s">
        <v>101</v>
      </c>
      <c r="H4" s="55">
        <v>123839000</v>
      </c>
      <c r="I4" s="67">
        <v>136110000</v>
      </c>
      <c r="J4" s="56">
        <f aca="true" t="shared" si="1" ref="J4:J15">I4-H4</f>
        <v>12271000</v>
      </c>
    </row>
    <row r="5" spans="1:10" s="1" customFormat="1" ht="33" customHeight="1">
      <c r="A5" s="52" t="s">
        <v>102</v>
      </c>
      <c r="B5" s="53" t="s">
        <v>102</v>
      </c>
      <c r="C5" s="40">
        <v>10862000</v>
      </c>
      <c r="D5" s="65">
        <v>9818000</v>
      </c>
      <c r="E5" s="41">
        <f t="shared" si="0"/>
        <v>-1044000</v>
      </c>
      <c r="F5" s="149"/>
      <c r="G5" s="53" t="s">
        <v>103</v>
      </c>
      <c r="H5" s="55">
        <v>900000</v>
      </c>
      <c r="I5" s="67">
        <v>800000</v>
      </c>
      <c r="J5" s="56">
        <f t="shared" si="1"/>
        <v>-100000</v>
      </c>
    </row>
    <row r="6" spans="1:10" s="1" customFormat="1" ht="33" customHeight="1">
      <c r="A6" s="52" t="s">
        <v>104</v>
      </c>
      <c r="B6" s="53" t="s">
        <v>104</v>
      </c>
      <c r="C6" s="40">
        <v>124948000</v>
      </c>
      <c r="D6" s="65">
        <v>127687000</v>
      </c>
      <c r="E6" s="70">
        <f t="shared" si="0"/>
        <v>2739000</v>
      </c>
      <c r="F6" s="150"/>
      <c r="G6" s="53" t="s">
        <v>105</v>
      </c>
      <c r="H6" s="55">
        <v>19849000</v>
      </c>
      <c r="I6" s="67">
        <v>17449000</v>
      </c>
      <c r="J6" s="56">
        <f t="shared" si="1"/>
        <v>-2400000</v>
      </c>
    </row>
    <row r="7" spans="1:10" s="1" customFormat="1" ht="33" customHeight="1">
      <c r="A7" s="52" t="s">
        <v>106</v>
      </c>
      <c r="B7" s="53" t="s">
        <v>106</v>
      </c>
      <c r="C7" s="40">
        <v>800000</v>
      </c>
      <c r="D7" s="65">
        <v>1280000</v>
      </c>
      <c r="E7" s="70">
        <f t="shared" si="0"/>
        <v>480000</v>
      </c>
      <c r="F7" s="58" t="s">
        <v>107</v>
      </c>
      <c r="G7" s="59" t="s">
        <v>108</v>
      </c>
      <c r="H7" s="55">
        <v>3500000</v>
      </c>
      <c r="I7" s="67">
        <v>2700000</v>
      </c>
      <c r="J7" s="56">
        <f t="shared" si="1"/>
        <v>-800000</v>
      </c>
    </row>
    <row r="8" spans="1:10" s="1" customFormat="1" ht="33" customHeight="1">
      <c r="A8" s="52" t="s">
        <v>109</v>
      </c>
      <c r="B8" s="60" t="s">
        <v>110</v>
      </c>
      <c r="C8" s="40">
        <v>0</v>
      </c>
      <c r="D8" s="65">
        <v>0</v>
      </c>
      <c r="E8" s="41">
        <f t="shared" si="0"/>
        <v>0</v>
      </c>
      <c r="F8" s="149" t="s">
        <v>111</v>
      </c>
      <c r="G8" s="53" t="s">
        <v>112</v>
      </c>
      <c r="H8" s="55">
        <v>27761000</v>
      </c>
      <c r="I8" s="67">
        <v>25453000</v>
      </c>
      <c r="J8" s="56">
        <f t="shared" si="1"/>
        <v>-2308000</v>
      </c>
    </row>
    <row r="9" spans="1:10" s="1" customFormat="1" ht="33" customHeight="1">
      <c r="A9" s="52" t="s">
        <v>113</v>
      </c>
      <c r="B9" s="60" t="s">
        <v>113</v>
      </c>
      <c r="C9" s="40">
        <v>2000000</v>
      </c>
      <c r="D9" s="65">
        <v>3200000</v>
      </c>
      <c r="E9" s="41">
        <f t="shared" si="0"/>
        <v>1200000</v>
      </c>
      <c r="F9" s="149"/>
      <c r="G9" s="53" t="s">
        <v>114</v>
      </c>
      <c r="H9" s="55">
        <v>200000</v>
      </c>
      <c r="I9" s="67">
        <v>0</v>
      </c>
      <c r="J9" s="56">
        <f t="shared" si="1"/>
        <v>-200000</v>
      </c>
    </row>
    <row r="10" spans="1:10" s="1" customFormat="1" ht="33" customHeight="1">
      <c r="A10" s="52" t="s">
        <v>115</v>
      </c>
      <c r="B10" s="59" t="s">
        <v>115</v>
      </c>
      <c r="C10" s="40">
        <v>2650000</v>
      </c>
      <c r="D10" s="65">
        <v>2650000</v>
      </c>
      <c r="E10" s="41">
        <f t="shared" si="0"/>
        <v>0</v>
      </c>
      <c r="F10" s="150"/>
      <c r="G10" s="59" t="s">
        <v>111</v>
      </c>
      <c r="H10" s="55">
        <v>900000</v>
      </c>
      <c r="I10" s="67">
        <v>800000</v>
      </c>
      <c r="J10" s="56">
        <f t="shared" si="1"/>
        <v>-100000</v>
      </c>
    </row>
    <row r="11" spans="1:10" s="1" customFormat="1" ht="33" customHeight="1">
      <c r="A11" s="52"/>
      <c r="B11" s="59"/>
      <c r="C11" s="40"/>
      <c r="D11" s="65"/>
      <c r="E11" s="41"/>
      <c r="F11" s="58" t="s">
        <v>116</v>
      </c>
      <c r="G11" s="62" t="s">
        <v>116</v>
      </c>
      <c r="H11" s="55">
        <v>5104000</v>
      </c>
      <c r="I11" s="68">
        <v>0</v>
      </c>
      <c r="J11" s="56">
        <f t="shared" si="1"/>
        <v>-5104000</v>
      </c>
    </row>
    <row r="12" spans="1:10" s="1" customFormat="1" ht="33" customHeight="1">
      <c r="A12" s="52"/>
      <c r="B12" s="59"/>
      <c r="C12" s="40"/>
      <c r="D12" s="65"/>
      <c r="E12" s="41"/>
      <c r="F12" s="58" t="s">
        <v>117</v>
      </c>
      <c r="G12" s="62" t="s">
        <v>117</v>
      </c>
      <c r="H12" s="55">
        <v>200000</v>
      </c>
      <c r="I12" s="67">
        <v>1000000</v>
      </c>
      <c r="J12" s="56">
        <f t="shared" si="1"/>
        <v>800000</v>
      </c>
    </row>
    <row r="13" spans="1:10" s="1" customFormat="1" ht="33" customHeight="1">
      <c r="A13" s="52"/>
      <c r="B13" s="59"/>
      <c r="C13" s="40"/>
      <c r="D13" s="65"/>
      <c r="E13" s="41"/>
      <c r="F13" s="57" t="s">
        <v>118</v>
      </c>
      <c r="G13" s="61" t="s">
        <v>118</v>
      </c>
      <c r="H13" s="63">
        <v>1500000</v>
      </c>
      <c r="I13" s="69">
        <v>500000</v>
      </c>
      <c r="J13" s="86">
        <f>I13-H13</f>
        <v>-1000000</v>
      </c>
    </row>
    <row r="14" spans="1:10" s="1" customFormat="1" ht="33" customHeight="1" thickBot="1">
      <c r="A14" s="54"/>
      <c r="B14" s="60"/>
      <c r="C14" s="46"/>
      <c r="D14" s="66"/>
      <c r="E14" s="41"/>
      <c r="F14" s="102" t="s">
        <v>176</v>
      </c>
      <c r="G14" s="102" t="s">
        <v>180</v>
      </c>
      <c r="H14" s="63">
        <v>0</v>
      </c>
      <c r="I14" s="69">
        <v>1800000</v>
      </c>
      <c r="J14" s="86">
        <f t="shared" si="1"/>
        <v>1800000</v>
      </c>
    </row>
    <row r="15" spans="1:10" ht="33.75" customHeight="1" thickBot="1" thickTop="1">
      <c r="A15" s="151" t="s">
        <v>119</v>
      </c>
      <c r="B15" s="152"/>
      <c r="C15" s="47">
        <f>SUM(C4:C10)</f>
        <v>183753000</v>
      </c>
      <c r="D15" s="47">
        <f>SUM(D4:D10)</f>
        <v>186612000</v>
      </c>
      <c r="E15" s="84">
        <f>D15-C15</f>
        <v>2859000</v>
      </c>
      <c r="F15" s="153" t="s">
        <v>120</v>
      </c>
      <c r="G15" s="154"/>
      <c r="H15" s="47">
        <f>SUM(H4:H14)</f>
        <v>183753000</v>
      </c>
      <c r="I15" s="47">
        <f>SUM(I4:I14)</f>
        <v>186612000</v>
      </c>
      <c r="J15" s="85">
        <f t="shared" si="1"/>
        <v>2859000</v>
      </c>
    </row>
    <row r="16" spans="1:5" ht="14.25" thickTop="1">
      <c r="A16" s="4"/>
      <c r="B16" s="4"/>
      <c r="C16" s="1"/>
      <c r="D16" s="1"/>
      <c r="E16" s="1"/>
    </row>
  </sheetData>
  <sheetProtection/>
  <mergeCells count="7">
    <mergeCell ref="A1:B1"/>
    <mergeCell ref="A2:E2"/>
    <mergeCell ref="F2:J2"/>
    <mergeCell ref="F4:F6"/>
    <mergeCell ref="F8:F10"/>
    <mergeCell ref="A15:B15"/>
    <mergeCell ref="F15:G15"/>
  </mergeCells>
  <printOptions/>
  <pageMargins left="0.5118110236220472" right="0.31496062992125984" top="0.7874015748031497" bottom="0.7086614173228347" header="0.31496062992125984" footer="0.3937007874015748"/>
  <pageSetup horizontalDpi="600" verticalDpi="600" orientation="landscape" paperSize="9" r:id="rId1"/>
  <headerFooter alignWithMargins="0">
    <oddHeader>&amp;C&amp;"굴림,굵게"&amp;16 2016년 예산총괄표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J15" sqref="J15"/>
    </sheetView>
  </sheetViews>
  <sheetFormatPr defaultColWidth="8.88671875" defaultRowHeight="13.5"/>
  <cols>
    <col min="1" max="3" width="12.21484375" style="0" customWidth="1"/>
    <col min="4" max="4" width="15.3359375" style="11" bestFit="1" customWidth="1"/>
    <col min="5" max="7" width="10.77734375" style="0" customWidth="1"/>
    <col min="8" max="8" width="34.6640625" style="0" customWidth="1"/>
    <col min="9" max="9" width="8.88671875" style="6" customWidth="1"/>
  </cols>
  <sheetData>
    <row r="1" spans="1:9" s="1" customFormat="1" ht="14.25" customHeight="1">
      <c r="A1" s="168" t="s">
        <v>52</v>
      </c>
      <c r="B1" s="168"/>
      <c r="C1" s="2"/>
      <c r="D1" s="7"/>
      <c r="E1" s="2"/>
      <c r="F1" s="2"/>
      <c r="G1" s="161" t="s">
        <v>50</v>
      </c>
      <c r="H1" s="161"/>
      <c r="I1" s="5"/>
    </row>
    <row r="2" spans="1:8" s="1" customFormat="1" ht="18.75" customHeight="1">
      <c r="A2" s="3" t="s">
        <v>0</v>
      </c>
      <c r="B2" s="3" t="s">
        <v>1</v>
      </c>
      <c r="C2" s="3" t="s">
        <v>2</v>
      </c>
      <c r="D2" s="3" t="s">
        <v>30</v>
      </c>
      <c r="E2" s="13" t="s">
        <v>122</v>
      </c>
      <c r="F2" s="13" t="s">
        <v>51</v>
      </c>
      <c r="G2" s="13" t="s">
        <v>35</v>
      </c>
      <c r="H2" s="13" t="s">
        <v>40</v>
      </c>
    </row>
    <row r="3" spans="1:8" s="1" customFormat="1" ht="126.75" customHeight="1">
      <c r="A3" s="157" t="s">
        <v>3</v>
      </c>
      <c r="B3" s="157" t="s">
        <v>36</v>
      </c>
      <c r="C3" s="157" t="s">
        <v>32</v>
      </c>
      <c r="D3" s="87" t="s">
        <v>125</v>
      </c>
      <c r="E3" s="115">
        <v>26433</v>
      </c>
      <c r="F3" s="115">
        <v>25917</v>
      </c>
      <c r="G3" s="116">
        <v>-516</v>
      </c>
      <c r="H3" s="105" t="s">
        <v>142</v>
      </c>
    </row>
    <row r="4" spans="1:8" s="1" customFormat="1" ht="66.75" customHeight="1">
      <c r="A4" s="157"/>
      <c r="B4" s="157"/>
      <c r="C4" s="157"/>
      <c r="D4" s="100" t="s">
        <v>126</v>
      </c>
      <c r="E4" s="114">
        <v>16060</v>
      </c>
      <c r="F4" s="114">
        <v>16060</v>
      </c>
      <c r="G4" s="113">
        <v>0</v>
      </c>
      <c r="H4" s="106" t="s">
        <v>127</v>
      </c>
    </row>
    <row r="5" spans="1:8" s="1" customFormat="1" ht="18" customHeight="1">
      <c r="A5" s="157"/>
      <c r="B5" s="157"/>
      <c r="C5" s="158"/>
      <c r="D5" s="8"/>
      <c r="E5" s="27">
        <f>SUM(E3:E4)</f>
        <v>42493</v>
      </c>
      <c r="F5" s="27">
        <f>F4+F3</f>
        <v>41977</v>
      </c>
      <c r="G5" s="27">
        <f aca="true" t="shared" si="0" ref="G5:G48">F5-E5</f>
        <v>-516</v>
      </c>
      <c r="H5" s="14"/>
    </row>
    <row r="6" spans="1:8" s="1" customFormat="1" ht="18" customHeight="1">
      <c r="A6" s="157"/>
      <c r="B6" s="158"/>
      <c r="C6" s="162"/>
      <c r="D6" s="163"/>
      <c r="E6" s="27">
        <f>E5</f>
        <v>42493</v>
      </c>
      <c r="F6" s="27">
        <f>F5</f>
        <v>41977</v>
      </c>
      <c r="G6" s="27">
        <f t="shared" si="0"/>
        <v>-516</v>
      </c>
      <c r="H6" s="14"/>
    </row>
    <row r="7" spans="1:8" s="1" customFormat="1" ht="18" customHeight="1" thickBot="1">
      <c r="A7" s="167"/>
      <c r="B7" s="164"/>
      <c r="C7" s="165"/>
      <c r="D7" s="166"/>
      <c r="E7" s="28">
        <f>E6</f>
        <v>42493</v>
      </c>
      <c r="F7" s="28">
        <f>F6</f>
        <v>41977</v>
      </c>
      <c r="G7" s="28">
        <f t="shared" si="0"/>
        <v>-516</v>
      </c>
      <c r="H7" s="15"/>
    </row>
    <row r="8" spans="1:8" s="1" customFormat="1" ht="18" customHeight="1" thickTop="1">
      <c r="A8" s="156" t="s">
        <v>33</v>
      </c>
      <c r="B8" s="156" t="s">
        <v>33</v>
      </c>
      <c r="C8" s="159" t="s">
        <v>34</v>
      </c>
      <c r="D8" s="90" t="s">
        <v>128</v>
      </c>
      <c r="E8" s="112">
        <v>2862</v>
      </c>
      <c r="F8" s="112">
        <v>2939</v>
      </c>
      <c r="G8" s="111">
        <f>F8-E8</f>
        <v>77</v>
      </c>
      <c r="H8" s="91" t="s">
        <v>129</v>
      </c>
    </row>
    <row r="9" spans="1:8" s="1" customFormat="1" ht="51.75" customHeight="1">
      <c r="A9" s="157"/>
      <c r="B9" s="157"/>
      <c r="C9" s="155"/>
      <c r="D9" s="88" t="s">
        <v>130</v>
      </c>
      <c r="E9" s="117">
        <v>6960</v>
      </c>
      <c r="F9" s="117">
        <v>6000</v>
      </c>
      <c r="G9" s="27">
        <f t="shared" si="0"/>
        <v>-960</v>
      </c>
      <c r="H9" s="89" t="s">
        <v>197</v>
      </c>
    </row>
    <row r="10" spans="1:8" s="1" customFormat="1" ht="18" customHeight="1">
      <c r="A10" s="157"/>
      <c r="B10" s="157"/>
      <c r="C10" s="155"/>
      <c r="D10" s="90" t="s">
        <v>131</v>
      </c>
      <c r="E10" s="112">
        <v>58</v>
      </c>
      <c r="F10" s="112">
        <v>70</v>
      </c>
      <c r="G10" s="27">
        <f t="shared" si="0"/>
        <v>12</v>
      </c>
      <c r="H10" s="91" t="s">
        <v>132</v>
      </c>
    </row>
    <row r="11" spans="1:8" s="1" customFormat="1" ht="18" customHeight="1">
      <c r="A11" s="157"/>
      <c r="B11" s="157"/>
      <c r="C11" s="155"/>
      <c r="D11" s="88" t="s">
        <v>133</v>
      </c>
      <c r="E11" s="117">
        <v>25</v>
      </c>
      <c r="F11" s="117">
        <v>25</v>
      </c>
      <c r="G11" s="27">
        <f t="shared" si="0"/>
        <v>0</v>
      </c>
      <c r="H11" s="89" t="s">
        <v>134</v>
      </c>
    </row>
    <row r="12" spans="1:8" s="1" customFormat="1" ht="18" customHeight="1">
      <c r="A12" s="157"/>
      <c r="B12" s="157"/>
      <c r="C12" s="155"/>
      <c r="D12" s="90" t="s">
        <v>135</v>
      </c>
      <c r="E12" s="112">
        <v>27</v>
      </c>
      <c r="F12" s="112">
        <v>34</v>
      </c>
      <c r="G12" s="27">
        <f t="shared" si="0"/>
        <v>7</v>
      </c>
      <c r="H12" s="91" t="s">
        <v>136</v>
      </c>
    </row>
    <row r="13" spans="1:8" s="1" customFormat="1" ht="18" customHeight="1">
      <c r="A13" s="157"/>
      <c r="B13" s="157"/>
      <c r="C13" s="155"/>
      <c r="D13" s="88" t="s">
        <v>137</v>
      </c>
      <c r="E13" s="117">
        <v>750</v>
      </c>
      <c r="F13" s="117">
        <v>750</v>
      </c>
      <c r="G13" s="27">
        <f t="shared" si="0"/>
        <v>0</v>
      </c>
      <c r="H13" s="89" t="s">
        <v>138</v>
      </c>
    </row>
    <row r="14" spans="1:8" s="1" customFormat="1" ht="18" customHeight="1">
      <c r="A14" s="157"/>
      <c r="B14" s="157"/>
      <c r="C14" s="155"/>
      <c r="D14" s="90" t="s">
        <v>139</v>
      </c>
      <c r="E14" s="112">
        <v>180</v>
      </c>
      <c r="F14" s="112">
        <v>0</v>
      </c>
      <c r="G14" s="27">
        <f t="shared" si="0"/>
        <v>-180</v>
      </c>
      <c r="H14" s="91" t="s">
        <v>140</v>
      </c>
    </row>
    <row r="15" spans="1:8" s="1" customFormat="1" ht="18" customHeight="1">
      <c r="A15" s="157"/>
      <c r="B15" s="157"/>
      <c r="C15" s="155"/>
      <c r="D15" s="9" t="s">
        <v>72</v>
      </c>
      <c r="E15" s="26">
        <v>0</v>
      </c>
      <c r="F15" s="26">
        <v>0</v>
      </c>
      <c r="G15" s="27">
        <f t="shared" si="0"/>
        <v>0</v>
      </c>
      <c r="H15" s="14"/>
    </row>
    <row r="16" spans="1:8" s="1" customFormat="1" ht="18" customHeight="1">
      <c r="A16" s="157"/>
      <c r="B16" s="157"/>
      <c r="C16" s="155"/>
      <c r="D16" s="9"/>
      <c r="E16" s="30">
        <f>SUM(E8:E15)</f>
        <v>10862</v>
      </c>
      <c r="F16" s="30">
        <f>SUM(F8:F15)</f>
        <v>9818</v>
      </c>
      <c r="G16" s="27">
        <f t="shared" si="0"/>
        <v>-1044</v>
      </c>
      <c r="H16" s="14"/>
    </row>
    <row r="17" spans="1:8" s="1" customFormat="1" ht="18" customHeight="1">
      <c r="A17" s="157"/>
      <c r="B17" s="158"/>
      <c r="C17" s="162"/>
      <c r="D17" s="163"/>
      <c r="E17" s="30">
        <f>E16</f>
        <v>10862</v>
      </c>
      <c r="F17" s="30">
        <f>F16</f>
        <v>9818</v>
      </c>
      <c r="G17" s="30">
        <f t="shared" si="0"/>
        <v>-1044</v>
      </c>
      <c r="H17" s="14"/>
    </row>
    <row r="18" spans="1:8" s="1" customFormat="1" ht="18" customHeight="1" thickBot="1">
      <c r="A18" s="167"/>
      <c r="B18" s="164"/>
      <c r="C18" s="165"/>
      <c r="D18" s="166"/>
      <c r="E18" s="72">
        <f>E17</f>
        <v>10862</v>
      </c>
      <c r="F18" s="31">
        <f>F17</f>
        <v>9818</v>
      </c>
      <c r="G18" s="31">
        <f t="shared" si="0"/>
        <v>-1044</v>
      </c>
      <c r="H18" s="17"/>
    </row>
    <row r="19" spans="1:8" s="1" customFormat="1" ht="170.25" customHeight="1" thickTop="1">
      <c r="A19" s="156" t="s">
        <v>37</v>
      </c>
      <c r="B19" s="156" t="s">
        <v>37</v>
      </c>
      <c r="C19" s="156" t="s">
        <v>6</v>
      </c>
      <c r="D19" s="100" t="s">
        <v>141</v>
      </c>
      <c r="E19" s="114">
        <v>124948</v>
      </c>
      <c r="F19" s="114">
        <v>127687</v>
      </c>
      <c r="G19" s="113">
        <v>2739</v>
      </c>
      <c r="H19" s="104" t="s">
        <v>198</v>
      </c>
    </row>
    <row r="20" spans="1:8" s="1" customFormat="1" ht="18" customHeight="1">
      <c r="A20" s="157"/>
      <c r="B20" s="157"/>
      <c r="C20" s="158"/>
      <c r="D20" s="9"/>
      <c r="E20" s="30">
        <f aca="true" t="shared" si="1" ref="E20:F22">E19</f>
        <v>124948</v>
      </c>
      <c r="F20" s="30">
        <f t="shared" si="1"/>
        <v>127687</v>
      </c>
      <c r="G20" s="30">
        <f t="shared" si="0"/>
        <v>2739</v>
      </c>
      <c r="H20" s="14"/>
    </row>
    <row r="21" spans="1:8" s="1" customFormat="1" ht="18" customHeight="1">
      <c r="A21" s="157"/>
      <c r="B21" s="158"/>
      <c r="C21" s="162"/>
      <c r="D21" s="163"/>
      <c r="E21" s="30">
        <f t="shared" si="1"/>
        <v>124948</v>
      </c>
      <c r="F21" s="30">
        <f t="shared" si="1"/>
        <v>127687</v>
      </c>
      <c r="G21" s="30">
        <f t="shared" si="0"/>
        <v>2739</v>
      </c>
      <c r="H21" s="14"/>
    </row>
    <row r="22" spans="1:8" s="1" customFormat="1" ht="18" customHeight="1" thickBot="1">
      <c r="A22" s="167"/>
      <c r="B22" s="164"/>
      <c r="C22" s="165"/>
      <c r="D22" s="166"/>
      <c r="E22" s="30">
        <f t="shared" si="1"/>
        <v>124948</v>
      </c>
      <c r="F22" s="31">
        <f t="shared" si="1"/>
        <v>127687</v>
      </c>
      <c r="G22" s="31">
        <f t="shared" si="0"/>
        <v>2739</v>
      </c>
      <c r="H22" s="17"/>
    </row>
    <row r="23" spans="1:8" s="1" customFormat="1" ht="18" customHeight="1" thickBot="1" thickTop="1">
      <c r="A23" s="156" t="s">
        <v>7</v>
      </c>
      <c r="B23" s="156" t="s">
        <v>7</v>
      </c>
      <c r="C23" s="156" t="s">
        <v>8</v>
      </c>
      <c r="D23" s="12" t="s">
        <v>38</v>
      </c>
      <c r="E23" s="29">
        <v>200</v>
      </c>
      <c r="F23" s="29">
        <v>200</v>
      </c>
      <c r="G23" s="29">
        <f t="shared" si="0"/>
        <v>0</v>
      </c>
      <c r="H23" s="172" t="s">
        <v>143</v>
      </c>
    </row>
    <row r="24" spans="1:8" s="1" customFormat="1" ht="18" customHeight="1" thickTop="1">
      <c r="A24" s="157"/>
      <c r="B24" s="157"/>
      <c r="C24" s="158"/>
      <c r="D24" s="9"/>
      <c r="E24" s="29">
        <v>200</v>
      </c>
      <c r="F24" s="26">
        <f>F23</f>
        <v>200</v>
      </c>
      <c r="G24" s="26">
        <f t="shared" si="0"/>
        <v>0</v>
      </c>
      <c r="H24" s="171"/>
    </row>
    <row r="25" spans="1:8" s="1" customFormat="1" ht="18" customHeight="1">
      <c r="A25" s="157"/>
      <c r="B25" s="157"/>
      <c r="C25" s="169" t="s">
        <v>10</v>
      </c>
      <c r="D25" s="9" t="s">
        <v>39</v>
      </c>
      <c r="E25" s="26">
        <v>600</v>
      </c>
      <c r="F25" s="26">
        <v>1680</v>
      </c>
      <c r="G25" s="26">
        <f t="shared" si="0"/>
        <v>1080</v>
      </c>
      <c r="H25" s="170" t="s">
        <v>181</v>
      </c>
    </row>
    <row r="26" spans="1:8" s="1" customFormat="1" ht="18" customHeight="1">
      <c r="A26" s="157"/>
      <c r="B26" s="157"/>
      <c r="C26" s="158"/>
      <c r="D26" s="9"/>
      <c r="E26" s="26">
        <v>600</v>
      </c>
      <c r="F26" s="26">
        <f>F25</f>
        <v>1680</v>
      </c>
      <c r="G26" s="26">
        <f t="shared" si="0"/>
        <v>1080</v>
      </c>
      <c r="H26" s="171"/>
    </row>
    <row r="27" spans="1:8" s="1" customFormat="1" ht="18" customHeight="1">
      <c r="A27" s="157"/>
      <c r="B27" s="158"/>
      <c r="C27" s="162"/>
      <c r="D27" s="163"/>
      <c r="E27" s="30">
        <v>800</v>
      </c>
      <c r="F27" s="30">
        <f>F26+F24</f>
        <v>1880</v>
      </c>
      <c r="G27" s="30">
        <f t="shared" si="0"/>
        <v>1080</v>
      </c>
      <c r="H27" s="14"/>
    </row>
    <row r="28" spans="1:8" s="1" customFormat="1" ht="18" customHeight="1" thickBot="1">
      <c r="A28" s="167"/>
      <c r="B28" s="164"/>
      <c r="C28" s="165"/>
      <c r="D28" s="166"/>
      <c r="E28" s="31">
        <v>800</v>
      </c>
      <c r="F28" s="31">
        <f>F27</f>
        <v>1880</v>
      </c>
      <c r="G28" s="31">
        <f t="shared" si="0"/>
        <v>1080</v>
      </c>
      <c r="H28" s="17"/>
    </row>
    <row r="29" spans="1:8" s="1" customFormat="1" ht="18" customHeight="1" thickTop="1">
      <c r="A29" s="156" t="s">
        <v>12</v>
      </c>
      <c r="B29" s="156" t="s">
        <v>12</v>
      </c>
      <c r="C29" s="156" t="s">
        <v>13</v>
      </c>
      <c r="D29" s="12" t="s">
        <v>41</v>
      </c>
      <c r="E29" s="32">
        <v>0</v>
      </c>
      <c r="F29" s="32">
        <v>0</v>
      </c>
      <c r="G29" s="32">
        <f t="shared" si="0"/>
        <v>0</v>
      </c>
      <c r="H29" s="16"/>
    </row>
    <row r="30" spans="1:8" s="1" customFormat="1" ht="18" customHeight="1">
      <c r="A30" s="157"/>
      <c r="B30" s="157"/>
      <c r="C30" s="158"/>
      <c r="D30" s="9"/>
      <c r="E30" s="27">
        <v>0</v>
      </c>
      <c r="F30" s="27">
        <f>F29</f>
        <v>0</v>
      </c>
      <c r="G30" s="27">
        <f t="shared" si="0"/>
        <v>0</v>
      </c>
      <c r="H30" s="14"/>
    </row>
    <row r="31" spans="1:8" s="1" customFormat="1" ht="18" customHeight="1">
      <c r="A31" s="157"/>
      <c r="B31" s="158"/>
      <c r="C31" s="162"/>
      <c r="D31" s="163"/>
      <c r="E31" s="30">
        <v>0</v>
      </c>
      <c r="F31" s="30">
        <f>F30</f>
        <v>0</v>
      </c>
      <c r="G31" s="30">
        <f>G30</f>
        <v>0</v>
      </c>
      <c r="H31" s="14"/>
    </row>
    <row r="32" spans="1:8" s="1" customFormat="1" ht="18" customHeight="1" thickBot="1">
      <c r="A32" s="167"/>
      <c r="B32" s="164"/>
      <c r="C32" s="165"/>
      <c r="D32" s="166"/>
      <c r="E32" s="31">
        <v>0</v>
      </c>
      <c r="F32" s="31">
        <f>F30</f>
        <v>0</v>
      </c>
      <c r="G32" s="31">
        <f t="shared" si="0"/>
        <v>0</v>
      </c>
      <c r="H32" s="17"/>
    </row>
    <row r="33" spans="1:8" s="1" customFormat="1" ht="18" customHeight="1" thickTop="1">
      <c r="A33" s="156" t="s">
        <v>15</v>
      </c>
      <c r="B33" s="156" t="s">
        <v>15</v>
      </c>
      <c r="C33" s="159" t="s">
        <v>16</v>
      </c>
      <c r="D33" s="12" t="s">
        <v>31</v>
      </c>
      <c r="E33" s="29">
        <v>2000</v>
      </c>
      <c r="F33" s="29">
        <v>2500</v>
      </c>
      <c r="G33" s="29">
        <f t="shared" si="0"/>
        <v>500</v>
      </c>
      <c r="H33" s="16"/>
    </row>
    <row r="34" spans="1:8" s="1" customFormat="1" ht="18" customHeight="1">
      <c r="A34" s="157"/>
      <c r="B34" s="157"/>
      <c r="C34" s="155"/>
      <c r="D34" s="9"/>
      <c r="E34" s="26">
        <v>2000</v>
      </c>
      <c r="F34" s="26">
        <v>2500</v>
      </c>
      <c r="G34" s="26">
        <f t="shared" si="0"/>
        <v>500</v>
      </c>
      <c r="H34" s="14"/>
    </row>
    <row r="35" spans="1:8" s="1" customFormat="1" ht="18" customHeight="1">
      <c r="A35" s="157"/>
      <c r="B35" s="157"/>
      <c r="C35" s="155" t="s">
        <v>43</v>
      </c>
      <c r="D35" s="9" t="s">
        <v>42</v>
      </c>
      <c r="E35" s="26">
        <v>0</v>
      </c>
      <c r="F35" s="26">
        <v>700</v>
      </c>
      <c r="G35" s="26">
        <f t="shared" si="0"/>
        <v>700</v>
      </c>
      <c r="H35" s="14"/>
    </row>
    <row r="36" spans="1:8" s="1" customFormat="1" ht="18" customHeight="1">
      <c r="A36" s="157"/>
      <c r="B36" s="157"/>
      <c r="C36" s="155"/>
      <c r="D36" s="9"/>
      <c r="E36" s="26">
        <v>0</v>
      </c>
      <c r="F36" s="26">
        <v>700</v>
      </c>
      <c r="G36" s="26">
        <f t="shared" si="0"/>
        <v>700</v>
      </c>
      <c r="H36" s="14"/>
    </row>
    <row r="37" spans="1:8" s="1" customFormat="1" ht="18" customHeight="1">
      <c r="A37" s="157"/>
      <c r="B37" s="158"/>
      <c r="C37" s="162"/>
      <c r="D37" s="163"/>
      <c r="E37" s="30">
        <v>2000</v>
      </c>
      <c r="F37" s="30">
        <f>F36+F34</f>
        <v>3200</v>
      </c>
      <c r="G37" s="30">
        <f t="shared" si="0"/>
        <v>1200</v>
      </c>
      <c r="H37" s="14"/>
    </row>
    <row r="38" spans="1:8" s="1" customFormat="1" ht="18" customHeight="1" thickBot="1">
      <c r="A38" s="167"/>
      <c r="B38" s="164"/>
      <c r="C38" s="165"/>
      <c r="D38" s="166"/>
      <c r="E38" s="31">
        <v>2000</v>
      </c>
      <c r="F38" s="31">
        <f>F37</f>
        <v>3200</v>
      </c>
      <c r="G38" s="31">
        <f t="shared" si="0"/>
        <v>1200</v>
      </c>
      <c r="H38" s="17"/>
    </row>
    <row r="39" spans="1:8" s="1" customFormat="1" ht="18" customHeight="1" thickTop="1">
      <c r="A39" s="156" t="s">
        <v>17</v>
      </c>
      <c r="B39" s="156" t="s">
        <v>17</v>
      </c>
      <c r="C39" s="156" t="s">
        <v>44</v>
      </c>
      <c r="D39" s="12" t="s">
        <v>46</v>
      </c>
      <c r="E39" s="29">
        <v>0</v>
      </c>
      <c r="F39" s="29">
        <v>0</v>
      </c>
      <c r="G39" s="29">
        <f t="shared" si="0"/>
        <v>0</v>
      </c>
      <c r="H39" s="16"/>
    </row>
    <row r="40" spans="1:8" s="1" customFormat="1" ht="18" customHeight="1">
      <c r="A40" s="157"/>
      <c r="B40" s="157"/>
      <c r="C40" s="158"/>
      <c r="D40" s="9"/>
      <c r="E40" s="26">
        <v>0</v>
      </c>
      <c r="F40" s="26">
        <f>F39</f>
        <v>0</v>
      </c>
      <c r="G40" s="26">
        <f t="shared" si="0"/>
        <v>0</v>
      </c>
      <c r="H40" s="14"/>
    </row>
    <row r="41" spans="1:8" s="1" customFormat="1" ht="18" customHeight="1">
      <c r="A41" s="157"/>
      <c r="B41" s="157"/>
      <c r="C41" s="169" t="s">
        <v>45</v>
      </c>
      <c r="D41" s="9" t="s">
        <v>45</v>
      </c>
      <c r="E41" s="26">
        <v>50</v>
      </c>
      <c r="F41" s="26">
        <v>50</v>
      </c>
      <c r="G41" s="26">
        <f t="shared" si="0"/>
        <v>0</v>
      </c>
      <c r="H41" s="14"/>
    </row>
    <row r="42" spans="1:8" s="1" customFormat="1" ht="18" customHeight="1">
      <c r="A42" s="157"/>
      <c r="B42" s="157"/>
      <c r="C42" s="158"/>
      <c r="D42" s="9"/>
      <c r="E42" s="26">
        <v>50</v>
      </c>
      <c r="F42" s="26">
        <f>F41</f>
        <v>50</v>
      </c>
      <c r="G42" s="26">
        <f t="shared" si="0"/>
        <v>0</v>
      </c>
      <c r="H42" s="14"/>
    </row>
    <row r="43" spans="1:8" s="1" customFormat="1" ht="18" customHeight="1">
      <c r="A43" s="157"/>
      <c r="B43" s="157"/>
      <c r="C43" s="155" t="s">
        <v>17</v>
      </c>
      <c r="D43" s="9" t="s">
        <v>47</v>
      </c>
      <c r="E43" s="26">
        <v>200</v>
      </c>
      <c r="F43" s="26">
        <v>200</v>
      </c>
      <c r="G43" s="26">
        <f t="shared" si="0"/>
        <v>0</v>
      </c>
      <c r="H43" s="14"/>
    </row>
    <row r="44" spans="1:8" s="1" customFormat="1" ht="18" customHeight="1">
      <c r="A44" s="157"/>
      <c r="B44" s="157"/>
      <c r="C44" s="155"/>
      <c r="D44" s="9" t="s">
        <v>48</v>
      </c>
      <c r="E44" s="26">
        <v>2400</v>
      </c>
      <c r="F44" s="26">
        <v>1800</v>
      </c>
      <c r="G44" s="26">
        <f t="shared" si="0"/>
        <v>-600</v>
      </c>
      <c r="H44" s="14"/>
    </row>
    <row r="45" spans="1:8" s="1" customFormat="1" ht="18" customHeight="1">
      <c r="A45" s="157"/>
      <c r="B45" s="157"/>
      <c r="C45" s="155"/>
      <c r="D45" s="9"/>
      <c r="E45" s="26">
        <v>2600</v>
      </c>
      <c r="F45" s="26">
        <f>F43+F44</f>
        <v>2000</v>
      </c>
      <c r="G45" s="26">
        <f t="shared" si="0"/>
        <v>-600</v>
      </c>
      <c r="H45" s="14"/>
    </row>
    <row r="46" spans="1:8" s="1" customFormat="1" ht="18" customHeight="1">
      <c r="A46" s="157"/>
      <c r="B46" s="158"/>
      <c r="C46" s="162"/>
      <c r="D46" s="163"/>
      <c r="E46" s="30">
        <v>2650</v>
      </c>
      <c r="F46" s="30">
        <f>F44+F43+F41+F39</f>
        <v>2050</v>
      </c>
      <c r="G46" s="30">
        <f t="shared" si="0"/>
        <v>-600</v>
      </c>
      <c r="H46" s="14"/>
    </row>
    <row r="47" spans="1:8" s="1" customFormat="1" ht="18" customHeight="1" thickBot="1">
      <c r="A47" s="167"/>
      <c r="B47" s="164"/>
      <c r="C47" s="165"/>
      <c r="D47" s="166"/>
      <c r="E47" s="72">
        <v>2650</v>
      </c>
      <c r="F47" s="31">
        <f>F46</f>
        <v>2050</v>
      </c>
      <c r="G47" s="31">
        <f t="shared" si="0"/>
        <v>-600</v>
      </c>
      <c r="H47" s="17"/>
    </row>
    <row r="48" spans="1:8" s="1" customFormat="1" ht="18" customHeight="1" thickTop="1">
      <c r="A48" s="160" t="s">
        <v>49</v>
      </c>
      <c r="B48" s="160"/>
      <c r="C48" s="160"/>
      <c r="D48" s="160"/>
      <c r="E48" s="71">
        <f>E47+E38+E32+E28+E22+E18+E7</f>
        <v>183753</v>
      </c>
      <c r="F48" s="71">
        <f>F47+F38+F32+F28+F22+F18+F7</f>
        <v>186612</v>
      </c>
      <c r="G48" s="71">
        <f t="shared" si="0"/>
        <v>2859</v>
      </c>
      <c r="H48" s="18"/>
    </row>
    <row r="49" spans="1:4" s="1" customFormat="1" ht="16.5" customHeight="1">
      <c r="A49" s="4"/>
      <c r="B49" s="4"/>
      <c r="C49" s="4"/>
      <c r="D49" s="10"/>
    </row>
    <row r="50" spans="1:4" s="1" customFormat="1" ht="16.5" customHeight="1">
      <c r="A50" s="4"/>
      <c r="B50" s="4"/>
      <c r="C50" s="4"/>
      <c r="D50" s="10"/>
    </row>
    <row r="51" spans="1:4" s="1" customFormat="1" ht="16.5" customHeight="1">
      <c r="A51" s="4"/>
      <c r="B51" s="4"/>
      <c r="C51" s="4"/>
      <c r="D51" s="10"/>
    </row>
    <row r="52" spans="1:4" s="1" customFormat="1" ht="16.5" customHeight="1">
      <c r="A52" s="4"/>
      <c r="B52" s="4"/>
      <c r="C52" s="4"/>
      <c r="D52" s="10"/>
    </row>
    <row r="53" spans="1:4" s="1" customFormat="1" ht="16.5" customHeight="1">
      <c r="A53" s="4"/>
      <c r="B53" s="4"/>
      <c r="C53" s="4"/>
      <c r="D53" s="10"/>
    </row>
    <row r="54" spans="1:4" s="1" customFormat="1" ht="16.5" customHeight="1">
      <c r="A54" s="4"/>
      <c r="B54" s="4"/>
      <c r="C54" s="4"/>
      <c r="D54" s="10"/>
    </row>
    <row r="55" spans="1:4" s="1" customFormat="1" ht="16.5" customHeight="1">
      <c r="A55" s="4"/>
      <c r="B55" s="4"/>
      <c r="C55" s="4"/>
      <c r="D55" s="10"/>
    </row>
    <row r="56" spans="1:4" s="1" customFormat="1" ht="16.5" customHeight="1">
      <c r="A56" s="4"/>
      <c r="B56" s="4"/>
      <c r="C56" s="4"/>
      <c r="D56" s="10"/>
    </row>
    <row r="57" spans="1:4" s="1" customFormat="1" ht="16.5" customHeight="1">
      <c r="A57" s="4"/>
      <c r="B57" s="4"/>
      <c r="C57" s="4"/>
      <c r="D57" s="10"/>
    </row>
    <row r="58" spans="1:4" s="1" customFormat="1" ht="16.5" customHeight="1">
      <c r="A58" s="4"/>
      <c r="B58" s="4"/>
      <c r="C58" s="4"/>
      <c r="D58" s="10"/>
    </row>
    <row r="59" spans="1:4" s="1" customFormat="1" ht="16.5" customHeight="1">
      <c r="A59" s="4"/>
      <c r="B59" s="4"/>
      <c r="C59" s="4"/>
      <c r="D59" s="10"/>
    </row>
    <row r="60" spans="1:4" s="1" customFormat="1" ht="16.5" customHeight="1">
      <c r="A60" s="4"/>
      <c r="B60" s="4"/>
      <c r="C60" s="4"/>
      <c r="D60" s="10"/>
    </row>
    <row r="61" spans="1:4" s="1" customFormat="1" ht="16.5" customHeight="1">
      <c r="A61" s="4"/>
      <c r="B61" s="4"/>
      <c r="C61" s="4"/>
      <c r="D61" s="10"/>
    </row>
    <row r="62" spans="1:4" s="1" customFormat="1" ht="16.5" customHeight="1">
      <c r="A62" s="4"/>
      <c r="B62" s="4"/>
      <c r="C62" s="4"/>
      <c r="D62" s="10"/>
    </row>
    <row r="63" spans="1:4" s="1" customFormat="1" ht="16.5" customHeight="1">
      <c r="A63" s="4"/>
      <c r="B63" s="4"/>
      <c r="C63" s="4"/>
      <c r="D63" s="10"/>
    </row>
    <row r="64" spans="1:4" s="1" customFormat="1" ht="16.5" customHeight="1">
      <c r="A64" s="4"/>
      <c r="B64" s="4"/>
      <c r="C64" s="4"/>
      <c r="D64" s="10"/>
    </row>
    <row r="65" spans="1:4" s="1" customFormat="1" ht="16.5" customHeight="1">
      <c r="A65" s="4"/>
      <c r="B65" s="4"/>
      <c r="C65" s="4"/>
      <c r="D65" s="10"/>
    </row>
    <row r="66" spans="1:4" s="1" customFormat="1" ht="16.5" customHeight="1">
      <c r="A66" s="4"/>
      <c r="B66" s="4"/>
      <c r="C66" s="4"/>
      <c r="D66" s="10"/>
    </row>
    <row r="67" spans="1:4" s="1" customFormat="1" ht="16.5" customHeight="1">
      <c r="A67" s="4"/>
      <c r="B67" s="4"/>
      <c r="C67" s="4"/>
      <c r="D67" s="10"/>
    </row>
    <row r="68" spans="1:4" s="1" customFormat="1" ht="16.5" customHeight="1">
      <c r="A68" s="4"/>
      <c r="B68" s="4"/>
      <c r="C68" s="4"/>
      <c r="D68" s="10"/>
    </row>
    <row r="69" spans="1:4" s="1" customFormat="1" ht="16.5" customHeight="1">
      <c r="A69" s="4"/>
      <c r="B69" s="4"/>
      <c r="C69" s="4"/>
      <c r="D69" s="10"/>
    </row>
    <row r="70" spans="1:4" s="1" customFormat="1" ht="16.5" customHeight="1">
      <c r="A70" s="4"/>
      <c r="B70" s="4"/>
      <c r="C70" s="4"/>
      <c r="D70" s="10"/>
    </row>
    <row r="71" spans="1:4" s="1" customFormat="1" ht="16.5" customHeight="1">
      <c r="A71" s="4"/>
      <c r="B71" s="4"/>
      <c r="C71" s="4"/>
      <c r="D71" s="10"/>
    </row>
    <row r="72" spans="1:4" s="1" customFormat="1" ht="16.5" customHeight="1">
      <c r="A72" s="4"/>
      <c r="B72" s="4"/>
      <c r="C72" s="4"/>
      <c r="D72" s="10"/>
    </row>
    <row r="73" spans="1:4" s="1" customFormat="1" ht="16.5" customHeight="1">
      <c r="A73" s="4"/>
      <c r="B73" s="4"/>
      <c r="C73" s="4"/>
      <c r="D73" s="10"/>
    </row>
    <row r="74" spans="1:4" ht="13.5">
      <c r="A74" s="4"/>
      <c r="B74" s="4"/>
      <c r="C74" s="4"/>
      <c r="D74" s="10"/>
    </row>
  </sheetData>
  <sheetProtection/>
  <mergeCells count="44">
    <mergeCell ref="H25:H26"/>
    <mergeCell ref="H23:H24"/>
    <mergeCell ref="A39:A47"/>
    <mergeCell ref="C39:C40"/>
    <mergeCell ref="C41:C42"/>
    <mergeCell ref="B29:B31"/>
    <mergeCell ref="C31:D31"/>
    <mergeCell ref="B38:D38"/>
    <mergeCell ref="C46:D46"/>
    <mergeCell ref="B47:D47"/>
    <mergeCell ref="A1:B1"/>
    <mergeCell ref="B19:B21"/>
    <mergeCell ref="C19:C20"/>
    <mergeCell ref="A23:A28"/>
    <mergeCell ref="B23:B27"/>
    <mergeCell ref="C23:C24"/>
    <mergeCell ref="C25:C26"/>
    <mergeCell ref="B28:D28"/>
    <mergeCell ref="A8:A18"/>
    <mergeCell ref="B8:B17"/>
    <mergeCell ref="A33:A38"/>
    <mergeCell ref="B33:B37"/>
    <mergeCell ref="C27:D27"/>
    <mergeCell ref="A29:A32"/>
    <mergeCell ref="C29:C30"/>
    <mergeCell ref="B32:D32"/>
    <mergeCell ref="C37:D37"/>
    <mergeCell ref="C21:D21"/>
    <mergeCell ref="B22:D22"/>
    <mergeCell ref="A3:A7"/>
    <mergeCell ref="B3:B6"/>
    <mergeCell ref="C8:C16"/>
    <mergeCell ref="C3:C5"/>
    <mergeCell ref="A19:A22"/>
    <mergeCell ref="C43:C45"/>
    <mergeCell ref="B39:B46"/>
    <mergeCell ref="C33:C34"/>
    <mergeCell ref="C35:C36"/>
    <mergeCell ref="A48:D48"/>
    <mergeCell ref="G1:H1"/>
    <mergeCell ref="C6:D6"/>
    <mergeCell ref="B7:D7"/>
    <mergeCell ref="C17:D17"/>
    <mergeCell ref="B18:D18"/>
  </mergeCells>
  <printOptions/>
  <pageMargins left="0.5118110236220472" right="0.31496062992125984" top="0.7874015748031497" bottom="0.7086614173228347" header="0.31496062992125984" footer="0.3937007874015748"/>
  <pageSetup horizontalDpi="600" verticalDpi="600" orientation="landscape" paperSize="9" r:id="rId1"/>
  <headerFooter alignWithMargins="0">
    <oddHeader>&amp;C&amp;"굴림,굵게"&amp;16 2016 세입예산(안)</oddHeader>
    <oddFooter>&amp;C&amp;P / &amp;N</oddFooter>
  </headerFooter>
  <ignoredErrors>
    <ignoredError sqref="F27 F37 G3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96"/>
  <sheetViews>
    <sheetView tabSelected="1" workbookViewId="0" topLeftCell="A1">
      <selection activeCell="F7" sqref="F7"/>
    </sheetView>
  </sheetViews>
  <sheetFormatPr defaultColWidth="8.88671875" defaultRowHeight="13.5"/>
  <cols>
    <col min="1" max="1" width="9.4453125" style="0" customWidth="1"/>
    <col min="2" max="2" width="11.77734375" style="0" customWidth="1"/>
    <col min="3" max="4" width="13.77734375" style="0" customWidth="1"/>
    <col min="5" max="5" width="12.77734375" style="0" customWidth="1"/>
    <col min="6" max="6" width="11.3359375" style="0" customWidth="1"/>
    <col min="7" max="7" width="13.10546875" style="0" customWidth="1"/>
    <col min="8" max="8" width="32.4453125" style="0" customWidth="1"/>
  </cols>
  <sheetData>
    <row r="1" spans="1:8" s="1" customFormat="1" ht="14.25" customHeight="1">
      <c r="A1" s="186" t="s">
        <v>164</v>
      </c>
      <c r="B1" s="186"/>
      <c r="C1" s="19"/>
      <c r="D1" s="19"/>
      <c r="E1" s="19"/>
      <c r="F1" s="19"/>
      <c r="G1" s="187" t="s">
        <v>50</v>
      </c>
      <c r="H1" s="187"/>
    </row>
    <row r="2" spans="1:8" s="1" customFormat="1" ht="20.25" customHeight="1">
      <c r="A2" s="20" t="s">
        <v>0</v>
      </c>
      <c r="B2" s="20" t="s">
        <v>1</v>
      </c>
      <c r="C2" s="20" t="s">
        <v>2</v>
      </c>
      <c r="D2" s="20" t="s">
        <v>30</v>
      </c>
      <c r="E2" s="21" t="s">
        <v>123</v>
      </c>
      <c r="F2" s="22" t="s">
        <v>51</v>
      </c>
      <c r="G2" s="22" t="s">
        <v>35</v>
      </c>
      <c r="H2" s="22" t="s">
        <v>40</v>
      </c>
    </row>
    <row r="3" spans="1:8" s="1" customFormat="1" ht="22.5">
      <c r="A3" s="169" t="s">
        <v>53</v>
      </c>
      <c r="B3" s="169" t="s">
        <v>59</v>
      </c>
      <c r="C3" s="169" t="s">
        <v>4</v>
      </c>
      <c r="D3" s="97" t="s">
        <v>54</v>
      </c>
      <c r="E3" s="33">
        <v>72000</v>
      </c>
      <c r="F3" s="33">
        <v>75617</v>
      </c>
      <c r="G3" s="34">
        <f>F3-E3</f>
        <v>3617</v>
      </c>
      <c r="H3" s="89" t="s">
        <v>205</v>
      </c>
    </row>
    <row r="4" spans="1:8" s="1" customFormat="1" ht="12.75" customHeight="1">
      <c r="A4" s="157"/>
      <c r="B4" s="157"/>
      <c r="C4" s="158"/>
      <c r="D4" s="8" t="s">
        <v>160</v>
      </c>
      <c r="E4" s="39">
        <v>72000</v>
      </c>
      <c r="F4" s="39">
        <f>F3</f>
        <v>75617</v>
      </c>
      <c r="G4" s="37">
        <f aca="true" t="shared" si="0" ref="G4:G70">F4-E4</f>
        <v>3617</v>
      </c>
      <c r="H4" s="23"/>
    </row>
    <row r="5" spans="1:8" s="1" customFormat="1" ht="12">
      <c r="A5" s="157"/>
      <c r="B5" s="157"/>
      <c r="C5" s="181" t="s">
        <v>163</v>
      </c>
      <c r="D5" s="90" t="s">
        <v>144</v>
      </c>
      <c r="E5" s="111">
        <v>4800</v>
      </c>
      <c r="F5" s="111">
        <v>0</v>
      </c>
      <c r="G5" s="111">
        <f>F5-E5</f>
        <v>-4800</v>
      </c>
      <c r="H5" s="91" t="s">
        <v>207</v>
      </c>
    </row>
    <row r="6" spans="1:8" s="1" customFormat="1" ht="22.5">
      <c r="A6" s="157"/>
      <c r="B6" s="157"/>
      <c r="C6" s="182"/>
      <c r="D6" s="100" t="s">
        <v>145</v>
      </c>
      <c r="E6" s="113">
        <v>0</v>
      </c>
      <c r="F6" s="113">
        <v>12900</v>
      </c>
      <c r="G6" s="113">
        <f>F6-E6</f>
        <v>12900</v>
      </c>
      <c r="H6" s="101" t="s">
        <v>200</v>
      </c>
    </row>
    <row r="7" spans="1:8" s="1" customFormat="1" ht="12">
      <c r="A7" s="157"/>
      <c r="B7" s="157"/>
      <c r="C7" s="182"/>
      <c r="D7" s="90" t="s">
        <v>146</v>
      </c>
      <c r="E7" s="111">
        <v>3600</v>
      </c>
      <c r="F7" s="111">
        <v>10200</v>
      </c>
      <c r="G7" s="111">
        <f aca="true" t="shared" si="1" ref="G7:G13">F7-E7</f>
        <v>6600</v>
      </c>
      <c r="H7" s="91" t="s">
        <v>208</v>
      </c>
    </row>
    <row r="8" spans="1:8" s="107" customFormat="1" ht="22.5">
      <c r="A8" s="157"/>
      <c r="B8" s="157"/>
      <c r="C8" s="182"/>
      <c r="D8" s="100" t="s">
        <v>147</v>
      </c>
      <c r="E8" s="113">
        <v>4800</v>
      </c>
      <c r="F8" s="113">
        <v>4800</v>
      </c>
      <c r="G8" s="113">
        <f t="shared" si="1"/>
        <v>0</v>
      </c>
      <c r="H8" s="101" t="s">
        <v>204</v>
      </c>
    </row>
    <row r="9" spans="1:8" s="107" customFormat="1" ht="15" customHeight="1">
      <c r="A9" s="157"/>
      <c r="B9" s="157"/>
      <c r="C9" s="182"/>
      <c r="D9" s="100" t="s">
        <v>148</v>
      </c>
      <c r="E9" s="113">
        <v>2400</v>
      </c>
      <c r="F9" s="113">
        <v>2400</v>
      </c>
      <c r="G9" s="113">
        <f t="shared" si="1"/>
        <v>0</v>
      </c>
      <c r="H9" s="101" t="s">
        <v>203</v>
      </c>
    </row>
    <row r="10" spans="1:8" s="107" customFormat="1" ht="15" customHeight="1">
      <c r="A10" s="157"/>
      <c r="B10" s="157"/>
      <c r="C10" s="182"/>
      <c r="D10" s="100" t="s">
        <v>149</v>
      </c>
      <c r="E10" s="113">
        <v>3600</v>
      </c>
      <c r="F10" s="113">
        <v>3600</v>
      </c>
      <c r="G10" s="113">
        <f t="shared" si="1"/>
        <v>0</v>
      </c>
      <c r="H10" s="101" t="s">
        <v>150</v>
      </c>
    </row>
    <row r="11" spans="1:8" s="107" customFormat="1" ht="15" customHeight="1">
      <c r="A11" s="157"/>
      <c r="B11" s="157"/>
      <c r="C11" s="182"/>
      <c r="D11" s="100" t="s">
        <v>151</v>
      </c>
      <c r="E11" s="113">
        <v>2000</v>
      </c>
      <c r="F11" s="113">
        <v>0</v>
      </c>
      <c r="G11" s="113">
        <f t="shared" si="1"/>
        <v>-2000</v>
      </c>
      <c r="H11" s="101"/>
    </row>
    <row r="12" spans="1:8" s="107" customFormat="1" ht="15" customHeight="1">
      <c r="A12" s="157"/>
      <c r="B12" s="157"/>
      <c r="C12" s="182"/>
      <c r="D12" s="100" t="s">
        <v>130</v>
      </c>
      <c r="E12" s="113">
        <v>6960</v>
      </c>
      <c r="F12" s="113">
        <v>6000</v>
      </c>
      <c r="G12" s="113">
        <f t="shared" si="1"/>
        <v>-960</v>
      </c>
      <c r="H12" s="101" t="s">
        <v>199</v>
      </c>
    </row>
    <row r="13" spans="1:8" s="107" customFormat="1" ht="12">
      <c r="A13" s="157"/>
      <c r="B13" s="157"/>
      <c r="C13" s="182"/>
      <c r="D13" s="100" t="s">
        <v>152</v>
      </c>
      <c r="E13" s="113">
        <v>4800</v>
      </c>
      <c r="F13" s="113">
        <v>0</v>
      </c>
      <c r="G13" s="113">
        <f t="shared" si="1"/>
        <v>-4800</v>
      </c>
      <c r="H13" s="91" t="s">
        <v>207</v>
      </c>
    </row>
    <row r="14" spans="1:8" s="107" customFormat="1" ht="12.75" customHeight="1">
      <c r="A14" s="157"/>
      <c r="B14" s="157"/>
      <c r="C14" s="183"/>
      <c r="D14" s="8" t="s">
        <v>160</v>
      </c>
      <c r="E14" s="39">
        <f>SUM(E5:E13)</f>
        <v>32960</v>
      </c>
      <c r="F14" s="39">
        <f>SUM(F5:F13)</f>
        <v>39900</v>
      </c>
      <c r="G14" s="37">
        <f t="shared" si="0"/>
        <v>6940</v>
      </c>
      <c r="H14" s="23"/>
    </row>
    <row r="15" spans="1:8" s="107" customFormat="1" ht="15" customHeight="1">
      <c r="A15" s="157"/>
      <c r="B15" s="157"/>
      <c r="C15" s="169" t="s">
        <v>55</v>
      </c>
      <c r="D15" s="8" t="s">
        <v>159</v>
      </c>
      <c r="E15" s="34">
        <v>8627</v>
      </c>
      <c r="F15" s="34">
        <v>9050</v>
      </c>
      <c r="G15" s="34">
        <f t="shared" si="0"/>
        <v>423</v>
      </c>
      <c r="H15" s="178" t="s">
        <v>165</v>
      </c>
    </row>
    <row r="16" spans="1:8" s="107" customFormat="1" ht="12.75" customHeight="1">
      <c r="A16" s="157"/>
      <c r="B16" s="157"/>
      <c r="C16" s="158"/>
      <c r="D16" s="8" t="s">
        <v>160</v>
      </c>
      <c r="E16" s="34">
        <v>8627</v>
      </c>
      <c r="F16" s="39">
        <f>F15</f>
        <v>9050</v>
      </c>
      <c r="G16" s="37">
        <f t="shared" si="0"/>
        <v>423</v>
      </c>
      <c r="H16" s="178"/>
    </row>
    <row r="17" spans="1:8" s="107" customFormat="1" ht="15" customHeight="1">
      <c r="A17" s="157"/>
      <c r="B17" s="157"/>
      <c r="C17" s="169" t="s">
        <v>56</v>
      </c>
      <c r="D17" s="100" t="s">
        <v>153</v>
      </c>
      <c r="E17" s="113">
        <v>4723</v>
      </c>
      <c r="F17" s="113">
        <v>4887</v>
      </c>
      <c r="G17" s="113">
        <f t="shared" si="0"/>
        <v>164</v>
      </c>
      <c r="H17" s="108" t="s">
        <v>166</v>
      </c>
    </row>
    <row r="18" spans="1:8" s="107" customFormat="1" ht="15" customHeight="1">
      <c r="A18" s="157"/>
      <c r="B18" s="157"/>
      <c r="C18" s="157"/>
      <c r="D18" s="100" t="s">
        <v>154</v>
      </c>
      <c r="E18" s="113">
        <v>3143</v>
      </c>
      <c r="F18" s="113">
        <v>3296</v>
      </c>
      <c r="G18" s="113">
        <f t="shared" si="0"/>
        <v>153</v>
      </c>
      <c r="H18" s="101" t="s">
        <v>167</v>
      </c>
    </row>
    <row r="19" spans="1:8" s="107" customFormat="1" ht="15" customHeight="1">
      <c r="A19" s="157"/>
      <c r="B19" s="157"/>
      <c r="C19" s="157"/>
      <c r="D19" s="100" t="s">
        <v>155</v>
      </c>
      <c r="E19" s="113">
        <v>206</v>
      </c>
      <c r="F19" s="113">
        <v>216</v>
      </c>
      <c r="G19" s="113">
        <f t="shared" si="0"/>
        <v>10</v>
      </c>
      <c r="H19" s="101" t="s">
        <v>156</v>
      </c>
    </row>
    <row r="20" spans="1:8" s="107" customFormat="1" ht="15" customHeight="1">
      <c r="A20" s="157"/>
      <c r="B20" s="157"/>
      <c r="C20" s="157"/>
      <c r="D20" s="100" t="s">
        <v>157</v>
      </c>
      <c r="E20" s="113">
        <v>945</v>
      </c>
      <c r="F20" s="113">
        <v>978</v>
      </c>
      <c r="G20" s="113">
        <f t="shared" si="0"/>
        <v>33</v>
      </c>
      <c r="H20" s="109" t="s">
        <v>168</v>
      </c>
    </row>
    <row r="21" spans="1:8" s="107" customFormat="1" ht="15" customHeight="1">
      <c r="A21" s="157"/>
      <c r="B21" s="157"/>
      <c r="C21" s="157"/>
      <c r="D21" s="110" t="s">
        <v>158</v>
      </c>
      <c r="E21" s="113">
        <v>735</v>
      </c>
      <c r="F21" s="113">
        <v>761</v>
      </c>
      <c r="G21" s="113">
        <f t="shared" si="0"/>
        <v>26</v>
      </c>
      <c r="H21" s="101" t="s">
        <v>169</v>
      </c>
    </row>
    <row r="22" spans="1:8" s="1" customFormat="1" ht="12.75" customHeight="1">
      <c r="A22" s="157"/>
      <c r="B22" s="157"/>
      <c r="C22" s="158"/>
      <c r="D22" s="24" t="s">
        <v>160</v>
      </c>
      <c r="E22" s="39">
        <f>SUM(E17:E21)</f>
        <v>9752</v>
      </c>
      <c r="F22" s="39">
        <f>SUM(F17:F21)</f>
        <v>10138</v>
      </c>
      <c r="G22" s="37">
        <f t="shared" si="0"/>
        <v>386</v>
      </c>
      <c r="H22" s="23"/>
    </row>
    <row r="23" spans="1:8" s="1" customFormat="1" ht="21.75" customHeight="1">
      <c r="A23" s="157"/>
      <c r="B23" s="157"/>
      <c r="C23" s="169" t="s">
        <v>9</v>
      </c>
      <c r="D23" s="96" t="s">
        <v>57</v>
      </c>
      <c r="E23" s="39">
        <v>500</v>
      </c>
      <c r="F23" s="39">
        <v>1405</v>
      </c>
      <c r="G23" s="37">
        <f t="shared" si="0"/>
        <v>905</v>
      </c>
      <c r="H23" s="175" t="s">
        <v>202</v>
      </c>
    </row>
    <row r="24" spans="1:8" s="1" customFormat="1" ht="12.75" customHeight="1">
      <c r="A24" s="157"/>
      <c r="B24" s="157"/>
      <c r="C24" s="158"/>
      <c r="D24" s="25" t="s">
        <v>161</v>
      </c>
      <c r="E24" s="39">
        <v>500</v>
      </c>
      <c r="F24" s="39">
        <f>F23</f>
        <v>1405</v>
      </c>
      <c r="G24" s="37">
        <f t="shared" si="0"/>
        <v>905</v>
      </c>
      <c r="H24" s="176"/>
    </row>
    <row r="25" spans="1:8" s="1" customFormat="1" ht="15" customHeight="1">
      <c r="A25" s="157"/>
      <c r="B25" s="158"/>
      <c r="C25" s="179" t="s">
        <v>162</v>
      </c>
      <c r="D25" s="180"/>
      <c r="E25" s="94">
        <v>123839</v>
      </c>
      <c r="F25" s="94">
        <f>F24+F22+F16+F14+F4</f>
        <v>136110</v>
      </c>
      <c r="G25" s="95">
        <f t="shared" si="0"/>
        <v>12271</v>
      </c>
      <c r="H25" s="36"/>
    </row>
    <row r="26" spans="1:8" s="1" customFormat="1" ht="15" customHeight="1">
      <c r="A26" s="157"/>
      <c r="B26" s="169" t="s">
        <v>11</v>
      </c>
      <c r="C26" s="169" t="s">
        <v>14</v>
      </c>
      <c r="D26" s="98" t="s">
        <v>58</v>
      </c>
      <c r="E26" s="35">
        <v>300</v>
      </c>
      <c r="F26" s="34">
        <v>200</v>
      </c>
      <c r="G26" s="34">
        <f t="shared" si="0"/>
        <v>-100</v>
      </c>
      <c r="H26" s="23" t="s">
        <v>174</v>
      </c>
    </row>
    <row r="27" spans="1:8" s="1" customFormat="1" ht="12.75" customHeight="1">
      <c r="A27" s="157"/>
      <c r="B27" s="157"/>
      <c r="C27" s="158"/>
      <c r="D27" s="9" t="s">
        <v>170</v>
      </c>
      <c r="E27" s="33">
        <v>300</v>
      </c>
      <c r="F27" s="33">
        <f>F26</f>
        <v>200</v>
      </c>
      <c r="G27" s="34">
        <f t="shared" si="0"/>
        <v>-100</v>
      </c>
      <c r="H27" s="23"/>
    </row>
    <row r="28" spans="1:8" s="1" customFormat="1" ht="15" customHeight="1">
      <c r="A28" s="157"/>
      <c r="B28" s="157"/>
      <c r="C28" s="169" t="s">
        <v>60</v>
      </c>
      <c r="D28" s="99" t="s">
        <v>61</v>
      </c>
      <c r="E28" s="33">
        <v>600</v>
      </c>
      <c r="F28" s="33">
        <v>600</v>
      </c>
      <c r="G28" s="34">
        <f t="shared" si="0"/>
        <v>0</v>
      </c>
      <c r="H28" s="175" t="s">
        <v>184</v>
      </c>
    </row>
    <row r="29" spans="1:8" s="1" customFormat="1" ht="12.75" customHeight="1">
      <c r="A29" s="157"/>
      <c r="B29" s="157"/>
      <c r="C29" s="158"/>
      <c r="D29" s="9" t="s">
        <v>170</v>
      </c>
      <c r="E29" s="33">
        <v>600</v>
      </c>
      <c r="F29" s="33">
        <f>F28</f>
        <v>600</v>
      </c>
      <c r="G29" s="34">
        <f t="shared" si="0"/>
        <v>0</v>
      </c>
      <c r="H29" s="174"/>
    </row>
    <row r="30" spans="1:8" s="1" customFormat="1" ht="18" customHeight="1">
      <c r="A30" s="157"/>
      <c r="B30" s="158"/>
      <c r="C30" s="162" t="s">
        <v>171</v>
      </c>
      <c r="D30" s="163"/>
      <c r="E30" s="92">
        <v>900</v>
      </c>
      <c r="F30" s="92">
        <f>F29+F27</f>
        <v>800</v>
      </c>
      <c r="G30" s="93">
        <f t="shared" si="0"/>
        <v>-100</v>
      </c>
      <c r="H30" s="23"/>
    </row>
    <row r="31" spans="1:8" s="1" customFormat="1" ht="18" customHeight="1">
      <c r="A31" s="157"/>
      <c r="B31" s="155" t="s">
        <v>18</v>
      </c>
      <c r="C31" s="169" t="s">
        <v>19</v>
      </c>
      <c r="D31" s="99" t="s">
        <v>62</v>
      </c>
      <c r="E31" s="33">
        <v>600</v>
      </c>
      <c r="F31" s="33">
        <v>900</v>
      </c>
      <c r="G31" s="34">
        <f t="shared" si="0"/>
        <v>300</v>
      </c>
      <c r="H31" s="175" t="s">
        <v>193</v>
      </c>
    </row>
    <row r="32" spans="1:8" s="1" customFormat="1" ht="18" customHeight="1">
      <c r="A32" s="157"/>
      <c r="B32" s="155"/>
      <c r="C32" s="158"/>
      <c r="D32" s="9" t="s">
        <v>170</v>
      </c>
      <c r="E32" s="33">
        <v>600</v>
      </c>
      <c r="F32" s="33">
        <f>F31</f>
        <v>900</v>
      </c>
      <c r="G32" s="34">
        <f t="shared" si="0"/>
        <v>300</v>
      </c>
      <c r="H32" s="174"/>
    </row>
    <row r="33" spans="1:8" s="1" customFormat="1" ht="21.75" customHeight="1">
      <c r="A33" s="157"/>
      <c r="B33" s="155"/>
      <c r="C33" s="169" t="s">
        <v>20</v>
      </c>
      <c r="D33" s="99" t="s">
        <v>63</v>
      </c>
      <c r="E33" s="33">
        <v>4500</v>
      </c>
      <c r="F33" s="33">
        <v>2500</v>
      </c>
      <c r="G33" s="34">
        <f t="shared" si="0"/>
        <v>-2000</v>
      </c>
      <c r="H33" s="175" t="s">
        <v>173</v>
      </c>
    </row>
    <row r="34" spans="1:8" s="1" customFormat="1" ht="18" customHeight="1">
      <c r="A34" s="157"/>
      <c r="B34" s="155"/>
      <c r="C34" s="158"/>
      <c r="D34" s="8" t="s">
        <v>170</v>
      </c>
      <c r="E34" s="33">
        <v>4500</v>
      </c>
      <c r="F34" s="33">
        <f>F33</f>
        <v>2500</v>
      </c>
      <c r="G34" s="34">
        <f t="shared" si="0"/>
        <v>-2000</v>
      </c>
      <c r="H34" s="176"/>
    </row>
    <row r="35" spans="1:8" s="1" customFormat="1" ht="21.75" customHeight="1">
      <c r="A35" s="157"/>
      <c r="B35" s="155"/>
      <c r="C35" s="169" t="s">
        <v>21</v>
      </c>
      <c r="D35" s="97" t="s">
        <v>64</v>
      </c>
      <c r="E35" s="33">
        <v>7200</v>
      </c>
      <c r="F35" s="33">
        <v>8260</v>
      </c>
      <c r="G35" s="34">
        <f t="shared" si="0"/>
        <v>1060</v>
      </c>
      <c r="H35" s="175" t="s">
        <v>195</v>
      </c>
    </row>
    <row r="36" spans="1:8" s="1" customFormat="1" ht="18" customHeight="1">
      <c r="A36" s="157"/>
      <c r="B36" s="155"/>
      <c r="C36" s="158"/>
      <c r="D36" s="8" t="s">
        <v>170</v>
      </c>
      <c r="E36" s="33">
        <v>7200</v>
      </c>
      <c r="F36" s="33">
        <f>F35</f>
        <v>8260</v>
      </c>
      <c r="G36" s="34">
        <f t="shared" si="0"/>
        <v>1060</v>
      </c>
      <c r="H36" s="176"/>
    </row>
    <row r="37" spans="1:8" s="1" customFormat="1" ht="21.75" customHeight="1">
      <c r="A37" s="157"/>
      <c r="B37" s="155"/>
      <c r="C37" s="169" t="s">
        <v>22</v>
      </c>
      <c r="D37" s="97" t="s">
        <v>65</v>
      </c>
      <c r="E37" s="33">
        <v>2449</v>
      </c>
      <c r="F37" s="33">
        <v>2489</v>
      </c>
      <c r="G37" s="34">
        <f t="shared" si="0"/>
        <v>40</v>
      </c>
      <c r="H37" s="175" t="s">
        <v>175</v>
      </c>
    </row>
    <row r="38" spans="1:8" s="1" customFormat="1" ht="18" customHeight="1">
      <c r="A38" s="157"/>
      <c r="B38" s="155"/>
      <c r="C38" s="158"/>
      <c r="D38" s="8" t="s">
        <v>170</v>
      </c>
      <c r="E38" s="33">
        <v>2449</v>
      </c>
      <c r="F38" s="33">
        <f>F37</f>
        <v>2489</v>
      </c>
      <c r="G38" s="34">
        <f t="shared" si="0"/>
        <v>40</v>
      </c>
      <c r="H38" s="176"/>
    </row>
    <row r="39" spans="1:8" s="1" customFormat="1" ht="18" customHeight="1">
      <c r="A39" s="157"/>
      <c r="B39" s="155"/>
      <c r="C39" s="169" t="s">
        <v>23</v>
      </c>
      <c r="D39" s="97" t="s">
        <v>66</v>
      </c>
      <c r="E39" s="33">
        <v>4500</v>
      </c>
      <c r="F39" s="33">
        <v>2800</v>
      </c>
      <c r="G39" s="34">
        <f t="shared" si="0"/>
        <v>-1700</v>
      </c>
      <c r="H39" s="175" t="s">
        <v>206</v>
      </c>
    </row>
    <row r="40" spans="1:8" s="1" customFormat="1" ht="18" customHeight="1">
      <c r="A40" s="157"/>
      <c r="B40" s="155"/>
      <c r="C40" s="158"/>
      <c r="D40" s="8" t="s">
        <v>170</v>
      </c>
      <c r="E40" s="33">
        <v>4500</v>
      </c>
      <c r="F40" s="33">
        <f>F39</f>
        <v>2800</v>
      </c>
      <c r="G40" s="34">
        <f t="shared" si="0"/>
        <v>-1700</v>
      </c>
      <c r="H40" s="176"/>
    </row>
    <row r="41" spans="1:8" s="1" customFormat="1" ht="18" customHeight="1">
      <c r="A41" s="157"/>
      <c r="B41" s="155"/>
      <c r="C41" s="169" t="s">
        <v>67</v>
      </c>
      <c r="D41" s="97" t="s">
        <v>67</v>
      </c>
      <c r="E41" s="33">
        <v>600</v>
      </c>
      <c r="F41" s="33">
        <v>500</v>
      </c>
      <c r="G41" s="34">
        <f t="shared" si="0"/>
        <v>-100</v>
      </c>
      <c r="H41" s="173" t="s">
        <v>192</v>
      </c>
    </row>
    <row r="42" spans="1:8" s="1" customFormat="1" ht="18" customHeight="1">
      <c r="A42" s="157"/>
      <c r="B42" s="155"/>
      <c r="C42" s="158"/>
      <c r="D42" s="8" t="s">
        <v>172</v>
      </c>
      <c r="E42" s="33">
        <v>600</v>
      </c>
      <c r="F42" s="33">
        <f>F41</f>
        <v>500</v>
      </c>
      <c r="G42" s="34">
        <f t="shared" si="0"/>
        <v>-100</v>
      </c>
      <c r="H42" s="174"/>
    </row>
    <row r="43" spans="1:8" s="1" customFormat="1" ht="18" customHeight="1">
      <c r="A43" s="157"/>
      <c r="B43" s="155"/>
      <c r="C43" s="162" t="s">
        <v>171</v>
      </c>
      <c r="D43" s="163"/>
      <c r="E43" s="92">
        <f>E32+E34+E36+E38+E40+E42</f>
        <v>19849</v>
      </c>
      <c r="F43" s="92">
        <f>F42+F40+F38+F36+F34+F32</f>
        <v>17449</v>
      </c>
      <c r="G43" s="93">
        <f t="shared" si="0"/>
        <v>-2400</v>
      </c>
      <c r="H43" s="23"/>
    </row>
    <row r="44" spans="1:8" s="1" customFormat="1" ht="18" customHeight="1" thickBot="1">
      <c r="A44" s="167"/>
      <c r="B44" s="164" t="s">
        <v>171</v>
      </c>
      <c r="C44" s="165"/>
      <c r="D44" s="166"/>
      <c r="E44" s="73">
        <f>E43+E30+E25</f>
        <v>144588</v>
      </c>
      <c r="F44" s="73">
        <f>F43+F30+F25</f>
        <v>154359</v>
      </c>
      <c r="G44" s="74">
        <f t="shared" si="0"/>
        <v>9771</v>
      </c>
      <c r="H44" s="75"/>
    </row>
    <row r="45" spans="1:8" s="1" customFormat="1" ht="18" customHeight="1" thickTop="1">
      <c r="A45" s="156" t="s">
        <v>68</v>
      </c>
      <c r="B45" s="159" t="s">
        <v>24</v>
      </c>
      <c r="C45" s="188" t="s">
        <v>24</v>
      </c>
      <c r="D45" s="76" t="s">
        <v>69</v>
      </c>
      <c r="E45" s="77">
        <v>300</v>
      </c>
      <c r="F45" s="77">
        <v>0</v>
      </c>
      <c r="G45" s="78">
        <f t="shared" si="0"/>
        <v>-300</v>
      </c>
      <c r="H45" s="194"/>
    </row>
    <row r="46" spans="1:8" s="1" customFormat="1" ht="18" customHeight="1">
      <c r="A46" s="157"/>
      <c r="B46" s="155"/>
      <c r="C46" s="185"/>
      <c r="D46" s="24" t="s">
        <v>160</v>
      </c>
      <c r="E46" s="33">
        <v>300</v>
      </c>
      <c r="F46" s="33">
        <v>0</v>
      </c>
      <c r="G46" s="34">
        <f t="shared" si="0"/>
        <v>-300</v>
      </c>
      <c r="H46" s="174"/>
    </row>
    <row r="47" spans="1:8" s="1" customFormat="1" ht="18" customHeight="1">
      <c r="A47" s="157"/>
      <c r="B47" s="155"/>
      <c r="C47" s="184" t="s">
        <v>89</v>
      </c>
      <c r="D47" s="24" t="s">
        <v>89</v>
      </c>
      <c r="E47" s="33">
        <v>2000</v>
      </c>
      <c r="F47" s="33">
        <v>1300</v>
      </c>
      <c r="G47" s="34">
        <f t="shared" si="0"/>
        <v>-700</v>
      </c>
      <c r="H47" s="173" t="s">
        <v>191</v>
      </c>
    </row>
    <row r="48" spans="1:8" s="1" customFormat="1" ht="18" customHeight="1">
      <c r="A48" s="157"/>
      <c r="B48" s="155"/>
      <c r="C48" s="185"/>
      <c r="D48" s="8" t="s">
        <v>160</v>
      </c>
      <c r="E48" s="33">
        <v>2000</v>
      </c>
      <c r="F48" s="33">
        <f>F47</f>
        <v>1300</v>
      </c>
      <c r="G48" s="34">
        <f t="shared" si="0"/>
        <v>-700</v>
      </c>
      <c r="H48" s="174"/>
    </row>
    <row r="49" spans="1:8" s="1" customFormat="1" ht="18" customHeight="1">
      <c r="A49" s="157"/>
      <c r="B49" s="155"/>
      <c r="C49" s="184" t="s">
        <v>25</v>
      </c>
      <c r="D49" s="8" t="s">
        <v>70</v>
      </c>
      <c r="E49" s="33">
        <v>1200</v>
      </c>
      <c r="F49" s="33">
        <v>1400</v>
      </c>
      <c r="G49" s="34">
        <f t="shared" si="0"/>
        <v>200</v>
      </c>
      <c r="H49" s="173" t="s">
        <v>189</v>
      </c>
    </row>
    <row r="50" spans="1:8" s="1" customFormat="1" ht="18" customHeight="1">
      <c r="A50" s="157"/>
      <c r="B50" s="155"/>
      <c r="C50" s="185"/>
      <c r="D50" s="24" t="s">
        <v>160</v>
      </c>
      <c r="E50" s="33">
        <v>1200</v>
      </c>
      <c r="F50" s="33">
        <f>F49</f>
        <v>1400</v>
      </c>
      <c r="G50" s="34">
        <f t="shared" si="0"/>
        <v>200</v>
      </c>
      <c r="H50" s="174"/>
    </row>
    <row r="51" spans="1:8" s="1" customFormat="1" ht="18" customHeight="1">
      <c r="A51" s="157"/>
      <c r="B51" s="155"/>
      <c r="C51" s="162" t="s">
        <v>162</v>
      </c>
      <c r="D51" s="163"/>
      <c r="E51" s="39">
        <v>3850</v>
      </c>
      <c r="F51" s="39">
        <f>F50+F48+F46</f>
        <v>2700</v>
      </c>
      <c r="G51" s="39">
        <f>G50+G48+G46</f>
        <v>-800</v>
      </c>
      <c r="H51" s="23"/>
    </row>
    <row r="52" spans="1:8" s="1" customFormat="1" ht="18" customHeight="1" thickBot="1">
      <c r="A52" s="167"/>
      <c r="B52" s="164" t="s">
        <v>162</v>
      </c>
      <c r="C52" s="165"/>
      <c r="D52" s="166"/>
      <c r="E52" s="73">
        <f>E50+E48+E46</f>
        <v>3500</v>
      </c>
      <c r="F52" s="73">
        <f>F50+F48+F46</f>
        <v>2700</v>
      </c>
      <c r="G52" s="74">
        <f t="shared" si="0"/>
        <v>-800</v>
      </c>
      <c r="H52" s="75"/>
    </row>
    <row r="53" spans="1:8" s="1" customFormat="1" ht="18" customHeight="1" thickTop="1">
      <c r="A53" s="156" t="s">
        <v>79</v>
      </c>
      <c r="B53" s="156" t="s">
        <v>18</v>
      </c>
      <c r="C53" s="156" t="s">
        <v>5</v>
      </c>
      <c r="D53" s="80" t="s">
        <v>5</v>
      </c>
      <c r="E53" s="103">
        <v>18911</v>
      </c>
      <c r="F53" s="77">
        <v>18999</v>
      </c>
      <c r="G53" s="78">
        <f t="shared" si="0"/>
        <v>88</v>
      </c>
      <c r="H53" s="177" t="s">
        <v>187</v>
      </c>
    </row>
    <row r="54" spans="1:8" s="1" customFormat="1" ht="18" customHeight="1">
      <c r="A54" s="157"/>
      <c r="B54" s="157"/>
      <c r="C54" s="158"/>
      <c r="D54" s="24" t="s">
        <v>160</v>
      </c>
      <c r="E54" s="33">
        <v>18911</v>
      </c>
      <c r="F54" s="33">
        <f>F53</f>
        <v>18999</v>
      </c>
      <c r="G54" s="34">
        <f t="shared" si="0"/>
        <v>88</v>
      </c>
      <c r="H54" s="174"/>
    </row>
    <row r="55" spans="1:8" s="1" customFormat="1" ht="18" customHeight="1">
      <c r="A55" s="157"/>
      <c r="B55" s="157"/>
      <c r="C55" s="169" t="s">
        <v>71</v>
      </c>
      <c r="D55" s="24" t="s">
        <v>71</v>
      </c>
      <c r="E55" s="33">
        <v>4700</v>
      </c>
      <c r="F55" s="33">
        <v>3600</v>
      </c>
      <c r="G55" s="34">
        <f t="shared" si="0"/>
        <v>-1100</v>
      </c>
      <c r="H55" s="175" t="s">
        <v>201</v>
      </c>
    </row>
    <row r="56" spans="1:8" s="1" customFormat="1" ht="18" customHeight="1">
      <c r="A56" s="157"/>
      <c r="B56" s="157"/>
      <c r="C56" s="158"/>
      <c r="D56" s="24" t="s">
        <v>178</v>
      </c>
      <c r="E56" s="33">
        <v>4700</v>
      </c>
      <c r="F56" s="33">
        <v>3634</v>
      </c>
      <c r="G56" s="34">
        <f t="shared" si="0"/>
        <v>-1066</v>
      </c>
      <c r="H56" s="174"/>
    </row>
    <row r="57" spans="1:8" s="1" customFormat="1" ht="18" customHeight="1">
      <c r="A57" s="157"/>
      <c r="B57" s="157"/>
      <c r="C57" s="169" t="s">
        <v>72</v>
      </c>
      <c r="D57" s="24" t="s">
        <v>72</v>
      </c>
      <c r="E57" s="33">
        <v>500</v>
      </c>
      <c r="F57" s="33">
        <v>200</v>
      </c>
      <c r="G57" s="34">
        <f t="shared" si="0"/>
        <v>-300</v>
      </c>
      <c r="H57" s="175" t="s">
        <v>186</v>
      </c>
    </row>
    <row r="58" spans="1:8" s="1" customFormat="1" ht="18" customHeight="1">
      <c r="A58" s="157"/>
      <c r="B58" s="157"/>
      <c r="C58" s="158"/>
      <c r="D58" s="24" t="s">
        <v>178</v>
      </c>
      <c r="E58" s="33">
        <v>500</v>
      </c>
      <c r="F58" s="33">
        <f>F57</f>
        <v>200</v>
      </c>
      <c r="G58" s="34">
        <f t="shared" si="0"/>
        <v>-300</v>
      </c>
      <c r="H58" s="176"/>
    </row>
    <row r="59" spans="1:8" s="1" customFormat="1" ht="18" customHeight="1">
      <c r="A59" s="157"/>
      <c r="B59" s="157"/>
      <c r="C59" s="169" t="s">
        <v>73</v>
      </c>
      <c r="D59" s="24" t="s">
        <v>73</v>
      </c>
      <c r="E59" s="33">
        <v>500</v>
      </c>
      <c r="F59" s="33">
        <v>500</v>
      </c>
      <c r="G59" s="34">
        <f t="shared" si="0"/>
        <v>0</v>
      </c>
      <c r="H59" s="173" t="s">
        <v>183</v>
      </c>
    </row>
    <row r="60" spans="1:8" s="1" customFormat="1" ht="18" customHeight="1">
      <c r="A60" s="157"/>
      <c r="B60" s="157"/>
      <c r="C60" s="158"/>
      <c r="D60" s="24" t="s">
        <v>178</v>
      </c>
      <c r="E60" s="33">
        <v>500</v>
      </c>
      <c r="F60" s="33">
        <f>F59</f>
        <v>500</v>
      </c>
      <c r="G60" s="34">
        <f t="shared" si="0"/>
        <v>0</v>
      </c>
      <c r="H60" s="174"/>
    </row>
    <row r="61" spans="1:8" s="1" customFormat="1" ht="18" customHeight="1">
      <c r="A61" s="157"/>
      <c r="B61" s="157"/>
      <c r="C61" s="169" t="s">
        <v>74</v>
      </c>
      <c r="D61" s="24" t="s">
        <v>74</v>
      </c>
      <c r="E61" s="33">
        <v>750</v>
      </c>
      <c r="F61" s="33">
        <v>750</v>
      </c>
      <c r="G61" s="34">
        <f t="shared" si="0"/>
        <v>0</v>
      </c>
      <c r="H61" s="170" t="s">
        <v>182</v>
      </c>
    </row>
    <row r="62" spans="1:8" s="1" customFormat="1" ht="18" customHeight="1">
      <c r="A62" s="157"/>
      <c r="B62" s="157"/>
      <c r="C62" s="158"/>
      <c r="D62" s="24" t="s">
        <v>178</v>
      </c>
      <c r="E62" s="33">
        <v>750</v>
      </c>
      <c r="F62" s="33">
        <f>F61</f>
        <v>750</v>
      </c>
      <c r="G62" s="34">
        <f t="shared" si="0"/>
        <v>0</v>
      </c>
      <c r="H62" s="171"/>
    </row>
    <row r="63" spans="1:8" s="1" customFormat="1" ht="18" customHeight="1">
      <c r="A63" s="157"/>
      <c r="B63" s="157"/>
      <c r="C63" s="169" t="s">
        <v>75</v>
      </c>
      <c r="D63" s="24" t="s">
        <v>75</v>
      </c>
      <c r="E63" s="33">
        <v>1000</v>
      </c>
      <c r="F63" s="33">
        <v>0</v>
      </c>
      <c r="G63" s="34">
        <f t="shared" si="0"/>
        <v>-1000</v>
      </c>
      <c r="H63" s="23"/>
    </row>
    <row r="64" spans="1:8" s="1" customFormat="1" ht="18" customHeight="1">
      <c r="A64" s="157"/>
      <c r="B64" s="157"/>
      <c r="C64" s="157"/>
      <c r="D64" s="24" t="s">
        <v>90</v>
      </c>
      <c r="E64" s="33">
        <v>200</v>
      </c>
      <c r="F64" s="33">
        <v>70</v>
      </c>
      <c r="G64" s="34">
        <f t="shared" si="0"/>
        <v>-130</v>
      </c>
      <c r="H64" s="23" t="s">
        <v>190</v>
      </c>
    </row>
    <row r="65" spans="1:8" s="1" customFormat="1" ht="18" customHeight="1">
      <c r="A65" s="157"/>
      <c r="B65" s="157"/>
      <c r="C65" s="158"/>
      <c r="D65" s="24" t="s">
        <v>178</v>
      </c>
      <c r="E65" s="33">
        <f>E64+E63</f>
        <v>1200</v>
      </c>
      <c r="F65" s="33">
        <f>F64+F63</f>
        <v>70</v>
      </c>
      <c r="G65" s="34">
        <f t="shared" si="0"/>
        <v>-1130</v>
      </c>
      <c r="H65" s="23"/>
    </row>
    <row r="66" spans="1:8" s="1" customFormat="1" ht="18" customHeight="1">
      <c r="A66" s="157"/>
      <c r="B66" s="157"/>
      <c r="C66" s="169" t="s">
        <v>26</v>
      </c>
      <c r="D66" s="24" t="s">
        <v>26</v>
      </c>
      <c r="E66" s="33">
        <v>1200</v>
      </c>
      <c r="F66" s="33">
        <v>1300</v>
      </c>
      <c r="G66" s="34">
        <f t="shared" si="0"/>
        <v>100</v>
      </c>
      <c r="H66" s="175" t="s">
        <v>194</v>
      </c>
    </row>
    <row r="67" spans="1:8" s="1" customFormat="1" ht="18" customHeight="1">
      <c r="A67" s="157"/>
      <c r="B67" s="157"/>
      <c r="C67" s="158"/>
      <c r="D67" s="24" t="s">
        <v>178</v>
      </c>
      <c r="E67" s="33">
        <v>1200</v>
      </c>
      <c r="F67" s="33">
        <f>F66</f>
        <v>1300</v>
      </c>
      <c r="G67" s="34">
        <f t="shared" si="0"/>
        <v>100</v>
      </c>
      <c r="H67" s="174"/>
    </row>
    <row r="68" spans="1:8" s="1" customFormat="1" ht="18" customHeight="1">
      <c r="A68" s="157"/>
      <c r="B68" s="158"/>
      <c r="C68" s="162" t="s">
        <v>179</v>
      </c>
      <c r="D68" s="163"/>
      <c r="E68" s="92">
        <f>E67+E65+E62+E60+E58+E56+E54</f>
        <v>27761</v>
      </c>
      <c r="F68" s="92">
        <f>F67+F65+F62+F60+F58+F56+F54</f>
        <v>25453</v>
      </c>
      <c r="G68" s="93">
        <f t="shared" si="0"/>
        <v>-2308</v>
      </c>
      <c r="H68" s="23"/>
    </row>
    <row r="69" spans="1:8" s="1" customFormat="1" ht="18" customHeight="1">
      <c r="A69" s="157"/>
      <c r="B69" s="169" t="s">
        <v>76</v>
      </c>
      <c r="C69" s="169" t="s">
        <v>77</v>
      </c>
      <c r="D69" s="24" t="s">
        <v>78</v>
      </c>
      <c r="E69" s="33">
        <v>200</v>
      </c>
      <c r="F69" s="33">
        <v>0</v>
      </c>
      <c r="G69" s="34">
        <f t="shared" si="0"/>
        <v>-200</v>
      </c>
      <c r="H69" s="23"/>
    </row>
    <row r="70" spans="1:8" s="1" customFormat="1" ht="18" customHeight="1">
      <c r="A70" s="157"/>
      <c r="B70" s="157"/>
      <c r="C70" s="158"/>
      <c r="D70" s="24" t="s">
        <v>178</v>
      </c>
      <c r="E70" s="33">
        <v>200</v>
      </c>
      <c r="F70" s="33">
        <v>0</v>
      </c>
      <c r="G70" s="34">
        <f t="shared" si="0"/>
        <v>-200</v>
      </c>
      <c r="H70" s="23"/>
    </row>
    <row r="71" spans="1:8" s="1" customFormat="1" ht="18" customHeight="1">
      <c r="A71" s="157"/>
      <c r="B71" s="158"/>
      <c r="C71" s="162" t="s">
        <v>179</v>
      </c>
      <c r="D71" s="163"/>
      <c r="E71" s="94">
        <v>200</v>
      </c>
      <c r="F71" s="94">
        <f>F70</f>
        <v>0</v>
      </c>
      <c r="G71" s="37">
        <f aca="true" t="shared" si="2" ref="G71:G91">F71-E71</f>
        <v>-200</v>
      </c>
      <c r="H71" s="23"/>
    </row>
    <row r="72" spans="1:8" s="1" customFormat="1" ht="18" customHeight="1">
      <c r="A72" s="157"/>
      <c r="B72" s="169" t="s">
        <v>27</v>
      </c>
      <c r="C72" s="169" t="s">
        <v>80</v>
      </c>
      <c r="D72" s="9" t="s">
        <v>80</v>
      </c>
      <c r="E72" s="33">
        <v>300</v>
      </c>
      <c r="F72" s="33">
        <v>200</v>
      </c>
      <c r="G72" s="34">
        <f t="shared" si="2"/>
        <v>-100</v>
      </c>
      <c r="H72" s="175" t="s">
        <v>209</v>
      </c>
    </row>
    <row r="73" spans="1:8" s="1" customFormat="1" ht="18" customHeight="1">
      <c r="A73" s="157"/>
      <c r="B73" s="157"/>
      <c r="C73" s="158"/>
      <c r="D73" s="9" t="s">
        <v>178</v>
      </c>
      <c r="E73" s="33">
        <v>300</v>
      </c>
      <c r="F73" s="33">
        <f>F72</f>
        <v>200</v>
      </c>
      <c r="G73" s="34">
        <f t="shared" si="2"/>
        <v>-100</v>
      </c>
      <c r="H73" s="174"/>
    </row>
    <row r="74" spans="1:8" s="1" customFormat="1" ht="18" customHeight="1">
      <c r="A74" s="157"/>
      <c r="B74" s="157"/>
      <c r="C74" s="169" t="s">
        <v>81</v>
      </c>
      <c r="D74" s="9" t="s">
        <v>83</v>
      </c>
      <c r="E74" s="33">
        <v>300</v>
      </c>
      <c r="F74" s="33">
        <v>600</v>
      </c>
      <c r="G74" s="34">
        <f t="shared" si="2"/>
        <v>300</v>
      </c>
      <c r="H74" s="175" t="s">
        <v>185</v>
      </c>
    </row>
    <row r="75" spans="1:8" s="1" customFormat="1" ht="18" customHeight="1">
      <c r="A75" s="157"/>
      <c r="B75" s="157"/>
      <c r="C75" s="158"/>
      <c r="D75" s="9" t="s">
        <v>178</v>
      </c>
      <c r="E75" s="33">
        <v>300</v>
      </c>
      <c r="F75" s="33">
        <f>F74</f>
        <v>600</v>
      </c>
      <c r="G75" s="34">
        <f t="shared" si="2"/>
        <v>300</v>
      </c>
      <c r="H75" s="176"/>
    </row>
    <row r="76" spans="1:8" s="1" customFormat="1" ht="18" customHeight="1">
      <c r="A76" s="157"/>
      <c r="B76" s="157"/>
      <c r="C76" s="169" t="s">
        <v>82</v>
      </c>
      <c r="D76" s="9" t="s">
        <v>79</v>
      </c>
      <c r="E76" s="33">
        <v>300</v>
      </c>
      <c r="F76" s="33">
        <v>0</v>
      </c>
      <c r="G76" s="34">
        <f t="shared" si="2"/>
        <v>-300</v>
      </c>
      <c r="H76" s="23"/>
    </row>
    <row r="77" spans="1:8" s="1" customFormat="1" ht="18" customHeight="1">
      <c r="A77" s="157"/>
      <c r="B77" s="157"/>
      <c r="C77" s="158"/>
      <c r="D77" s="9" t="s">
        <v>178</v>
      </c>
      <c r="E77" s="33">
        <v>300</v>
      </c>
      <c r="F77" s="33">
        <v>0</v>
      </c>
      <c r="G77" s="34">
        <f t="shared" si="2"/>
        <v>-300</v>
      </c>
      <c r="H77" s="23"/>
    </row>
    <row r="78" spans="1:8" s="1" customFormat="1" ht="18" customHeight="1">
      <c r="A78" s="157"/>
      <c r="B78" s="158"/>
      <c r="C78" s="162" t="s">
        <v>179</v>
      </c>
      <c r="D78" s="163"/>
      <c r="E78" s="94">
        <f>E73+E75+E77</f>
        <v>900</v>
      </c>
      <c r="F78" s="94">
        <f>F77+F75+F73</f>
        <v>800</v>
      </c>
      <c r="G78" s="95">
        <f t="shared" si="2"/>
        <v>-100</v>
      </c>
      <c r="H78" s="23"/>
    </row>
    <row r="79" spans="1:8" s="1" customFormat="1" ht="18" customHeight="1" thickBot="1">
      <c r="A79" s="167"/>
      <c r="B79" s="164" t="s">
        <v>179</v>
      </c>
      <c r="C79" s="165"/>
      <c r="D79" s="166"/>
      <c r="E79" s="73">
        <f>E78+E71+E68</f>
        <v>28861</v>
      </c>
      <c r="F79" s="73">
        <f>F78+F71+F68</f>
        <v>26253</v>
      </c>
      <c r="G79" s="74">
        <f t="shared" si="2"/>
        <v>-2608</v>
      </c>
      <c r="H79" s="75"/>
    </row>
    <row r="80" spans="1:8" s="1" customFormat="1" ht="18" customHeight="1" thickTop="1">
      <c r="A80" s="156" t="s">
        <v>84</v>
      </c>
      <c r="B80" s="156" t="s">
        <v>84</v>
      </c>
      <c r="C80" s="156" t="s">
        <v>85</v>
      </c>
      <c r="D80" s="12" t="s">
        <v>86</v>
      </c>
      <c r="E80" s="77">
        <v>5104</v>
      </c>
      <c r="F80" s="78">
        <v>0</v>
      </c>
      <c r="G80" s="78">
        <f t="shared" si="2"/>
        <v>-5104</v>
      </c>
      <c r="H80" s="79"/>
    </row>
    <row r="81" spans="1:8" s="1" customFormat="1" ht="18" customHeight="1">
      <c r="A81" s="157"/>
      <c r="B81" s="157"/>
      <c r="C81" s="158"/>
      <c r="D81" s="9" t="s">
        <v>160</v>
      </c>
      <c r="E81" s="39">
        <v>0</v>
      </c>
      <c r="F81" s="37">
        <v>0</v>
      </c>
      <c r="G81" s="37">
        <f t="shared" si="2"/>
        <v>0</v>
      </c>
      <c r="H81" s="23"/>
    </row>
    <row r="82" spans="1:8" s="1" customFormat="1" ht="18" customHeight="1">
      <c r="A82" s="157"/>
      <c r="B82" s="158"/>
      <c r="C82" s="192" t="s">
        <v>162</v>
      </c>
      <c r="D82" s="193"/>
      <c r="E82" s="39">
        <v>0</v>
      </c>
      <c r="F82" s="37">
        <v>0</v>
      </c>
      <c r="G82" s="37">
        <f t="shared" si="2"/>
        <v>0</v>
      </c>
      <c r="H82" s="23"/>
    </row>
    <row r="83" spans="1:8" s="1" customFormat="1" ht="18" customHeight="1" thickBot="1">
      <c r="A83" s="167"/>
      <c r="B83" s="164" t="s">
        <v>162</v>
      </c>
      <c r="C83" s="165"/>
      <c r="D83" s="166"/>
      <c r="E83" s="73">
        <v>5104</v>
      </c>
      <c r="F83" s="74">
        <v>0</v>
      </c>
      <c r="G83" s="74">
        <f t="shared" si="2"/>
        <v>-5104</v>
      </c>
      <c r="H83" s="75"/>
    </row>
    <row r="84" spans="1:8" s="1" customFormat="1" ht="18" customHeight="1" thickTop="1">
      <c r="A84" s="156" t="s">
        <v>28</v>
      </c>
      <c r="B84" s="156" t="s">
        <v>28</v>
      </c>
      <c r="C84" s="156" t="s">
        <v>28</v>
      </c>
      <c r="D84" s="12" t="s">
        <v>87</v>
      </c>
      <c r="E84" s="77">
        <v>200</v>
      </c>
      <c r="F84" s="78">
        <v>1000</v>
      </c>
      <c r="G84" s="78">
        <f t="shared" si="2"/>
        <v>800</v>
      </c>
      <c r="H84" s="79"/>
    </row>
    <row r="85" spans="1:8" s="1" customFormat="1" ht="18" customHeight="1">
      <c r="A85" s="157"/>
      <c r="B85" s="157"/>
      <c r="C85" s="158"/>
      <c r="D85" s="9" t="s">
        <v>160</v>
      </c>
      <c r="E85" s="39">
        <f>E84</f>
        <v>200</v>
      </c>
      <c r="F85" s="39">
        <f aca="true" t="shared" si="3" ref="E85:F87">F84</f>
        <v>1000</v>
      </c>
      <c r="G85" s="37">
        <f t="shared" si="2"/>
        <v>800</v>
      </c>
      <c r="H85" s="23"/>
    </row>
    <row r="86" spans="1:8" s="1" customFormat="1" ht="18" customHeight="1">
      <c r="A86" s="157"/>
      <c r="B86" s="158"/>
      <c r="C86" s="162" t="s">
        <v>162</v>
      </c>
      <c r="D86" s="163"/>
      <c r="E86" s="39">
        <f>E85</f>
        <v>200</v>
      </c>
      <c r="F86" s="39">
        <f t="shared" si="3"/>
        <v>1000</v>
      </c>
      <c r="G86" s="37">
        <f t="shared" si="2"/>
        <v>800</v>
      </c>
      <c r="H86" s="23"/>
    </row>
    <row r="87" spans="1:8" s="1" customFormat="1" ht="18" customHeight="1" thickBot="1">
      <c r="A87" s="167"/>
      <c r="B87" s="164" t="s">
        <v>162</v>
      </c>
      <c r="C87" s="165"/>
      <c r="D87" s="166"/>
      <c r="E87" s="73">
        <f t="shared" si="3"/>
        <v>200</v>
      </c>
      <c r="F87" s="73">
        <f t="shared" si="3"/>
        <v>1000</v>
      </c>
      <c r="G87" s="74">
        <f t="shared" si="2"/>
        <v>800</v>
      </c>
      <c r="H87" s="75"/>
    </row>
    <row r="88" spans="1:8" s="1" customFormat="1" ht="18" customHeight="1" thickTop="1">
      <c r="A88" s="156" t="s">
        <v>29</v>
      </c>
      <c r="B88" s="156" t="s">
        <v>88</v>
      </c>
      <c r="C88" s="156" t="s">
        <v>92</v>
      </c>
      <c r="D88" s="12" t="s">
        <v>92</v>
      </c>
      <c r="E88" s="103">
        <v>1500</v>
      </c>
      <c r="F88" s="78">
        <v>500</v>
      </c>
      <c r="G88" s="78">
        <f t="shared" si="2"/>
        <v>-1000</v>
      </c>
      <c r="H88" s="194" t="s">
        <v>196</v>
      </c>
    </row>
    <row r="89" spans="1:8" s="1" customFormat="1" ht="18" customHeight="1">
      <c r="A89" s="157"/>
      <c r="B89" s="157"/>
      <c r="C89" s="158"/>
      <c r="D89" s="9" t="s">
        <v>160</v>
      </c>
      <c r="E89" s="33">
        <v>1500</v>
      </c>
      <c r="F89" s="37">
        <f>F88</f>
        <v>500</v>
      </c>
      <c r="G89" s="37">
        <f t="shared" si="2"/>
        <v>-1000</v>
      </c>
      <c r="H89" s="174"/>
    </row>
    <row r="90" spans="1:8" s="1" customFormat="1" ht="18" customHeight="1">
      <c r="A90" s="157"/>
      <c r="B90" s="158"/>
      <c r="C90" s="162" t="s">
        <v>162</v>
      </c>
      <c r="D90" s="163"/>
      <c r="E90" s="39">
        <v>1500</v>
      </c>
      <c r="F90" s="39">
        <f>F89</f>
        <v>500</v>
      </c>
      <c r="G90" s="37">
        <f t="shared" si="2"/>
        <v>-1000</v>
      </c>
      <c r="H90" s="23"/>
    </row>
    <row r="91" spans="1:8" s="1" customFormat="1" ht="18" customHeight="1" thickBot="1">
      <c r="A91" s="167"/>
      <c r="B91" s="164" t="s">
        <v>162</v>
      </c>
      <c r="C91" s="165"/>
      <c r="D91" s="166"/>
      <c r="E91" s="73">
        <f>E90</f>
        <v>1500</v>
      </c>
      <c r="F91" s="73">
        <f>F90</f>
        <v>500</v>
      </c>
      <c r="G91" s="81">
        <f t="shared" si="2"/>
        <v>-1000</v>
      </c>
      <c r="H91" s="75"/>
    </row>
    <row r="92" spans="1:8" s="1" customFormat="1" ht="18" customHeight="1" thickTop="1">
      <c r="A92" s="156" t="s">
        <v>176</v>
      </c>
      <c r="B92" s="156" t="s">
        <v>177</v>
      </c>
      <c r="C92" s="156" t="s">
        <v>177</v>
      </c>
      <c r="D92" s="12" t="s">
        <v>177</v>
      </c>
      <c r="E92" s="77">
        <v>0</v>
      </c>
      <c r="F92" s="78">
        <v>1800</v>
      </c>
      <c r="G92" s="78">
        <f>F92-E92</f>
        <v>1800</v>
      </c>
      <c r="H92" s="177" t="s">
        <v>188</v>
      </c>
    </row>
    <row r="93" spans="1:8" s="1" customFormat="1" ht="18" customHeight="1">
      <c r="A93" s="157"/>
      <c r="B93" s="157"/>
      <c r="C93" s="158"/>
      <c r="D93" s="9" t="s">
        <v>160</v>
      </c>
      <c r="E93" s="39">
        <v>0</v>
      </c>
      <c r="F93" s="39">
        <f>F92</f>
        <v>1800</v>
      </c>
      <c r="G93" s="37">
        <f>F93-E93</f>
        <v>1800</v>
      </c>
      <c r="H93" s="174"/>
    </row>
    <row r="94" spans="1:8" s="1" customFormat="1" ht="18" customHeight="1">
      <c r="A94" s="157"/>
      <c r="B94" s="158"/>
      <c r="C94" s="162" t="s">
        <v>162</v>
      </c>
      <c r="D94" s="163"/>
      <c r="E94" s="39">
        <f>E93</f>
        <v>0</v>
      </c>
      <c r="F94" s="39">
        <f>F93</f>
        <v>1800</v>
      </c>
      <c r="G94" s="37">
        <f>F94-E94</f>
        <v>1800</v>
      </c>
      <c r="H94" s="23"/>
    </row>
    <row r="95" spans="1:8" s="1" customFormat="1" ht="18" customHeight="1" thickBot="1">
      <c r="A95" s="167"/>
      <c r="B95" s="164" t="s">
        <v>162</v>
      </c>
      <c r="C95" s="165"/>
      <c r="D95" s="166"/>
      <c r="E95" s="73">
        <f>E94</f>
        <v>0</v>
      </c>
      <c r="F95" s="73">
        <f>F94</f>
        <v>1800</v>
      </c>
      <c r="G95" s="74">
        <f>F95-E95</f>
        <v>1800</v>
      </c>
      <c r="H95" s="75"/>
    </row>
    <row r="96" spans="1:8" ht="18" customHeight="1" thickTop="1">
      <c r="A96" s="189" t="s">
        <v>91</v>
      </c>
      <c r="B96" s="190"/>
      <c r="C96" s="190"/>
      <c r="D96" s="191"/>
      <c r="E96" s="82">
        <f>E91+E87+E83+E79+E52+E44+E95</f>
        <v>183753</v>
      </c>
      <c r="F96" s="82">
        <f>F91+F87+F83+F79+F52+F44+F95</f>
        <v>186612</v>
      </c>
      <c r="G96" s="82">
        <f>G91+G87+G83+G79+G52+G44</f>
        <v>1059</v>
      </c>
      <c r="H96" s="83"/>
    </row>
  </sheetData>
  <sheetProtection/>
  <mergeCells count="92">
    <mergeCell ref="B91:D91"/>
    <mergeCell ref="C90:D90"/>
    <mergeCell ref="C76:C77"/>
    <mergeCell ref="B83:D83"/>
    <mergeCell ref="C86:D86"/>
    <mergeCell ref="H45:H46"/>
    <mergeCell ref="H88:H89"/>
    <mergeCell ref="H49:H50"/>
    <mergeCell ref="H47:H48"/>
    <mergeCell ref="B69:B71"/>
    <mergeCell ref="A92:A95"/>
    <mergeCell ref="B92:B94"/>
    <mergeCell ref="C92:C93"/>
    <mergeCell ref="C94:D94"/>
    <mergeCell ref="B95:D95"/>
    <mergeCell ref="H92:H93"/>
    <mergeCell ref="A80:A83"/>
    <mergeCell ref="B45:B51"/>
    <mergeCell ref="C82:D82"/>
    <mergeCell ref="H23:H24"/>
    <mergeCell ref="H41:H42"/>
    <mergeCell ref="C80:C81"/>
    <mergeCell ref="C57:C58"/>
    <mergeCell ref="C59:C60"/>
    <mergeCell ref="C61:C62"/>
    <mergeCell ref="C66:C67"/>
    <mergeCell ref="A96:D96"/>
    <mergeCell ref="C88:C89"/>
    <mergeCell ref="B88:B90"/>
    <mergeCell ref="A88:A91"/>
    <mergeCell ref="B79:D79"/>
    <mergeCell ref="A84:A87"/>
    <mergeCell ref="B84:B86"/>
    <mergeCell ref="C84:C85"/>
    <mergeCell ref="B87:D87"/>
    <mergeCell ref="B80:B82"/>
    <mergeCell ref="C69:C70"/>
    <mergeCell ref="A53:A79"/>
    <mergeCell ref="C63:C65"/>
    <mergeCell ref="C78:D78"/>
    <mergeCell ref="C71:D71"/>
    <mergeCell ref="C68:D68"/>
    <mergeCell ref="B72:B78"/>
    <mergeCell ref="C72:C73"/>
    <mergeCell ref="C74:C75"/>
    <mergeCell ref="C45:C46"/>
    <mergeCell ref="C47:C48"/>
    <mergeCell ref="C41:C42"/>
    <mergeCell ref="B44:D44"/>
    <mergeCell ref="C53:C54"/>
    <mergeCell ref="C55:C56"/>
    <mergeCell ref="B53:B68"/>
    <mergeCell ref="B52:D52"/>
    <mergeCell ref="C33:C34"/>
    <mergeCell ref="H35:H36"/>
    <mergeCell ref="H33:H34"/>
    <mergeCell ref="H37:H38"/>
    <mergeCell ref="H39:H40"/>
    <mergeCell ref="C26:C27"/>
    <mergeCell ref="C28:C29"/>
    <mergeCell ref="C31:C32"/>
    <mergeCell ref="C39:C40"/>
    <mergeCell ref="C17:C22"/>
    <mergeCell ref="C49:C50"/>
    <mergeCell ref="C51:D51"/>
    <mergeCell ref="A1:B1"/>
    <mergeCell ref="C23:C24"/>
    <mergeCell ref="G1:H1"/>
    <mergeCell ref="A3:A44"/>
    <mergeCell ref="B31:B43"/>
    <mergeCell ref="C37:C38"/>
    <mergeCell ref="C35:C36"/>
    <mergeCell ref="H15:H16"/>
    <mergeCell ref="A45:A52"/>
    <mergeCell ref="B26:B30"/>
    <mergeCell ref="C30:D30"/>
    <mergeCell ref="C43:D43"/>
    <mergeCell ref="B3:B25"/>
    <mergeCell ref="C25:D25"/>
    <mergeCell ref="C3:C4"/>
    <mergeCell ref="C5:C14"/>
    <mergeCell ref="C15:C16"/>
    <mergeCell ref="H59:H60"/>
    <mergeCell ref="H61:H62"/>
    <mergeCell ref="H31:H32"/>
    <mergeCell ref="H28:H29"/>
    <mergeCell ref="H74:H75"/>
    <mergeCell ref="H72:H73"/>
    <mergeCell ref="H57:H58"/>
    <mergeCell ref="H55:H56"/>
    <mergeCell ref="H53:H54"/>
    <mergeCell ref="H66:H67"/>
  </mergeCells>
  <printOptions/>
  <pageMargins left="0.5118110236220472" right="0.31496062992125984" top="0.7874015748031497" bottom="0.7086614173228347" header="0.31496062992125984" footer="0.3937007874015748"/>
  <pageSetup horizontalDpi="600" verticalDpi="600" orientation="landscape" paperSize="9" r:id="rId1"/>
  <headerFooter alignWithMargins="0">
    <oddHeader>&amp;C&amp;"굴림,굵게"&amp;16 2016 세출예산(안)</oddHeader>
    <oddFooter>&amp;C&amp;P / &amp;N</oddFooter>
  </headerFooter>
  <ignoredErrors>
    <ignoredError sqref="G51" formula="1"/>
    <ignoredError sqref="E14 E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a</cp:lastModifiedBy>
  <cp:lastPrinted>2015-12-24T05:11:00Z</cp:lastPrinted>
  <dcterms:created xsi:type="dcterms:W3CDTF">2010-01-14T13:49:12Z</dcterms:created>
  <dcterms:modified xsi:type="dcterms:W3CDTF">2015-12-29T05:27:56Z</dcterms:modified>
  <cp:category/>
  <cp:version/>
  <cp:contentType/>
  <cp:contentStatus/>
</cp:coreProperties>
</file>