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codeName="ThisWorkbook" defaultThemeVersion="124226"/>
  <bookViews>
    <workbookView xWindow="360" yWindow="420" windowWidth="15480" windowHeight="7785" tabRatio="777" activeTab="0"/>
  </bookViews>
  <sheets>
    <sheet name="예산총칙" sheetId="6" r:id="rId1"/>
    <sheet name="세입세출예산총괄표 (정)" sheetId="18" r:id="rId2"/>
    <sheet name="Sheet2" sheetId="30" r:id="rId3"/>
  </sheets>
  <definedNames>
    <definedName name="_xlnm.Print_Area" localSheetId="1">'세입세출예산총괄표 (정)'!$A$1:$O$106</definedName>
  </definedNames>
  <calcPr calcId="144525"/>
</workbook>
</file>

<file path=xl/sharedStrings.xml><?xml version="1.0" encoding="utf-8"?>
<sst xmlns="http://schemas.openxmlformats.org/spreadsheetml/2006/main" count="276" uniqueCount="153">
  <si>
    <t>소계</t>
  </si>
  <si>
    <t>세     입</t>
  </si>
  <si>
    <t>세     출</t>
  </si>
  <si>
    <t>총계</t>
  </si>
  <si>
    <t xml:space="preserve"> </t>
  </si>
  <si>
    <t>증</t>
  </si>
  <si>
    <t>감</t>
  </si>
  <si>
    <t>소계</t>
  </si>
  <si>
    <t>제수당</t>
  </si>
  <si>
    <t>잡지출</t>
  </si>
  <si>
    <t>예비비</t>
  </si>
  <si>
    <t>인건비</t>
  </si>
  <si>
    <t>기관운영비</t>
  </si>
  <si>
    <t>회의비</t>
  </si>
  <si>
    <t>관</t>
  </si>
  <si>
    <t>항</t>
  </si>
  <si>
    <t>목</t>
  </si>
  <si>
    <t>예산액</t>
  </si>
  <si>
    <t>금액</t>
  </si>
  <si>
    <t>합계</t>
  </si>
  <si>
    <t>시설비</t>
  </si>
  <si>
    <t>자산취득비</t>
  </si>
  <si>
    <t>3. 사업비</t>
  </si>
  <si>
    <t>사업비</t>
  </si>
  <si>
    <t>직책보조비</t>
  </si>
  <si>
    <t>(단위:천원)</t>
  </si>
  <si>
    <t>비지정
후원금</t>
  </si>
  <si>
    <t>업무
추진비</t>
  </si>
  <si>
    <t>후원금수입</t>
  </si>
  <si>
    <t>요앙급여
수입</t>
  </si>
  <si>
    <t>시설장비
유지비</t>
  </si>
  <si>
    <t>지정후원금</t>
  </si>
  <si>
    <t>4. 전출금</t>
  </si>
  <si>
    <t>5. 과년도지출</t>
  </si>
  <si>
    <t>부채상환금</t>
  </si>
  <si>
    <t>10.준비금</t>
  </si>
  <si>
    <t>6. 차입금</t>
  </si>
  <si>
    <t>7. 전입금</t>
  </si>
  <si>
    <t>8. 이월금</t>
  </si>
  <si>
    <t>9. 잡수입</t>
  </si>
  <si>
    <t>3. 보조금
수입</t>
  </si>
  <si>
    <t>5. 요양
급여수입</t>
  </si>
  <si>
    <t>차입금</t>
  </si>
  <si>
    <t>전입금</t>
  </si>
  <si>
    <t>법인
전입금</t>
  </si>
  <si>
    <t>8. 예비비</t>
  </si>
  <si>
    <t>전년도
예산액</t>
  </si>
  <si>
    <t>합계</t>
  </si>
  <si>
    <t>입소비용
수입</t>
  </si>
  <si>
    <t>소계</t>
  </si>
  <si>
    <t>본인부담금수입</t>
  </si>
  <si>
    <t>기타비급여수입</t>
  </si>
  <si>
    <t>과년도수입</t>
  </si>
  <si>
    <t>보조금수입</t>
  </si>
  <si>
    <t>기타보조금수입</t>
  </si>
  <si>
    <t>급여</t>
  </si>
  <si>
    <t>상여금</t>
  </si>
  <si>
    <t>일용잡급</t>
  </si>
  <si>
    <t>퇴직금및
퇴직적립금</t>
  </si>
  <si>
    <t>사회보험
부담비용</t>
  </si>
  <si>
    <t>기타
후생경비</t>
  </si>
  <si>
    <t>운영비</t>
  </si>
  <si>
    <t>이월금</t>
  </si>
  <si>
    <t>전년도
이월금</t>
  </si>
  <si>
    <t>잡수입</t>
  </si>
  <si>
    <t>기타
예금수입</t>
  </si>
  <si>
    <t>기타
잡수입</t>
  </si>
  <si>
    <t>생계비</t>
  </si>
  <si>
    <t>피복비</t>
  </si>
  <si>
    <t>의료비</t>
  </si>
  <si>
    <t>장의비</t>
  </si>
  <si>
    <t>특별급식비</t>
  </si>
  <si>
    <t>연료비</t>
  </si>
  <si>
    <t>2. 과년도수입</t>
  </si>
  <si>
    <t>4. 후원금
수입</t>
  </si>
  <si>
    <t xml:space="preserve"> 2. 재산
조성비</t>
  </si>
  <si>
    <t>7. 잡지출</t>
  </si>
  <si>
    <t>9. 적립금</t>
  </si>
  <si>
    <t xml:space="preserve">제1조 </t>
  </si>
  <si>
    <t>제2조</t>
  </si>
  <si>
    <t>제3조</t>
  </si>
  <si>
    <t>1)세입의 주요 재원은 다음과 같다.</t>
  </si>
  <si>
    <t xml:space="preserve"> </t>
  </si>
  <si>
    <t xml:space="preserve"> (6)차입금                       0천원</t>
  </si>
  <si>
    <t>2)세출의 내용은 다음과 같다.</t>
  </si>
  <si>
    <t>제4조</t>
  </si>
  <si>
    <t>국가 또는 지방자치단체로부터 교부된 보조금 및 지정후원금, 수익자부담 경비등은 추가경정예산의 성립 이전이라도 보조 및 후원목적에 적절한 경우 먼저 사용할 수 있으며, 이는 차기 추가경정 예산에 반영하여야 한다.</t>
  </si>
  <si>
    <t>제5조</t>
  </si>
  <si>
    <t>세출경비의 부족이 생겼을 때는 사회복지법인 재무회계규칙 제 16조에 의거하여 예산을 전용할 수 있다. 단, 동일 항내의 목간전용이 불가피한 경우에는 법인 대표이사(또는 시설의 장)에게 그 권한을 위임한다.</t>
  </si>
  <si>
    <t>&lt;1&gt;</t>
  </si>
  <si>
    <t>&lt;3&gt;</t>
  </si>
  <si>
    <t>&lt;4&gt;</t>
  </si>
  <si>
    <t>&lt;2&gt;</t>
  </si>
  <si>
    <t>&lt;5&gt;</t>
  </si>
  <si>
    <t>상급침실료</t>
  </si>
  <si>
    <t>국고보조금</t>
  </si>
  <si>
    <t>시도보조금</t>
  </si>
  <si>
    <t xml:space="preserve"> (6)전입금                       0천원</t>
  </si>
  <si>
    <t xml:space="preserve"> (2)과년도수입                 0천원</t>
  </si>
  <si>
    <t xml:space="preserve"> (5)과년도지출                0천원</t>
  </si>
  <si>
    <t xml:space="preserve"> (9)적립금                 6,000천원</t>
  </si>
  <si>
    <t xml:space="preserve"> (10)준비금               6,000천원</t>
  </si>
  <si>
    <t>시군구
보조금</t>
  </si>
  <si>
    <t>장기요양
급여수입</t>
  </si>
  <si>
    <t>수용기관
경비</t>
  </si>
  <si>
    <t>운영비</t>
  </si>
  <si>
    <t>소계</t>
  </si>
  <si>
    <t>여비</t>
  </si>
  <si>
    <t>수용비및
수수료</t>
  </si>
  <si>
    <t>공공요금</t>
  </si>
  <si>
    <t>제세공과금</t>
  </si>
  <si>
    <t>차량비</t>
  </si>
  <si>
    <t>기타운영비</t>
  </si>
  <si>
    <t>의료재활
사업비</t>
  </si>
  <si>
    <t>프로그램
사업비</t>
  </si>
  <si>
    <t>사회심리
재활사업비</t>
  </si>
  <si>
    <t>교육재활
사업비</t>
  </si>
  <si>
    <t>일상생활
지원사업비</t>
  </si>
  <si>
    <t>여가문화
지원사업비</t>
  </si>
  <si>
    <t>치매예방
사업비</t>
  </si>
  <si>
    <t>조사연구
사업비</t>
  </si>
  <si>
    <t>기타사업비</t>
  </si>
  <si>
    <t>지역사회
복지개발
사업비</t>
  </si>
  <si>
    <t>결연후원
사업비</t>
  </si>
  <si>
    <t>전출금</t>
  </si>
  <si>
    <t>과년도지출</t>
  </si>
  <si>
    <t>법인회계
전출금</t>
  </si>
  <si>
    <t>부채
상환금</t>
  </si>
  <si>
    <t>6. 부채
상환금</t>
  </si>
  <si>
    <t>운영충당
적립금</t>
  </si>
  <si>
    <t>환경개선
준비금</t>
  </si>
  <si>
    <t>시설환경
개선준비금</t>
  </si>
  <si>
    <t>1. 입소자
부담금수입</t>
  </si>
  <si>
    <t>합계</t>
  </si>
  <si>
    <t>1. 사무비</t>
  </si>
  <si>
    <t>식재료비
수입</t>
  </si>
  <si>
    <t>2016년 예산총칙</t>
  </si>
  <si>
    <t>엘림실버빌의 2016년도 예산은 다음과 같다.</t>
  </si>
  <si>
    <t>세입세출 예산총액은 1,448,578천원으로 한다 .</t>
  </si>
  <si>
    <t xml:space="preserve"> (1)입소자부담금      269,896천원</t>
  </si>
  <si>
    <t xml:space="preserve"> (3)보조금                96,487천원</t>
  </si>
  <si>
    <t xml:space="preserve"> (4)후원금                23,000천원</t>
  </si>
  <si>
    <t xml:space="preserve"> (5)요양급여수입      996,705천원</t>
  </si>
  <si>
    <t xml:space="preserve"> (8)이월금                41,000천원</t>
  </si>
  <si>
    <t xml:space="preserve"> (9)잡수입                21,490천원</t>
  </si>
  <si>
    <t xml:space="preserve">                         2016년도 예산총괄표</t>
  </si>
  <si>
    <t xml:space="preserve"> (1)사무비            1,160,137천원</t>
  </si>
  <si>
    <t xml:space="preserve"> (2)재산조성비          33,800천원</t>
  </si>
  <si>
    <t xml:space="preserve"> (3)사업비              235,641천원</t>
  </si>
  <si>
    <t xml:space="preserve"> (7)잡지출                 2,000천원</t>
  </si>
  <si>
    <t xml:space="preserve"> (8)예비비                 5,000천원</t>
  </si>
  <si>
    <t xml:space="preserve"> (4)전출금                      0천원</t>
  </si>
  <si>
    <t xml:space="preserve"> (6)부채상환금                0천원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</si>
</sst>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76" formatCode="#,##0;[Red]#,##0"/>
    <numFmt numFmtId="177" formatCode="0.0%"/>
    <numFmt numFmtId="178" formatCode="#,##0_ "/>
    <numFmt numFmtId="179" formatCode="#,##0_);[Red]\(#,##0\)"/>
    <numFmt numFmtId="180" formatCode="#,##0_ ;[Red]\-#,##0\ 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돋움"/>
      <family val="3"/>
    </font>
    <font>
      <sz val="10"/>
      <name val="돋움"/>
      <family val="3"/>
    </font>
    <font>
      <sz val="9"/>
      <name val="돋움"/>
      <family val="3"/>
    </font>
    <font>
      <sz val="10"/>
      <name val="HY중고딕"/>
      <family val="1"/>
    </font>
    <font>
      <b/>
      <sz val="20"/>
      <name val="휴먼태가람체 전각"/>
      <family val="3"/>
    </font>
    <font>
      <sz val="8"/>
      <name val="Calibri"/>
      <family val="2"/>
      <scheme val="minor"/>
    </font>
    <font>
      <sz val="10"/>
      <color theme="0"/>
      <name val="돋움"/>
      <family val="3"/>
    </font>
    <font>
      <sz val="10"/>
      <color theme="1"/>
      <name val="Calibri"/>
      <family val="2"/>
      <scheme val="minor"/>
    </font>
    <font>
      <sz val="11"/>
      <color theme="1"/>
      <name val="돋움"/>
      <family val="3"/>
    </font>
    <font>
      <sz val="9"/>
      <color theme="0"/>
      <name val="돋움"/>
      <family val="3"/>
    </font>
    <font>
      <sz val="10"/>
      <color theme="1"/>
      <name val="돋움"/>
      <family val="3"/>
    </font>
    <font>
      <sz val="20"/>
      <color theme="1"/>
      <name val="Calibri"/>
      <family val="2"/>
      <scheme val="minor"/>
    </font>
    <font>
      <sz val="15"/>
      <name val="HY중고딕"/>
      <family val="1"/>
    </font>
    <font>
      <sz val="15"/>
      <color theme="1"/>
      <name val="Calibri"/>
      <family val="2"/>
      <scheme val="minor"/>
    </font>
    <font>
      <sz val="15"/>
      <name val="돋움"/>
      <family val="3"/>
    </font>
    <font>
      <sz val="8"/>
      <name val="돋움"/>
      <family val="3"/>
    </font>
    <font>
      <sz val="9"/>
      <color theme="1"/>
      <name val="돋움"/>
      <family val="3"/>
    </font>
    <font>
      <sz val="9"/>
      <color theme="1"/>
      <name val="Calibri"/>
      <family val="2"/>
      <scheme val="minor"/>
    </font>
    <font>
      <b/>
      <sz val="11"/>
      <color theme="1"/>
      <name val="Calibri"/>
      <family val="3"/>
      <scheme val="minor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hair"/>
      <right/>
      <top/>
      <bottom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thin"/>
      <right style="thin"/>
      <top style="thin"/>
      <bottom style="thin"/>
    </border>
    <border>
      <left/>
      <right style="hair"/>
      <top/>
      <bottom/>
    </border>
    <border>
      <left style="hair"/>
      <right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hair"/>
      <top style="hair"/>
      <bottom/>
    </border>
    <border>
      <left/>
      <right style="hair"/>
      <top/>
      <bottom style="hair"/>
    </border>
    <border>
      <left style="hair"/>
      <right/>
      <top style="hair"/>
      <bottom/>
    </border>
    <border>
      <left style="hair"/>
      <right/>
      <top/>
      <bottom style="hair"/>
    </border>
  </borders>
  <cellStyleXfs count="2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0" fontId="2" fillId="0" borderId="0">
      <alignment vertical="center"/>
      <protection/>
    </xf>
  </cellStyleXfs>
  <cellXfs count="245">
    <xf numFmtId="0" fontId="0" fillId="0" borderId="0" xfId="0" applyAlignment="1">
      <alignment vertical="center"/>
    </xf>
    <xf numFmtId="177" fontId="8" fillId="2" borderId="1" xfId="22" applyNumberFormat="1" applyFont="1" applyFill="1" applyBorder="1" applyAlignment="1">
      <alignment vertical="center"/>
      <protection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3" fillId="3" borderId="2" xfId="22" applyFont="1" applyFill="1" applyBorder="1" applyAlignment="1">
      <alignment vertical="center" wrapText="1"/>
      <protection/>
    </xf>
    <xf numFmtId="178" fontId="3" fillId="4" borderId="2" xfId="22" applyNumberFormat="1" applyFont="1" applyFill="1" applyBorder="1" applyAlignment="1">
      <alignment horizontal="right" vertical="center" wrapText="1"/>
      <protection/>
    </xf>
    <xf numFmtId="179" fontId="3" fillId="3" borderId="2" xfId="22" applyNumberFormat="1" applyFont="1" applyFill="1" applyBorder="1" applyAlignment="1">
      <alignment horizontal="right" vertical="center" wrapText="1"/>
      <protection/>
    </xf>
    <xf numFmtId="0" fontId="10" fillId="3" borderId="0" xfId="0" applyFont="1" applyFill="1" applyAlignment="1">
      <alignment vertical="center"/>
    </xf>
    <xf numFmtId="0" fontId="12" fillId="4" borderId="0" xfId="0" applyFont="1" applyFill="1" applyAlignment="1">
      <alignment vertical="center"/>
    </xf>
    <xf numFmtId="179" fontId="12" fillId="4" borderId="2" xfId="24" applyNumberFormat="1" applyFont="1" applyFill="1" applyBorder="1" applyAlignment="1">
      <alignment horizontal="right" vertical="center" wrapText="1"/>
    </xf>
    <xf numFmtId="0" fontId="12" fillId="4" borderId="0" xfId="0" applyFont="1" applyFill="1" applyAlignment="1">
      <alignment horizontal="right" vertical="center" wrapText="1"/>
    </xf>
    <xf numFmtId="0" fontId="11" fillId="4" borderId="0" xfId="0" applyFont="1" applyFill="1" applyAlignment="1">
      <alignment vertical="center" wrapText="1"/>
    </xf>
    <xf numFmtId="0" fontId="8" fillId="3" borderId="0" xfId="0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3" borderId="0" xfId="0" applyFont="1" applyFill="1" applyAlignment="1">
      <alignment vertical="center"/>
    </xf>
    <xf numFmtId="176" fontId="3" fillId="3" borderId="2" xfId="22" applyNumberFormat="1" applyFont="1" applyFill="1" applyBorder="1" applyAlignment="1">
      <alignment horizontal="right" vertical="center" wrapText="1"/>
      <protection/>
    </xf>
    <xf numFmtId="178" fontId="3" fillId="5" borderId="2" xfId="22" applyNumberFormat="1" applyFont="1" applyFill="1" applyBorder="1" applyAlignment="1">
      <alignment horizontal="right" vertical="center" wrapText="1"/>
      <protection/>
    </xf>
    <xf numFmtId="176" fontId="3" fillId="0" borderId="2" xfId="22" applyNumberFormat="1" applyFont="1" applyBorder="1" applyAlignment="1">
      <alignment horizontal="right" vertical="center" wrapText="1"/>
      <protection/>
    </xf>
    <xf numFmtId="178" fontId="12" fillId="4" borderId="2" xfId="0" applyNumberFormat="1" applyFont="1" applyFill="1" applyBorder="1" applyAlignment="1">
      <alignment horizontal="right" vertical="center" wrapText="1"/>
    </xf>
    <xf numFmtId="176" fontId="3" fillId="2" borderId="2" xfId="22" applyNumberFormat="1" applyFont="1" applyFill="1" applyBorder="1" applyAlignment="1">
      <alignment horizontal="right" vertical="center" wrapText="1"/>
      <protection/>
    </xf>
    <xf numFmtId="179" fontId="3" fillId="5" borderId="2" xfId="22" applyNumberFormat="1" applyFont="1" applyFill="1" applyBorder="1" applyAlignment="1">
      <alignment horizontal="right" vertical="center" wrapText="1"/>
      <protection/>
    </xf>
    <xf numFmtId="179" fontId="3" fillId="0" borderId="2" xfId="22" applyNumberFormat="1" applyFont="1" applyBorder="1" applyAlignment="1">
      <alignment horizontal="right" vertical="center" wrapText="1"/>
      <protection/>
    </xf>
    <xf numFmtId="179" fontId="3" fillId="4" borderId="2" xfId="0" applyNumberFormat="1" applyFont="1" applyFill="1" applyBorder="1" applyAlignment="1">
      <alignment horizontal="right" vertical="center" wrapText="1"/>
    </xf>
    <xf numFmtId="179" fontId="3" fillId="6" borderId="2" xfId="22" applyNumberFormat="1" applyFont="1" applyFill="1" applyBorder="1" applyAlignment="1">
      <alignment horizontal="right" vertical="center" wrapText="1"/>
      <protection/>
    </xf>
    <xf numFmtId="179" fontId="12" fillId="4" borderId="2" xfId="0" applyNumberFormat="1" applyFont="1" applyFill="1" applyBorder="1" applyAlignment="1">
      <alignment horizontal="right" vertical="center" wrapText="1"/>
    </xf>
    <xf numFmtId="179" fontId="3" fillId="2" borderId="2" xfId="22" applyNumberFormat="1" applyFont="1" applyFill="1" applyBorder="1" applyAlignment="1">
      <alignment horizontal="right" vertical="center" wrapText="1"/>
      <protection/>
    </xf>
    <xf numFmtId="178" fontId="3" fillId="3" borderId="2" xfId="22" applyNumberFormat="1" applyFont="1" applyFill="1" applyBorder="1" applyAlignment="1">
      <alignment horizontal="right" vertical="center" wrapText="1"/>
      <protection/>
    </xf>
    <xf numFmtId="178" fontId="3" fillId="0" borderId="2" xfId="0" applyNumberFormat="1" applyFont="1" applyBorder="1" applyAlignment="1">
      <alignment horizontal="right" vertical="center" wrapText="1"/>
    </xf>
    <xf numFmtId="178" fontId="3" fillId="2" borderId="2" xfId="0" applyNumberFormat="1" applyFont="1" applyFill="1" applyBorder="1" applyAlignment="1">
      <alignment horizontal="right" vertical="center" wrapText="1"/>
    </xf>
    <xf numFmtId="177" fontId="3" fillId="2" borderId="3" xfId="22" applyNumberFormat="1" applyFont="1" applyFill="1" applyBorder="1" applyAlignment="1">
      <alignment vertical="center"/>
      <protection/>
    </xf>
    <xf numFmtId="177" fontId="3" fillId="2" borderId="1" xfId="22" applyNumberFormat="1" applyFont="1" applyFill="1" applyBorder="1" applyAlignment="1">
      <alignment vertical="center"/>
      <protection/>
    </xf>
    <xf numFmtId="177" fontId="3" fillId="2" borderId="0" xfId="22" applyNumberFormat="1" applyFont="1" applyFill="1" applyBorder="1" applyAlignment="1">
      <alignment vertical="center"/>
      <protection/>
    </xf>
    <xf numFmtId="0" fontId="12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12" fillId="2" borderId="0" xfId="0" applyFont="1" applyFill="1" applyAlignment="1">
      <alignment horizontal="right" vertical="center" wrapText="1"/>
    </xf>
    <xf numFmtId="0" fontId="11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/>
    </xf>
    <xf numFmtId="179" fontId="3" fillId="4" borderId="2" xfId="22" applyNumberFormat="1" applyFont="1" applyFill="1" applyBorder="1" applyAlignment="1">
      <alignment horizontal="right" vertical="center" wrapText="1"/>
      <protection/>
    </xf>
    <xf numFmtId="179" fontId="3" fillId="0" borderId="2" xfId="22" applyNumberFormat="1" applyFont="1" applyFill="1" applyBorder="1" applyAlignment="1">
      <alignment horizontal="right" vertical="center" wrapText="1"/>
      <protection/>
    </xf>
    <xf numFmtId="180" fontId="3" fillId="0" borderId="2" xfId="22" applyNumberFormat="1" applyFont="1" applyBorder="1" applyAlignment="1">
      <alignment vertical="center"/>
      <protection/>
    </xf>
    <xf numFmtId="180" fontId="3" fillId="4" borderId="2" xfId="22" applyNumberFormat="1" applyFont="1" applyFill="1" applyBorder="1" applyAlignment="1">
      <alignment vertical="center"/>
      <protection/>
    </xf>
    <xf numFmtId="180" fontId="3" fillId="3" borderId="2" xfId="22" applyNumberFormat="1" applyFont="1" applyFill="1" applyBorder="1" applyAlignment="1">
      <alignment vertical="center"/>
      <protection/>
    </xf>
    <xf numFmtId="180" fontId="3" fillId="0" borderId="2" xfId="22" applyNumberFormat="1" applyFont="1" applyFill="1" applyBorder="1" applyAlignment="1">
      <alignment vertical="center"/>
      <protection/>
    </xf>
    <xf numFmtId="180" fontId="3" fillId="7" borderId="2" xfId="22" applyNumberFormat="1" applyFont="1" applyFill="1" applyBorder="1" applyAlignment="1">
      <alignment vertical="center"/>
      <protection/>
    </xf>
    <xf numFmtId="0" fontId="9" fillId="0" borderId="0" xfId="0" applyFont="1" applyAlignment="1">
      <alignment horizontal="right" vertical="center" wrapText="1"/>
    </xf>
    <xf numFmtId="0" fontId="9" fillId="2" borderId="0" xfId="0" applyFont="1" applyFill="1" applyAlignment="1">
      <alignment vertical="center"/>
    </xf>
    <xf numFmtId="0" fontId="9" fillId="0" borderId="0" xfId="0" applyFont="1" applyAlignment="1">
      <alignment vertical="center" wrapText="1"/>
    </xf>
    <xf numFmtId="0" fontId="3" fillId="3" borderId="2" xfId="22" applyFont="1" applyFill="1" applyBorder="1" applyAlignment="1">
      <alignment horizontal="left" vertical="top" wrapText="1"/>
      <protection/>
    </xf>
    <xf numFmtId="0" fontId="3" fillId="3" borderId="2" xfId="22" applyFont="1" applyFill="1" applyBorder="1" applyAlignment="1">
      <alignment horizontal="left" vertical="center" wrapText="1"/>
      <protection/>
    </xf>
    <xf numFmtId="0" fontId="4" fillId="4" borderId="2" xfId="22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3" fillId="2" borderId="4" xfId="22" applyFont="1" applyFill="1" applyBorder="1" applyAlignment="1">
      <alignment vertical="center" wrapText="1"/>
      <protection/>
    </xf>
    <xf numFmtId="0" fontId="3" fillId="2" borderId="3" xfId="22" applyFont="1" applyFill="1" applyBorder="1" applyAlignment="1">
      <alignment vertical="center" wrapText="1"/>
      <protection/>
    </xf>
    <xf numFmtId="0" fontId="3" fillId="2" borderId="5" xfId="22" applyFont="1" applyFill="1" applyBorder="1" applyAlignment="1">
      <alignment vertical="center" wrapText="1"/>
      <protection/>
    </xf>
    <xf numFmtId="177" fontId="8" fillId="2" borderId="1" xfId="22" applyNumberFormat="1" applyFont="1" applyFill="1" applyBorder="1" applyAlignment="1">
      <alignment vertical="center" wrapText="1"/>
      <protection/>
    </xf>
    <xf numFmtId="177" fontId="3" fillId="2" borderId="1" xfId="22" applyNumberFormat="1" applyFont="1" applyFill="1" applyBorder="1" applyAlignment="1">
      <alignment horizontal="right" vertical="center" wrapText="1"/>
      <protection/>
    </xf>
    <xf numFmtId="0" fontId="12" fillId="0" borderId="2" xfId="0" applyFont="1" applyBorder="1" applyAlignment="1">
      <alignment vertical="center"/>
    </xf>
    <xf numFmtId="176" fontId="12" fillId="0" borderId="2" xfId="0" applyNumberFormat="1" applyFont="1" applyBorder="1" applyAlignment="1">
      <alignment vertical="center"/>
    </xf>
    <xf numFmtId="176" fontId="12" fillId="0" borderId="2" xfId="0" applyNumberFormat="1" applyFont="1" applyBorder="1" applyAlignment="1">
      <alignment vertical="center" wrapText="1"/>
    </xf>
    <xf numFmtId="177" fontId="3" fillId="2" borderId="1" xfId="22" applyNumberFormat="1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top" wrapText="1"/>
    </xf>
    <xf numFmtId="0" fontId="3" fillId="2" borderId="0" xfId="22" applyFont="1" applyFill="1" applyBorder="1" applyAlignment="1">
      <alignment horizontal="left" vertical="center" wrapText="1"/>
      <protection/>
    </xf>
    <xf numFmtId="179" fontId="3" fillId="2" borderId="0" xfId="22" applyNumberFormat="1" applyFont="1" applyFill="1" applyBorder="1" applyAlignment="1">
      <alignment horizontal="right" vertical="center" wrapText="1"/>
      <protection/>
    </xf>
    <xf numFmtId="176" fontId="3" fillId="2" borderId="0" xfId="22" applyNumberFormat="1" applyFont="1" applyFill="1" applyBorder="1" applyAlignment="1">
      <alignment horizontal="right" vertical="center" wrapText="1"/>
      <protection/>
    </xf>
    <xf numFmtId="179" fontId="3" fillId="0" borderId="0" xfId="22" applyNumberFormat="1" applyFont="1" applyBorder="1" applyAlignment="1">
      <alignment horizontal="right" vertical="center" wrapText="1"/>
      <protection/>
    </xf>
    <xf numFmtId="180" fontId="3" fillId="0" borderId="0" xfId="22" applyNumberFormat="1" applyFont="1" applyBorder="1" applyAlignment="1">
      <alignment vertical="center"/>
      <protection/>
    </xf>
    <xf numFmtId="0" fontId="0" fillId="0" borderId="6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6" xfId="0" applyFont="1" applyBorder="1" applyAlignment="1">
      <alignment vertical="top"/>
    </xf>
    <xf numFmtId="0" fontId="0" fillId="0" borderId="0" xfId="0" applyAlignment="1">
      <alignment vertical="center"/>
    </xf>
    <xf numFmtId="177" fontId="5" fillId="2" borderId="3" xfId="22" applyNumberFormat="1" applyFont="1" applyFill="1" applyBorder="1" applyAlignment="1">
      <alignment horizontal="center" vertical="center"/>
      <protection/>
    </xf>
    <xf numFmtId="0" fontId="12" fillId="3" borderId="2" xfId="0" applyFont="1" applyFill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9" fillId="0" borderId="0" xfId="0" applyFont="1" applyAlignment="1">
      <alignment horizontal="left" vertical="center"/>
    </xf>
    <xf numFmtId="0" fontId="14" fillId="2" borderId="7" xfId="22" applyFont="1" applyFill="1" applyBorder="1" applyAlignment="1">
      <alignment horizontal="center" vertical="center"/>
      <protection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176" fontId="5" fillId="8" borderId="2" xfId="22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vertical="center"/>
    </xf>
    <xf numFmtId="0" fontId="18" fillId="4" borderId="2" xfId="0" applyFont="1" applyFill="1" applyBorder="1" applyAlignment="1">
      <alignment horizontal="left" vertical="center" wrapText="1"/>
    </xf>
    <xf numFmtId="0" fontId="18" fillId="4" borderId="2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vertical="top" wrapText="1"/>
    </xf>
    <xf numFmtId="0" fontId="4" fillId="0" borderId="2" xfId="22" applyFont="1" applyBorder="1" applyAlignment="1">
      <alignment horizontal="left" vertical="center" wrapText="1"/>
      <protection/>
    </xf>
    <xf numFmtId="0" fontId="18" fillId="0" borderId="3" xfId="0" applyFont="1" applyFill="1" applyBorder="1" applyAlignment="1">
      <alignment vertical="top" wrapText="1"/>
    </xf>
    <xf numFmtId="0" fontId="18" fillId="0" borderId="8" xfId="0" applyFont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vertical="center" wrapText="1"/>
    </xf>
    <xf numFmtId="0" fontId="18" fillId="0" borderId="2" xfId="0" applyFont="1" applyBorder="1" applyAlignment="1">
      <alignment vertical="center"/>
    </xf>
    <xf numFmtId="0" fontId="18" fillId="4" borderId="2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center"/>
    </xf>
    <xf numFmtId="0" fontId="4" fillId="4" borderId="2" xfId="22" applyFont="1" applyFill="1" applyBorder="1" applyAlignment="1">
      <alignment vertical="center" wrapText="1"/>
      <protection/>
    </xf>
    <xf numFmtId="0" fontId="4" fillId="0" borderId="4" xfId="22" applyFont="1" applyBorder="1" applyAlignment="1">
      <alignment vertical="center" wrapText="1"/>
      <protection/>
    </xf>
    <xf numFmtId="0" fontId="18" fillId="0" borderId="3" xfId="0" applyFont="1" applyBorder="1" applyAlignment="1">
      <alignment vertical="center" wrapText="1"/>
    </xf>
    <xf numFmtId="0" fontId="18" fillId="0" borderId="0" xfId="0" applyFont="1" applyAlignment="1">
      <alignment vertical="center"/>
    </xf>
    <xf numFmtId="0" fontId="4" fillId="2" borderId="2" xfId="22" applyFont="1" applyFill="1" applyBorder="1" applyAlignment="1">
      <alignment horizontal="left" vertical="center" wrapText="1"/>
      <protection/>
    </xf>
    <xf numFmtId="0" fontId="4" fillId="2" borderId="2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left" vertical="top" wrapText="1"/>
    </xf>
    <xf numFmtId="0" fontId="4" fillId="6" borderId="2" xfId="22" applyFont="1" applyFill="1" applyBorder="1" applyAlignment="1">
      <alignment horizontal="left" vertical="center" wrapText="1"/>
      <protection/>
    </xf>
    <xf numFmtId="0" fontId="18" fillId="0" borderId="2" xfId="0" applyFont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vertical="center"/>
    </xf>
    <xf numFmtId="0" fontId="4" fillId="0" borderId="2" xfId="0" applyFont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2" xfId="22" applyFont="1" applyFill="1" applyBorder="1" applyAlignment="1">
      <alignment horizontal="left" vertical="center" wrapText="1"/>
      <protection/>
    </xf>
    <xf numFmtId="176" fontId="18" fillId="0" borderId="2" xfId="0" applyNumberFormat="1" applyFont="1" applyBorder="1" applyAlignment="1">
      <alignment horizontal="left" vertical="center" wrapText="1"/>
    </xf>
    <xf numFmtId="0" fontId="18" fillId="0" borderId="2" xfId="0" applyFont="1" applyFill="1" applyBorder="1" applyAlignment="1">
      <alignment vertical="top" wrapText="1"/>
    </xf>
    <xf numFmtId="0" fontId="4" fillId="0" borderId="2" xfId="0" applyFont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176" fontId="12" fillId="0" borderId="2" xfId="0" applyNumberFormat="1" applyFont="1" applyBorder="1" applyAlignment="1">
      <alignment horizontal="right" vertical="center"/>
    </xf>
    <xf numFmtId="0" fontId="20" fillId="0" borderId="0" xfId="0" applyFont="1" applyAlignment="1">
      <alignment horizontal="center" vertical="center"/>
    </xf>
    <xf numFmtId="176" fontId="5" fillId="8" borderId="2" xfId="22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vertical="center"/>
    </xf>
    <xf numFmtId="0" fontId="18" fillId="0" borderId="4" xfId="0" applyFont="1" applyFill="1" applyBorder="1" applyAlignment="1">
      <alignment vertical="center" wrapText="1"/>
    </xf>
    <xf numFmtId="0" fontId="18" fillId="0" borderId="3" xfId="0" applyFont="1" applyFill="1" applyBorder="1" applyAlignment="1">
      <alignment vertical="center" wrapText="1"/>
    </xf>
    <xf numFmtId="0" fontId="18" fillId="0" borderId="5" xfId="0" applyFont="1" applyFill="1" applyBorder="1" applyAlignment="1">
      <alignment vertical="top" wrapText="1"/>
    </xf>
    <xf numFmtId="180" fontId="17" fillId="3" borderId="2" xfId="22" applyNumberFormat="1" applyFont="1" applyFill="1" applyBorder="1" applyAlignment="1">
      <alignment vertical="center"/>
      <protection/>
    </xf>
    <xf numFmtId="180" fontId="17" fillId="4" borderId="2" xfId="22" applyNumberFormat="1" applyFont="1" applyFill="1" applyBorder="1" applyAlignment="1">
      <alignment vertical="center"/>
      <protection/>
    </xf>
    <xf numFmtId="180" fontId="17" fillId="0" borderId="2" xfId="22" applyNumberFormat="1" applyFont="1" applyBorder="1" applyAlignment="1">
      <alignment vertical="center"/>
      <protection/>
    </xf>
    <xf numFmtId="180" fontId="17" fillId="7" borderId="2" xfId="22" applyNumberFormat="1" applyFont="1" applyFill="1" applyBorder="1" applyAlignment="1">
      <alignment vertical="center"/>
      <protection/>
    </xf>
    <xf numFmtId="0" fontId="4" fillId="0" borderId="4" xfId="22" applyFont="1" applyFill="1" applyBorder="1" applyAlignment="1">
      <alignment vertical="center" wrapText="1"/>
      <protection/>
    </xf>
    <xf numFmtId="0" fontId="4" fillId="0" borderId="3" xfId="22" applyFont="1" applyFill="1" applyBorder="1" applyAlignment="1">
      <alignment vertical="center" wrapText="1"/>
      <protection/>
    </xf>
    <xf numFmtId="0" fontId="4" fillId="0" borderId="5" xfId="22" applyFont="1" applyFill="1" applyBorder="1" applyAlignment="1">
      <alignment vertical="center" wrapText="1"/>
      <protection/>
    </xf>
    <xf numFmtId="0" fontId="12" fillId="0" borderId="4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8" fillId="0" borderId="4" xfId="0" applyFont="1" applyBorder="1" applyAlignment="1">
      <alignment vertical="top" wrapText="1"/>
    </xf>
    <xf numFmtId="0" fontId="12" fillId="0" borderId="5" xfId="0" applyFont="1" applyBorder="1" applyAlignment="1">
      <alignment vertical="center"/>
    </xf>
    <xf numFmtId="0" fontId="18" fillId="0" borderId="5" xfId="0" applyFont="1" applyBorder="1" applyAlignment="1">
      <alignment vertical="top" wrapText="1"/>
    </xf>
    <xf numFmtId="176" fontId="5" fillId="8" borderId="2" xfId="22" applyNumberFormat="1" applyFont="1" applyFill="1" applyBorder="1" applyAlignment="1">
      <alignment horizontal="center" vertical="center" wrapText="1"/>
      <protection/>
    </xf>
    <xf numFmtId="0" fontId="18" fillId="0" borderId="2" xfId="0" applyFont="1" applyFill="1" applyBorder="1" applyAlignment="1">
      <alignment horizontal="left" vertical="center" wrapText="1"/>
    </xf>
    <xf numFmtId="178" fontId="4" fillId="4" borderId="2" xfId="22" applyNumberFormat="1" applyFont="1" applyFill="1" applyBorder="1" applyAlignment="1">
      <alignment horizontal="right" vertical="center" wrapText="1"/>
      <protection/>
    </xf>
    <xf numFmtId="179" fontId="4" fillId="4" borderId="2" xfId="22" applyNumberFormat="1" applyFont="1" applyFill="1" applyBorder="1" applyAlignment="1">
      <alignment horizontal="right" vertical="center" wrapText="1"/>
      <protection/>
    </xf>
    <xf numFmtId="180" fontId="4" fillId="4" borderId="2" xfId="22" applyNumberFormat="1" applyFont="1" applyFill="1" applyBorder="1" applyAlignment="1">
      <alignment vertical="center"/>
      <protection/>
    </xf>
    <xf numFmtId="178" fontId="4" fillId="2" borderId="2" xfId="0" applyNumberFormat="1" applyFont="1" applyFill="1" applyBorder="1" applyAlignment="1">
      <alignment horizontal="right" vertical="center" wrapText="1"/>
    </xf>
    <xf numFmtId="179" fontId="4" fillId="0" borderId="2" xfId="22" applyNumberFormat="1" applyFont="1" applyFill="1" applyBorder="1" applyAlignment="1">
      <alignment horizontal="right" vertical="center" wrapText="1"/>
      <protection/>
    </xf>
    <xf numFmtId="180" fontId="4" fillId="0" borderId="2" xfId="22" applyNumberFormat="1" applyFont="1" applyFill="1" applyBorder="1" applyAlignment="1">
      <alignment vertical="center"/>
      <protection/>
    </xf>
    <xf numFmtId="179" fontId="4" fillId="0" borderId="2" xfId="22" applyNumberFormat="1" applyFont="1" applyBorder="1" applyAlignment="1">
      <alignment horizontal="right" vertical="center" wrapText="1"/>
      <protection/>
    </xf>
    <xf numFmtId="180" fontId="4" fillId="0" borderId="2" xfId="22" applyNumberFormat="1" applyFont="1" applyBorder="1" applyAlignment="1">
      <alignment vertical="center"/>
      <protection/>
    </xf>
    <xf numFmtId="176" fontId="18" fillId="0" borderId="2" xfId="0" applyNumberFormat="1" applyFont="1" applyBorder="1" applyAlignment="1">
      <alignment vertical="center" wrapText="1"/>
    </xf>
    <xf numFmtId="176" fontId="4" fillId="0" borderId="2" xfId="22" applyNumberFormat="1" applyFont="1" applyBorder="1" applyAlignment="1">
      <alignment horizontal="right" vertical="center" wrapText="1"/>
      <protection/>
    </xf>
    <xf numFmtId="176" fontId="4" fillId="0" borderId="2" xfId="22" applyNumberFormat="1" applyFont="1" applyBorder="1" applyAlignment="1">
      <alignment vertical="center"/>
      <protection/>
    </xf>
    <xf numFmtId="178" fontId="4" fillId="0" borderId="2" xfId="0" applyNumberFormat="1" applyFont="1" applyBorder="1" applyAlignment="1">
      <alignment horizontal="right" vertical="center" wrapText="1"/>
    </xf>
    <xf numFmtId="176" fontId="18" fillId="2" borderId="2" xfId="0" applyNumberFormat="1" applyFont="1" applyFill="1" applyBorder="1" applyAlignment="1">
      <alignment vertical="center"/>
    </xf>
    <xf numFmtId="176" fontId="4" fillId="0" borderId="2" xfId="22" applyNumberFormat="1" applyFont="1" applyFill="1" applyBorder="1" applyAlignment="1">
      <alignment horizontal="right" vertical="center" wrapText="1"/>
      <protection/>
    </xf>
    <xf numFmtId="176" fontId="4" fillId="0" borderId="2" xfId="22" applyNumberFormat="1" applyFont="1" applyFill="1" applyBorder="1" applyAlignment="1">
      <alignment vertical="center"/>
      <protection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9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179" fontId="18" fillId="4" borderId="2" xfId="24" applyNumberFormat="1" applyFont="1" applyFill="1" applyBorder="1" applyAlignment="1">
      <alignment horizontal="right" vertical="center" wrapText="1"/>
    </xf>
    <xf numFmtId="178" fontId="18" fillId="4" borderId="2" xfId="24" applyNumberFormat="1" applyFont="1" applyFill="1" applyBorder="1" applyAlignment="1">
      <alignment horizontal="right" vertical="center" wrapText="1"/>
    </xf>
    <xf numFmtId="178" fontId="18" fillId="0" borderId="8" xfId="0" applyNumberFormat="1" applyFont="1" applyBorder="1" applyAlignment="1">
      <alignment vertical="center"/>
    </xf>
    <xf numFmtId="179" fontId="4" fillId="0" borderId="4" xfId="22" applyNumberFormat="1" applyFont="1" applyBorder="1" applyAlignment="1">
      <alignment horizontal="right" vertical="center" wrapText="1"/>
      <protection/>
    </xf>
    <xf numFmtId="179" fontId="4" fillId="0" borderId="4" xfId="22" applyNumberFormat="1" applyFont="1" applyFill="1" applyBorder="1" applyAlignment="1">
      <alignment vertical="center"/>
      <protection/>
    </xf>
    <xf numFmtId="178" fontId="4" fillId="0" borderId="2" xfId="22" applyNumberFormat="1" applyFont="1" applyBorder="1" applyAlignment="1">
      <alignment horizontal="right" vertical="center" wrapText="1"/>
      <protection/>
    </xf>
    <xf numFmtId="178" fontId="4" fillId="2" borderId="2" xfId="22" applyNumberFormat="1" applyFont="1" applyFill="1" applyBorder="1" applyAlignment="1">
      <alignment horizontal="right" vertical="center" wrapText="1"/>
      <protection/>
    </xf>
    <xf numFmtId="176" fontId="18" fillId="0" borderId="2" xfId="0" applyNumberFormat="1" applyFont="1" applyBorder="1" applyAlignment="1">
      <alignment vertical="center"/>
    </xf>
    <xf numFmtId="0" fontId="18" fillId="0" borderId="5" xfId="0" applyFont="1" applyFill="1" applyBorder="1" applyAlignment="1">
      <alignment vertical="center" wrapText="1"/>
    </xf>
    <xf numFmtId="0" fontId="19" fillId="0" borderId="5" xfId="0" applyFont="1" applyBorder="1" applyAlignment="1">
      <alignment vertical="center"/>
    </xf>
    <xf numFmtId="0" fontId="12" fillId="0" borderId="4" xfId="0" applyFont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0" fontId="18" fillId="0" borderId="0" xfId="0" applyFont="1" applyBorder="1" applyAlignment="1">
      <alignment vertical="center"/>
    </xf>
    <xf numFmtId="0" fontId="12" fillId="0" borderId="5" xfId="0" applyFont="1" applyBorder="1" applyAlignment="1">
      <alignment vertical="top" wrapText="1"/>
    </xf>
    <xf numFmtId="0" fontId="12" fillId="3" borderId="2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vertical="center" wrapText="1"/>
    </xf>
    <xf numFmtId="0" fontId="12" fillId="0" borderId="5" xfId="0" applyFont="1" applyBorder="1" applyAlignment="1">
      <alignment vertical="center"/>
    </xf>
    <xf numFmtId="0" fontId="3" fillId="3" borderId="2" xfId="22" applyFont="1" applyFill="1" applyBorder="1" applyAlignment="1">
      <alignment vertical="top" wrapText="1"/>
      <protection/>
    </xf>
    <xf numFmtId="0" fontId="20" fillId="0" borderId="0" xfId="0" applyFont="1" applyBorder="1" applyAlignment="1">
      <alignment horizontal="center" vertical="center"/>
    </xf>
    <xf numFmtId="0" fontId="12" fillId="2" borderId="0" xfId="0" applyFont="1" applyFill="1" applyBorder="1" applyAlignment="1">
      <alignment vertical="center"/>
    </xf>
    <xf numFmtId="0" fontId="0" fillId="0" borderId="6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center"/>
    </xf>
    <xf numFmtId="0" fontId="13" fillId="0" borderId="6" xfId="0" applyFont="1" applyBorder="1" applyAlignment="1">
      <alignment horizontal="center" vertical="top"/>
    </xf>
    <xf numFmtId="0" fontId="0" fillId="0" borderId="9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5" borderId="8" xfId="22" applyFont="1" applyFill="1" applyBorder="1" applyAlignment="1">
      <alignment horizontal="center" vertical="center" wrapText="1"/>
      <protection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3" borderId="2" xfId="22" applyFont="1" applyFill="1" applyBorder="1" applyAlignment="1">
      <alignment horizontal="center" vertical="center" wrapText="1"/>
      <protection/>
    </xf>
    <xf numFmtId="0" fontId="6" fillId="0" borderId="0" xfId="22" applyFont="1" applyAlignment="1">
      <alignment vertical="center"/>
      <protection/>
    </xf>
    <xf numFmtId="0" fontId="13" fillId="0" borderId="0" xfId="0" applyFont="1" applyAlignment="1">
      <alignment vertical="center"/>
    </xf>
    <xf numFmtId="0" fontId="3" fillId="0" borderId="0" xfId="22" applyFont="1" applyBorder="1" applyAlignment="1">
      <alignment horizontal="right" vertical="center"/>
      <protection/>
    </xf>
    <xf numFmtId="0" fontId="9" fillId="0" borderId="0" xfId="0" applyFont="1" applyAlignment="1">
      <alignment vertical="center"/>
    </xf>
    <xf numFmtId="0" fontId="14" fillId="9" borderId="8" xfId="22" applyFont="1" applyFill="1" applyBorder="1" applyAlignment="1">
      <alignment horizontal="center" vertical="center"/>
      <protection/>
    </xf>
    <xf numFmtId="0" fontId="15" fillId="0" borderId="15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16" fillId="9" borderId="8" xfId="22" applyFont="1" applyFill="1" applyBorder="1" applyAlignment="1">
      <alignment horizontal="center" vertical="center"/>
      <protection/>
    </xf>
    <xf numFmtId="0" fontId="16" fillId="9" borderId="15" xfId="22" applyFont="1" applyFill="1" applyBorder="1" applyAlignment="1">
      <alignment horizontal="center" vertical="center"/>
      <protection/>
    </xf>
    <xf numFmtId="0" fontId="16" fillId="9" borderId="16" xfId="22" applyFont="1" applyFill="1" applyBorder="1" applyAlignment="1">
      <alignment horizontal="center" vertical="center"/>
      <protection/>
    </xf>
    <xf numFmtId="179" fontId="5" fillId="8" borderId="4" xfId="22" applyNumberFormat="1" applyFont="1" applyFill="1" applyBorder="1" applyAlignment="1">
      <alignment horizontal="center" vertical="center" wrapText="1"/>
      <protection/>
    </xf>
    <xf numFmtId="179" fontId="5" fillId="8" borderId="5" xfId="22" applyNumberFormat="1" applyFont="1" applyFill="1" applyBorder="1" applyAlignment="1">
      <alignment horizontal="center" vertical="center" wrapText="1"/>
      <protection/>
    </xf>
    <xf numFmtId="176" fontId="5" fillId="8" borderId="4" xfId="22" applyNumberFormat="1" applyFont="1" applyFill="1" applyBorder="1" applyAlignment="1">
      <alignment horizontal="center" vertical="center" wrapText="1"/>
      <protection/>
    </xf>
    <xf numFmtId="176" fontId="5" fillId="8" borderId="5" xfId="22" applyNumberFormat="1" applyFont="1" applyFill="1" applyBorder="1" applyAlignment="1">
      <alignment horizontal="center" vertical="center" wrapText="1"/>
      <protection/>
    </xf>
    <xf numFmtId="0" fontId="3" fillId="8" borderId="17" xfId="22" applyFont="1" applyFill="1" applyBorder="1" applyAlignment="1">
      <alignment horizontal="center" vertical="center" wrapText="1"/>
      <protection/>
    </xf>
    <xf numFmtId="0" fontId="3" fillId="8" borderId="18" xfId="22" applyFont="1" applyFill="1" applyBorder="1" applyAlignment="1">
      <alignment horizontal="center" vertical="center" wrapText="1"/>
      <protection/>
    </xf>
    <xf numFmtId="176" fontId="3" fillId="8" borderId="4" xfId="22" applyNumberFormat="1" applyFont="1" applyFill="1" applyBorder="1" applyAlignment="1">
      <alignment horizontal="center" vertical="center" wrapText="1"/>
      <protection/>
    </xf>
    <xf numFmtId="176" fontId="3" fillId="8" borderId="5" xfId="22" applyNumberFormat="1" applyFont="1" applyFill="1" applyBorder="1" applyAlignment="1">
      <alignment horizontal="center" vertical="center" wrapText="1"/>
      <protection/>
    </xf>
    <xf numFmtId="0" fontId="3" fillId="8" borderId="4" xfId="22" applyFont="1" applyFill="1" applyBorder="1" applyAlignment="1">
      <alignment horizontal="center" vertical="center"/>
      <protection/>
    </xf>
    <xf numFmtId="0" fontId="3" fillId="8" borderId="5" xfId="22" applyFont="1" applyFill="1" applyBorder="1" applyAlignment="1">
      <alignment horizontal="center" vertical="center"/>
      <protection/>
    </xf>
    <xf numFmtId="0" fontId="4" fillId="3" borderId="2" xfId="22" applyFont="1" applyFill="1" applyBorder="1" applyAlignment="1">
      <alignment horizontal="center" vertical="center" wrapText="1"/>
      <protection/>
    </xf>
    <xf numFmtId="0" fontId="3" fillId="0" borderId="2" xfId="22" applyFont="1" applyFill="1" applyBorder="1" applyAlignment="1">
      <alignment horizontal="center" vertical="top" wrapText="1"/>
      <protection/>
    </xf>
    <xf numFmtId="0" fontId="6" fillId="0" borderId="1" xfId="22" applyFont="1" applyBorder="1" applyAlignment="1">
      <alignment vertical="center"/>
      <protection/>
    </xf>
    <xf numFmtId="0" fontId="13" fillId="0" borderId="0" xfId="0" applyFont="1" applyBorder="1" applyAlignment="1">
      <alignment vertical="center"/>
    </xf>
    <xf numFmtId="0" fontId="5" fillId="8" borderId="2" xfId="22" applyFont="1" applyFill="1" applyBorder="1" applyAlignment="1">
      <alignment horizontal="center" vertical="center" wrapText="1"/>
      <protection/>
    </xf>
    <xf numFmtId="179" fontId="5" fillId="8" borderId="2" xfId="22" applyNumberFormat="1" applyFont="1" applyFill="1" applyBorder="1" applyAlignment="1">
      <alignment horizontal="center" vertical="center" wrapText="1"/>
      <protection/>
    </xf>
    <xf numFmtId="176" fontId="5" fillId="8" borderId="2" xfId="22" applyNumberFormat="1" applyFont="1" applyFill="1" applyBorder="1" applyAlignment="1">
      <alignment horizontal="center" vertical="center" wrapText="1"/>
      <protection/>
    </xf>
    <xf numFmtId="0" fontId="3" fillId="8" borderId="2" xfId="22" applyFont="1" applyFill="1" applyBorder="1" applyAlignment="1">
      <alignment horizontal="center" vertical="center"/>
      <protection/>
    </xf>
    <xf numFmtId="0" fontId="3" fillId="8" borderId="2" xfId="22" applyFont="1" applyFill="1" applyBorder="1" applyAlignment="1">
      <alignment horizontal="center" vertical="center" wrapText="1"/>
      <protection/>
    </xf>
    <xf numFmtId="0" fontId="12" fillId="0" borderId="4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top" wrapText="1"/>
    </xf>
    <xf numFmtId="0" fontId="18" fillId="0" borderId="5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5" fillId="8" borderId="19" xfId="22" applyFont="1" applyFill="1" applyBorder="1" applyAlignment="1">
      <alignment horizontal="center" vertical="center" wrapText="1"/>
      <protection/>
    </xf>
    <xf numFmtId="0" fontId="5" fillId="8" borderId="20" xfId="22" applyFont="1" applyFill="1" applyBorder="1" applyAlignment="1">
      <alignment horizontal="center" vertical="center" wrapText="1"/>
      <protection/>
    </xf>
    <xf numFmtId="0" fontId="5" fillId="8" borderId="4" xfId="22" applyFont="1" applyFill="1" applyBorder="1" applyAlignment="1">
      <alignment horizontal="center" vertical="center" wrapText="1"/>
      <protection/>
    </xf>
    <xf numFmtId="0" fontId="5" fillId="8" borderId="5" xfId="22" applyFont="1" applyFill="1" applyBorder="1" applyAlignment="1">
      <alignment horizontal="center" vertical="center" wrapText="1"/>
      <protection/>
    </xf>
    <xf numFmtId="0" fontId="5" fillId="8" borderId="17" xfId="22" applyFont="1" applyFill="1" applyBorder="1" applyAlignment="1">
      <alignment horizontal="center" vertical="center" wrapText="1"/>
      <protection/>
    </xf>
    <xf numFmtId="0" fontId="5" fillId="8" borderId="18" xfId="22" applyFont="1" applyFill="1" applyBorder="1" applyAlignment="1">
      <alignment horizontal="center" vertical="center" wrapText="1"/>
      <protection/>
    </xf>
    <xf numFmtId="0" fontId="3" fillId="8" borderId="19" xfId="22" applyFont="1" applyFill="1" applyBorder="1" applyAlignment="1">
      <alignment horizontal="center" vertical="center"/>
      <protection/>
    </xf>
    <xf numFmtId="0" fontId="3" fillId="8" borderId="20" xfId="22" applyFont="1" applyFill="1" applyBorder="1" applyAlignment="1">
      <alignment horizontal="center" vertical="center"/>
      <protection/>
    </xf>
    <xf numFmtId="0" fontId="4" fillId="3" borderId="8" xfId="22" applyFont="1" applyFill="1" applyBorder="1" applyAlignment="1">
      <alignment horizontal="center" vertical="center" wrapText="1"/>
      <protection/>
    </xf>
    <xf numFmtId="0" fontId="4" fillId="3" borderId="16" xfId="22" applyFont="1" applyFill="1" applyBorder="1" applyAlignment="1">
      <alignment horizontal="center" vertical="center" wrapText="1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백분율 2" xfId="21"/>
    <cellStyle name="표준 3" xfId="22"/>
    <cellStyle name="백분율 3" xfId="23"/>
    <cellStyle name="쉼표 [0]" xfId="24"/>
    <cellStyle name="표준 4" xfId="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view="pageBreakPreview" zoomScale="115" zoomScaleSheetLayoutView="115" workbookViewId="0" topLeftCell="A1">
      <selection activeCell="M19" sqref="M19"/>
    </sheetView>
  </sheetViews>
  <sheetFormatPr defaultColWidth="9.140625" defaultRowHeight="15"/>
  <cols>
    <col min="11" max="11" width="20.28125" style="0" customWidth="1"/>
  </cols>
  <sheetData>
    <row r="1" spans="1:11" s="62" customFormat="1" ht="31.5">
      <c r="A1" s="181" t="s">
        <v>136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s="71" customFormat="1" ht="15">
      <c r="A2" s="70" t="s">
        <v>78</v>
      </c>
      <c r="B2" s="180" t="s">
        <v>137</v>
      </c>
      <c r="C2" s="180"/>
      <c r="D2" s="180"/>
      <c r="E2" s="180"/>
      <c r="F2" s="180"/>
      <c r="G2" s="180"/>
      <c r="H2" s="180"/>
      <c r="I2" s="180"/>
      <c r="J2" s="180"/>
      <c r="K2" s="180"/>
    </row>
    <row r="3" spans="1:11" s="71" customFormat="1" ht="15">
      <c r="A3" s="72" t="s">
        <v>79</v>
      </c>
      <c r="B3" s="180" t="s">
        <v>138</v>
      </c>
      <c r="C3" s="180"/>
      <c r="D3" s="180"/>
      <c r="E3" s="180"/>
      <c r="F3" s="180"/>
      <c r="G3" s="180"/>
      <c r="H3" s="180"/>
      <c r="I3" s="180"/>
      <c r="J3" s="180"/>
      <c r="K3" s="180"/>
    </row>
    <row r="4" spans="1:11" s="71" customFormat="1" ht="15">
      <c r="A4" s="72" t="s">
        <v>80</v>
      </c>
      <c r="B4" s="180" t="s">
        <v>81</v>
      </c>
      <c r="C4" s="180"/>
      <c r="D4" s="180"/>
      <c r="E4" s="180"/>
      <c r="F4" s="180"/>
      <c r="G4" s="180"/>
      <c r="H4" s="180"/>
      <c r="I4" s="180"/>
      <c r="J4" s="180"/>
      <c r="K4" s="180"/>
    </row>
    <row r="5" spans="1:11" s="71" customFormat="1" ht="15">
      <c r="A5" s="185" t="s">
        <v>82</v>
      </c>
      <c r="B5" s="180" t="s">
        <v>139</v>
      </c>
      <c r="C5" s="180"/>
      <c r="D5" s="180"/>
      <c r="E5" s="180"/>
      <c r="F5" s="180"/>
      <c r="G5" s="180"/>
      <c r="H5" s="180"/>
      <c r="I5" s="180"/>
      <c r="J5" s="180"/>
      <c r="K5" s="180"/>
    </row>
    <row r="6" spans="1:11" s="71" customFormat="1" ht="15">
      <c r="A6" s="186"/>
      <c r="B6" s="182" t="s">
        <v>98</v>
      </c>
      <c r="C6" s="183"/>
      <c r="D6" s="183"/>
      <c r="E6" s="183"/>
      <c r="F6" s="183"/>
      <c r="G6" s="183"/>
      <c r="H6" s="183"/>
      <c r="I6" s="183"/>
      <c r="J6" s="183"/>
      <c r="K6" s="184"/>
    </row>
    <row r="7" spans="1:11" s="71" customFormat="1" ht="15">
      <c r="A7" s="186"/>
      <c r="B7" s="180" t="s">
        <v>140</v>
      </c>
      <c r="C7" s="180"/>
      <c r="D7" s="180"/>
      <c r="E7" s="180"/>
      <c r="F7" s="180"/>
      <c r="G7" s="180"/>
      <c r="H7" s="180"/>
      <c r="I7" s="180"/>
      <c r="J7" s="180"/>
      <c r="K7" s="180"/>
    </row>
    <row r="8" spans="1:11" s="71" customFormat="1" ht="15">
      <c r="A8" s="186"/>
      <c r="B8" s="180" t="s">
        <v>141</v>
      </c>
      <c r="C8" s="180"/>
      <c r="D8" s="180"/>
      <c r="E8" s="180"/>
      <c r="F8" s="180"/>
      <c r="G8" s="180"/>
      <c r="H8" s="180"/>
      <c r="I8" s="180"/>
      <c r="J8" s="180"/>
      <c r="K8" s="180"/>
    </row>
    <row r="9" spans="1:11" s="71" customFormat="1" ht="15">
      <c r="A9" s="186"/>
      <c r="B9" s="180" t="s">
        <v>142</v>
      </c>
      <c r="C9" s="180"/>
      <c r="D9" s="180"/>
      <c r="E9" s="180"/>
      <c r="F9" s="180"/>
      <c r="G9" s="180"/>
      <c r="H9" s="180"/>
      <c r="I9" s="180"/>
      <c r="J9" s="180"/>
      <c r="K9" s="180"/>
    </row>
    <row r="10" spans="1:11" s="71" customFormat="1" ht="15">
      <c r="A10" s="186"/>
      <c r="B10" s="182" t="s">
        <v>83</v>
      </c>
      <c r="C10" s="183"/>
      <c r="D10" s="183"/>
      <c r="E10" s="183"/>
      <c r="F10" s="183"/>
      <c r="G10" s="183"/>
      <c r="H10" s="183"/>
      <c r="I10" s="183"/>
      <c r="J10" s="183"/>
      <c r="K10" s="184"/>
    </row>
    <row r="11" spans="1:11" s="71" customFormat="1" ht="15">
      <c r="A11" s="186"/>
      <c r="B11" s="180" t="s">
        <v>97</v>
      </c>
      <c r="C11" s="180"/>
      <c r="D11" s="180"/>
      <c r="E11" s="180"/>
      <c r="F11" s="180"/>
      <c r="G11" s="180"/>
      <c r="H11" s="180"/>
      <c r="I11" s="180"/>
      <c r="J11" s="180"/>
      <c r="K11" s="180"/>
    </row>
    <row r="12" spans="1:11" s="71" customFormat="1" ht="15">
      <c r="A12" s="186"/>
      <c r="B12" s="180" t="s">
        <v>143</v>
      </c>
      <c r="C12" s="180"/>
      <c r="D12" s="180"/>
      <c r="E12" s="180"/>
      <c r="F12" s="180"/>
      <c r="G12" s="180"/>
      <c r="H12" s="180"/>
      <c r="I12" s="180"/>
      <c r="J12" s="180"/>
      <c r="K12" s="180"/>
    </row>
    <row r="13" spans="1:11" s="71" customFormat="1" ht="15">
      <c r="A13" s="186"/>
      <c r="B13" s="180" t="s">
        <v>144</v>
      </c>
      <c r="C13" s="180"/>
      <c r="D13" s="180"/>
      <c r="E13" s="180"/>
      <c r="F13" s="180"/>
      <c r="G13" s="180"/>
      <c r="H13" s="180"/>
      <c r="I13" s="180"/>
      <c r="J13" s="180"/>
      <c r="K13" s="180"/>
    </row>
    <row r="14" spans="1:11" s="71" customFormat="1" ht="15">
      <c r="A14" s="186"/>
      <c r="B14" s="180" t="s">
        <v>84</v>
      </c>
      <c r="C14" s="180"/>
      <c r="D14" s="180"/>
      <c r="E14" s="180"/>
      <c r="F14" s="180"/>
      <c r="G14" s="180"/>
      <c r="H14" s="180"/>
      <c r="I14" s="180"/>
      <c r="J14" s="180"/>
      <c r="K14" s="180"/>
    </row>
    <row r="15" spans="1:11" s="71" customFormat="1" ht="15">
      <c r="A15" s="186"/>
      <c r="B15" s="180" t="s">
        <v>146</v>
      </c>
      <c r="C15" s="180"/>
      <c r="D15" s="180"/>
      <c r="E15" s="180"/>
      <c r="F15" s="180"/>
      <c r="G15" s="180"/>
      <c r="H15" s="180"/>
      <c r="I15" s="180"/>
      <c r="J15" s="180"/>
      <c r="K15" s="180"/>
    </row>
    <row r="16" spans="1:11" s="71" customFormat="1" ht="15">
      <c r="A16" s="186"/>
      <c r="B16" s="180" t="s">
        <v>147</v>
      </c>
      <c r="C16" s="180"/>
      <c r="D16" s="180"/>
      <c r="E16" s="180"/>
      <c r="F16" s="180"/>
      <c r="G16" s="180"/>
      <c r="H16" s="180"/>
      <c r="I16" s="180"/>
      <c r="J16" s="180"/>
      <c r="K16" s="180"/>
    </row>
    <row r="17" spans="1:11" s="71" customFormat="1" ht="15">
      <c r="A17" s="186"/>
      <c r="B17" s="180" t="s">
        <v>148</v>
      </c>
      <c r="C17" s="180"/>
      <c r="D17" s="180"/>
      <c r="E17" s="180"/>
      <c r="F17" s="180"/>
      <c r="G17" s="180"/>
      <c r="H17" s="180"/>
      <c r="I17" s="180"/>
      <c r="J17" s="180"/>
      <c r="K17" s="180"/>
    </row>
    <row r="18" spans="1:11" s="71" customFormat="1" ht="15">
      <c r="A18" s="186"/>
      <c r="B18" s="182" t="s">
        <v>151</v>
      </c>
      <c r="C18" s="183"/>
      <c r="D18" s="183"/>
      <c r="E18" s="183"/>
      <c r="F18" s="183"/>
      <c r="G18" s="183"/>
      <c r="H18" s="183"/>
      <c r="I18" s="183"/>
      <c r="J18" s="183"/>
      <c r="K18" s="184"/>
    </row>
    <row r="19" spans="1:11" s="71" customFormat="1" ht="15">
      <c r="A19" s="186"/>
      <c r="B19" s="182" t="s">
        <v>99</v>
      </c>
      <c r="C19" s="183"/>
      <c r="D19" s="183"/>
      <c r="E19" s="183"/>
      <c r="F19" s="183"/>
      <c r="G19" s="183"/>
      <c r="H19" s="183"/>
      <c r="I19" s="183"/>
      <c r="J19" s="183"/>
      <c r="K19" s="184"/>
    </row>
    <row r="20" spans="1:11" s="71" customFormat="1" ht="15">
      <c r="A20" s="186"/>
      <c r="B20" s="182" t="s">
        <v>152</v>
      </c>
      <c r="C20" s="183"/>
      <c r="D20" s="183"/>
      <c r="E20" s="183"/>
      <c r="F20" s="183"/>
      <c r="G20" s="183"/>
      <c r="H20" s="183"/>
      <c r="I20" s="183"/>
      <c r="J20" s="183"/>
      <c r="K20" s="184"/>
    </row>
    <row r="21" spans="1:11" s="71" customFormat="1" ht="15">
      <c r="A21" s="186"/>
      <c r="B21" s="180" t="s">
        <v>149</v>
      </c>
      <c r="C21" s="180"/>
      <c r="D21" s="180"/>
      <c r="E21" s="180"/>
      <c r="F21" s="180"/>
      <c r="G21" s="180"/>
      <c r="H21" s="180"/>
      <c r="I21" s="180"/>
      <c r="J21" s="180"/>
      <c r="K21" s="180"/>
    </row>
    <row r="22" spans="1:11" s="71" customFormat="1" ht="15">
      <c r="A22" s="186"/>
      <c r="B22" s="180" t="s">
        <v>150</v>
      </c>
      <c r="C22" s="180"/>
      <c r="D22" s="180"/>
      <c r="E22" s="180"/>
      <c r="F22" s="180"/>
      <c r="G22" s="180"/>
      <c r="H22" s="180"/>
      <c r="I22" s="180"/>
      <c r="J22" s="180"/>
      <c r="K22" s="180"/>
    </row>
    <row r="23" spans="1:11" s="71" customFormat="1" ht="15">
      <c r="A23" s="186"/>
      <c r="B23" s="182" t="s">
        <v>100</v>
      </c>
      <c r="C23" s="183"/>
      <c r="D23" s="183"/>
      <c r="E23" s="183"/>
      <c r="F23" s="183"/>
      <c r="G23" s="183"/>
      <c r="H23" s="183"/>
      <c r="I23" s="183"/>
      <c r="J23" s="183"/>
      <c r="K23" s="184"/>
    </row>
    <row r="24" spans="1:11" s="71" customFormat="1" ht="15">
      <c r="A24" s="187"/>
      <c r="B24" s="182" t="s">
        <v>101</v>
      </c>
      <c r="C24" s="183"/>
      <c r="D24" s="183"/>
      <c r="E24" s="183"/>
      <c r="F24" s="183"/>
      <c r="G24" s="183"/>
      <c r="H24" s="183"/>
      <c r="I24" s="183"/>
      <c r="J24" s="183"/>
      <c r="K24" s="184"/>
    </row>
    <row r="25" spans="1:11" s="71" customFormat="1" ht="51" customHeight="1">
      <c r="A25" s="73" t="s">
        <v>85</v>
      </c>
      <c r="B25" s="179" t="s">
        <v>86</v>
      </c>
      <c r="C25" s="179"/>
      <c r="D25" s="179"/>
      <c r="E25" s="179"/>
      <c r="F25" s="179"/>
      <c r="G25" s="179"/>
      <c r="H25" s="179"/>
      <c r="I25" s="179"/>
      <c r="J25" s="179"/>
      <c r="K25" s="179"/>
    </row>
    <row r="26" spans="1:11" s="71" customFormat="1" ht="56.25" customHeight="1">
      <c r="A26" s="73" t="s">
        <v>87</v>
      </c>
      <c r="B26" s="179" t="s">
        <v>88</v>
      </c>
      <c r="C26" s="179"/>
      <c r="D26" s="179"/>
      <c r="E26" s="179"/>
      <c r="F26" s="179"/>
      <c r="G26" s="179"/>
      <c r="H26" s="179"/>
      <c r="I26" s="179"/>
      <c r="J26" s="179"/>
      <c r="K26" s="179"/>
    </row>
    <row r="27" spans="1:2" ht="15">
      <c r="A27" s="52"/>
      <c r="B27" s="52"/>
    </row>
  </sheetData>
  <mergeCells count="27">
    <mergeCell ref="A1:K1"/>
    <mergeCell ref="B3:K3"/>
    <mergeCell ref="B25:K25"/>
    <mergeCell ref="B6:K6"/>
    <mergeCell ref="B10:K10"/>
    <mergeCell ref="B18:K18"/>
    <mergeCell ref="B19:K19"/>
    <mergeCell ref="B20:K20"/>
    <mergeCell ref="B23:K23"/>
    <mergeCell ref="B24:K24"/>
    <mergeCell ref="A5:A24"/>
    <mergeCell ref="B26:K26"/>
    <mergeCell ref="B2:K2"/>
    <mergeCell ref="B22:K22"/>
    <mergeCell ref="B21:K21"/>
    <mergeCell ref="B17:K17"/>
    <mergeCell ref="B16:K16"/>
    <mergeCell ref="B14:K14"/>
    <mergeCell ref="B13:K13"/>
    <mergeCell ref="B12:K12"/>
    <mergeCell ref="B15:K15"/>
    <mergeCell ref="B11:K11"/>
    <mergeCell ref="B9:K9"/>
    <mergeCell ref="B8:K8"/>
    <mergeCell ref="B7:K7"/>
    <mergeCell ref="B5:K5"/>
    <mergeCell ref="B4:K4"/>
  </mergeCells>
  <printOptions/>
  <pageMargins left="1.220472440944882" right="0.7086614173228347" top="0.4330708661417323" bottom="0.35433070866141736" header="0.31496062992125984" footer="0.31496062992125984"/>
  <pageSetup horizontalDpi="600" verticalDpi="600" orientation="landscape" paperSize="9" r:id="rId1"/>
  <headerFooter>
    <oddFooter>&amp;C-&amp;N+17-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88"/>
  <sheetViews>
    <sheetView view="pageBreakPreview" zoomScale="120" zoomScaleSheetLayoutView="120" workbookViewId="0" topLeftCell="A25">
      <selection activeCell="O51" sqref="O51"/>
    </sheetView>
  </sheetViews>
  <sheetFormatPr defaultColWidth="9.140625" defaultRowHeight="15"/>
  <cols>
    <col min="1" max="1" width="8.7109375" style="78" customWidth="1"/>
    <col min="2" max="2" width="9.7109375" style="3" customWidth="1"/>
    <col min="3" max="3" width="8.57421875" style="86" customWidth="1"/>
    <col min="4" max="4" width="9.421875" style="86" customWidth="1"/>
    <col min="5" max="5" width="9.57421875" style="46" customWidth="1"/>
    <col min="6" max="6" width="8.140625" style="86" customWidth="1"/>
    <col min="7" max="7" width="9.28125" style="86" customWidth="1"/>
    <col min="8" max="8" width="1.1484375" style="47" customWidth="1"/>
    <col min="9" max="9" width="8.421875" style="86" customWidth="1"/>
    <col min="10" max="10" width="7.8515625" style="86" customWidth="1"/>
    <col min="11" max="11" width="9.00390625" style="48" customWidth="1"/>
    <col min="12" max="12" width="9.421875" style="48" customWidth="1"/>
    <col min="13" max="13" width="9.421875" style="46" customWidth="1"/>
    <col min="14" max="14" width="8.140625" style="86" customWidth="1"/>
    <col min="15" max="15" width="8.421875" style="86" customWidth="1"/>
    <col min="16" max="76" width="9.00390625" style="35" customWidth="1"/>
    <col min="77" max="16384" width="9.00390625" style="74" customWidth="1"/>
  </cols>
  <sheetData>
    <row r="1" spans="1:15" ht="30" customHeight="1">
      <c r="A1" s="194" t="s">
        <v>145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20" t="s">
        <v>89</v>
      </c>
    </row>
    <row r="2" spans="1:15" ht="12.75" customHeight="1">
      <c r="A2" s="196" t="s">
        <v>25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</row>
    <row r="3" spans="1:15" ht="24.95" customHeight="1">
      <c r="A3" s="198" t="s">
        <v>1</v>
      </c>
      <c r="B3" s="199"/>
      <c r="C3" s="199"/>
      <c r="D3" s="199"/>
      <c r="E3" s="199"/>
      <c r="F3" s="199"/>
      <c r="G3" s="200"/>
      <c r="H3" s="79"/>
      <c r="I3" s="201" t="s">
        <v>2</v>
      </c>
      <c r="J3" s="202"/>
      <c r="K3" s="202"/>
      <c r="L3" s="202"/>
      <c r="M3" s="202"/>
      <c r="N3" s="202"/>
      <c r="O3" s="203"/>
    </row>
    <row r="4" spans="1:15" ht="20.1" customHeight="1">
      <c r="A4" s="235" t="s">
        <v>14</v>
      </c>
      <c r="B4" s="237" t="s">
        <v>15</v>
      </c>
      <c r="C4" s="239" t="s">
        <v>16</v>
      </c>
      <c r="D4" s="204" t="s">
        <v>17</v>
      </c>
      <c r="E4" s="206" t="s">
        <v>46</v>
      </c>
      <c r="F4" s="138" t="s">
        <v>5</v>
      </c>
      <c r="G4" s="138" t="s">
        <v>6</v>
      </c>
      <c r="H4" s="75"/>
      <c r="I4" s="241" t="s">
        <v>14</v>
      </c>
      <c r="J4" s="212" t="s">
        <v>15</v>
      </c>
      <c r="K4" s="208" t="s">
        <v>16</v>
      </c>
      <c r="L4" s="210" t="s">
        <v>17</v>
      </c>
      <c r="M4" s="210" t="s">
        <v>46</v>
      </c>
      <c r="N4" s="138" t="s">
        <v>5</v>
      </c>
      <c r="O4" s="138" t="s">
        <v>6</v>
      </c>
    </row>
    <row r="5" spans="1:15" ht="20.1" customHeight="1">
      <c r="A5" s="236"/>
      <c r="B5" s="238"/>
      <c r="C5" s="240"/>
      <c r="D5" s="205"/>
      <c r="E5" s="207"/>
      <c r="F5" s="138" t="s">
        <v>18</v>
      </c>
      <c r="G5" s="138" t="s">
        <v>18</v>
      </c>
      <c r="H5" s="75"/>
      <c r="I5" s="242"/>
      <c r="J5" s="213"/>
      <c r="K5" s="209"/>
      <c r="L5" s="211"/>
      <c r="M5" s="211"/>
      <c r="N5" s="138" t="s">
        <v>18</v>
      </c>
      <c r="O5" s="138" t="s">
        <v>18</v>
      </c>
    </row>
    <row r="6" spans="1:76" s="2" customFormat="1" ht="27" customHeight="1">
      <c r="A6" s="188" t="s">
        <v>3</v>
      </c>
      <c r="B6" s="189"/>
      <c r="C6" s="190"/>
      <c r="D6" s="21">
        <f>SUM(D7,D13,D16,D25,D29,D32,D35,D41,D44)</f>
        <v>1448578</v>
      </c>
      <c r="E6" s="21">
        <f>SUM(E7,E13,E16,E25,E29,E32,E35,E41,E44)</f>
        <v>1337000</v>
      </c>
      <c r="F6" s="21">
        <f aca="true" t="shared" si="0" ref="F6:F10">IF((D6-E6)&gt;=0,(D6-E6),0)</f>
        <v>111578</v>
      </c>
      <c r="G6" s="45">
        <f aca="true" t="shared" si="1" ref="G6:G10">IF(D6-E6&lt;=0,(D6-E6),0)</f>
        <v>0</v>
      </c>
      <c r="H6" s="30"/>
      <c r="I6" s="188" t="s">
        <v>3</v>
      </c>
      <c r="J6" s="191"/>
      <c r="K6" s="192"/>
      <c r="L6" s="17">
        <f>SUM(L7,L32,L41,L65,L68,L71,L74,L77,L83,L86)</f>
        <v>1448578</v>
      </c>
      <c r="M6" s="17">
        <f>SUM(M7,M32,M41,M65,M68,M71,M74,M77,M83,M86)</f>
        <v>1337000</v>
      </c>
      <c r="N6" s="21">
        <f aca="true" t="shared" si="2" ref="N6:N11">IF((L6-M6)&gt;=0,(L6-M6),0)</f>
        <v>111578</v>
      </c>
      <c r="O6" s="129">
        <f aca="true" t="shared" si="3" ref="O6:O11">IF(L6-M6&lt;=0,(L6-M6),0)</f>
        <v>0</v>
      </c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</row>
    <row r="7" spans="1:76" s="7" customFormat="1" ht="27" customHeight="1">
      <c r="A7" s="50" t="s">
        <v>132</v>
      </c>
      <c r="B7" s="193" t="s">
        <v>133</v>
      </c>
      <c r="C7" s="193"/>
      <c r="D7" s="6">
        <f>SUM(D8)</f>
        <v>269896</v>
      </c>
      <c r="E7" s="16">
        <f>E8</f>
        <v>263119</v>
      </c>
      <c r="F7" s="6">
        <f t="shared" si="0"/>
        <v>6777</v>
      </c>
      <c r="G7" s="43">
        <f t="shared" si="1"/>
        <v>0</v>
      </c>
      <c r="H7" s="31"/>
      <c r="I7" s="50" t="s">
        <v>134</v>
      </c>
      <c r="J7" s="193" t="s">
        <v>133</v>
      </c>
      <c r="K7" s="193"/>
      <c r="L7" s="27">
        <f>SUM(L8,L16,L25)</f>
        <v>1160137</v>
      </c>
      <c r="M7" s="27">
        <f>SUM(M8,M16,M25)</f>
        <v>1057063</v>
      </c>
      <c r="N7" s="6">
        <f t="shared" si="2"/>
        <v>103074</v>
      </c>
      <c r="O7" s="43">
        <f t="shared" si="3"/>
        <v>0</v>
      </c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</row>
    <row r="8" spans="1:76" s="8" customFormat="1" ht="27" customHeight="1">
      <c r="A8" s="169"/>
      <c r="B8" s="87" t="s">
        <v>48</v>
      </c>
      <c r="C8" s="88" t="s">
        <v>7</v>
      </c>
      <c r="D8" s="159">
        <f>SUM(D9:D12)</f>
        <v>269896</v>
      </c>
      <c r="E8" s="160">
        <f>SUM(E9:E12)</f>
        <v>263119</v>
      </c>
      <c r="F8" s="141">
        <f t="shared" si="0"/>
        <v>6777</v>
      </c>
      <c r="G8" s="142">
        <f t="shared" si="1"/>
        <v>0</v>
      </c>
      <c r="H8" s="31"/>
      <c r="I8" s="53" t="s">
        <v>4</v>
      </c>
      <c r="J8" s="98" t="s">
        <v>11</v>
      </c>
      <c r="K8" s="51" t="s">
        <v>0</v>
      </c>
      <c r="L8" s="140">
        <f>SUM(L9:L15)</f>
        <v>1040842</v>
      </c>
      <c r="M8" s="140">
        <f>SUM(M9:M15)</f>
        <v>958483</v>
      </c>
      <c r="N8" s="141">
        <f t="shared" si="2"/>
        <v>82359</v>
      </c>
      <c r="O8" s="142">
        <f t="shared" si="3"/>
        <v>0</v>
      </c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</row>
    <row r="9" spans="1:76" s="2" customFormat="1" ht="27" customHeight="1">
      <c r="A9" s="170"/>
      <c r="B9" s="89"/>
      <c r="C9" s="90" t="s">
        <v>50</v>
      </c>
      <c r="D9" s="146">
        <v>165921</v>
      </c>
      <c r="E9" s="146">
        <v>161289</v>
      </c>
      <c r="F9" s="146">
        <f t="shared" si="0"/>
        <v>4632</v>
      </c>
      <c r="G9" s="145">
        <f t="shared" si="1"/>
        <v>0</v>
      </c>
      <c r="H9" s="31"/>
      <c r="I9" s="54"/>
      <c r="J9" s="99"/>
      <c r="K9" s="90" t="s">
        <v>55</v>
      </c>
      <c r="L9" s="164">
        <v>577920</v>
      </c>
      <c r="M9" s="164">
        <v>536520</v>
      </c>
      <c r="N9" s="146">
        <f t="shared" si="2"/>
        <v>41400</v>
      </c>
      <c r="O9" s="145">
        <f t="shared" si="3"/>
        <v>0</v>
      </c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</row>
    <row r="10" spans="1:76" s="7" customFormat="1" ht="27" customHeight="1">
      <c r="A10" s="170"/>
      <c r="B10" s="91"/>
      <c r="C10" s="90" t="s">
        <v>135</v>
      </c>
      <c r="D10" s="146">
        <v>82125</v>
      </c>
      <c r="E10" s="146">
        <v>80370</v>
      </c>
      <c r="F10" s="146">
        <f t="shared" si="0"/>
        <v>1755</v>
      </c>
      <c r="G10" s="145">
        <f t="shared" si="1"/>
        <v>0</v>
      </c>
      <c r="H10" s="61"/>
      <c r="I10" s="54"/>
      <c r="J10" s="100"/>
      <c r="K10" s="90" t="s">
        <v>56</v>
      </c>
      <c r="L10" s="164">
        <v>22200</v>
      </c>
      <c r="M10" s="164">
        <v>7400</v>
      </c>
      <c r="N10" s="144">
        <f t="shared" si="2"/>
        <v>14800</v>
      </c>
      <c r="O10" s="145">
        <f t="shared" si="3"/>
        <v>0</v>
      </c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</row>
    <row r="11" spans="1:76" s="10" customFormat="1" ht="27" customHeight="1">
      <c r="A11" s="170"/>
      <c r="B11" s="91"/>
      <c r="C11" s="92" t="s">
        <v>51</v>
      </c>
      <c r="D11" s="146">
        <v>18250</v>
      </c>
      <c r="E11" s="146">
        <v>17860</v>
      </c>
      <c r="F11" s="146">
        <f aca="true" t="shared" si="4" ref="F11">IF((D11-E11)&gt;=0,(D11-E11),0)</f>
        <v>390</v>
      </c>
      <c r="G11" s="145">
        <f aca="true" t="shared" si="5" ref="G11">IF(D11-E11&lt;=0,(D11-E11),0)</f>
        <v>0</v>
      </c>
      <c r="H11" s="57"/>
      <c r="I11" s="54"/>
      <c r="J11" s="171"/>
      <c r="K11" s="95" t="s">
        <v>57</v>
      </c>
      <c r="L11" s="165">
        <v>0</v>
      </c>
      <c r="M11" s="165">
        <v>0</v>
      </c>
      <c r="N11" s="144">
        <f t="shared" si="2"/>
        <v>0</v>
      </c>
      <c r="O11" s="145">
        <f t="shared" si="3"/>
        <v>0</v>
      </c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</row>
    <row r="12" spans="1:76" s="10" customFormat="1" ht="27" customHeight="1">
      <c r="A12" s="172"/>
      <c r="B12" s="125"/>
      <c r="C12" s="92" t="s">
        <v>94</v>
      </c>
      <c r="D12" s="161">
        <v>3600</v>
      </c>
      <c r="E12" s="161">
        <v>3600</v>
      </c>
      <c r="F12" s="162">
        <f aca="true" t="shared" si="6" ref="F12">IF((D12-E12)&gt;=0,(D12-E12),0)</f>
        <v>0</v>
      </c>
      <c r="G12" s="163">
        <f aca="true" t="shared" si="7" ref="G12">IF(D12-E12&lt;=0,(D12-E12),0)</f>
        <v>0</v>
      </c>
      <c r="H12" s="57"/>
      <c r="I12" s="54"/>
      <c r="J12" s="171"/>
      <c r="K12" s="102" t="s">
        <v>8</v>
      </c>
      <c r="L12" s="165">
        <v>285217</v>
      </c>
      <c r="M12" s="165">
        <v>269546</v>
      </c>
      <c r="N12" s="144">
        <f aca="true" t="shared" si="8" ref="N12:N18">IF((L12-M12)&gt;=0,(L12-M12),0)</f>
        <v>15671</v>
      </c>
      <c r="O12" s="145">
        <f aca="true" t="shared" si="9" ref="O12:O18">IF(L12-M12&lt;=0,(L12-M12),0)</f>
        <v>0</v>
      </c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</row>
    <row r="13" spans="1:76" s="2" customFormat="1" ht="27" customHeight="1">
      <c r="A13" s="173" t="s">
        <v>73</v>
      </c>
      <c r="B13" s="214" t="s">
        <v>19</v>
      </c>
      <c r="C13" s="214"/>
      <c r="D13" s="6">
        <f>SUM(D14)</f>
        <v>0</v>
      </c>
      <c r="E13" s="6">
        <v>0</v>
      </c>
      <c r="F13" s="76"/>
      <c r="G13" s="76"/>
      <c r="H13" s="31"/>
      <c r="I13" s="54"/>
      <c r="J13" s="100"/>
      <c r="K13" s="102" t="s">
        <v>58</v>
      </c>
      <c r="L13" s="165">
        <v>71927</v>
      </c>
      <c r="M13" s="165">
        <v>67172</v>
      </c>
      <c r="N13" s="146">
        <f t="shared" si="8"/>
        <v>4755</v>
      </c>
      <c r="O13" s="145">
        <f t="shared" si="9"/>
        <v>0</v>
      </c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</row>
    <row r="14" spans="1:76" s="2" customFormat="1" ht="27" customHeight="1">
      <c r="A14" s="174"/>
      <c r="B14" s="93" t="s">
        <v>52</v>
      </c>
      <c r="C14" s="94"/>
      <c r="D14" s="9">
        <f>SUM(D15)</f>
        <v>0</v>
      </c>
      <c r="E14" s="9">
        <v>0</v>
      </c>
      <c r="F14" s="77"/>
      <c r="G14" s="77"/>
      <c r="H14" s="31"/>
      <c r="I14" s="54"/>
      <c r="J14" s="100"/>
      <c r="K14" s="90" t="s">
        <v>59</v>
      </c>
      <c r="L14" s="164">
        <v>79691</v>
      </c>
      <c r="M14" s="164">
        <v>74895</v>
      </c>
      <c r="N14" s="146">
        <f t="shared" si="8"/>
        <v>4796</v>
      </c>
      <c r="O14" s="145">
        <f t="shared" si="9"/>
        <v>0</v>
      </c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</row>
    <row r="15" spans="1:76" s="2" customFormat="1" ht="27" customHeight="1">
      <c r="A15" s="175"/>
      <c r="B15" s="95"/>
      <c r="C15" s="97" t="s">
        <v>52</v>
      </c>
      <c r="D15" s="22">
        <v>0</v>
      </c>
      <c r="E15" s="22">
        <v>0</v>
      </c>
      <c r="F15" s="58"/>
      <c r="G15" s="58"/>
      <c r="H15" s="31"/>
      <c r="I15" s="54"/>
      <c r="J15" s="100"/>
      <c r="K15" s="90" t="s">
        <v>60</v>
      </c>
      <c r="L15" s="164">
        <v>3887</v>
      </c>
      <c r="M15" s="164">
        <v>2950</v>
      </c>
      <c r="N15" s="146">
        <f t="shared" si="8"/>
        <v>937</v>
      </c>
      <c r="O15" s="145">
        <f t="shared" si="9"/>
        <v>0</v>
      </c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</row>
    <row r="16" spans="1:76" s="7" customFormat="1" ht="24.75" customHeight="1">
      <c r="A16" s="176" t="s">
        <v>40</v>
      </c>
      <c r="B16" s="214" t="s">
        <v>47</v>
      </c>
      <c r="C16" s="214"/>
      <c r="D16" s="6">
        <f>SUM(D17)</f>
        <v>96487</v>
      </c>
      <c r="E16" s="6">
        <f>SUM(E17)</f>
        <v>89813</v>
      </c>
      <c r="F16" s="6">
        <f aca="true" t="shared" si="10" ref="F16:F21">IF((D16-E16)&gt;=0,(D16-E16),0)</f>
        <v>6674</v>
      </c>
      <c r="G16" s="43">
        <f aca="true" t="shared" si="11" ref="G16:G21">IF(D16-E16&lt;=0,(D16-E16),0)</f>
        <v>0</v>
      </c>
      <c r="H16" s="31"/>
      <c r="I16" s="54"/>
      <c r="J16" s="98" t="s">
        <v>27</v>
      </c>
      <c r="K16" s="51" t="s">
        <v>7</v>
      </c>
      <c r="L16" s="140">
        <f>SUM(L17:L19)</f>
        <v>3480</v>
      </c>
      <c r="M16" s="140">
        <f>SUM(M17:M19)</f>
        <v>2400</v>
      </c>
      <c r="N16" s="141">
        <f t="shared" si="8"/>
        <v>1080</v>
      </c>
      <c r="O16" s="142">
        <f t="shared" si="9"/>
        <v>0</v>
      </c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</row>
    <row r="17" spans="1:76" s="11" customFormat="1" ht="23.25" customHeight="1">
      <c r="A17" s="215"/>
      <c r="B17" s="87" t="s">
        <v>53</v>
      </c>
      <c r="C17" s="96" t="s">
        <v>49</v>
      </c>
      <c r="D17" s="9">
        <f>SUM(D18:D21)</f>
        <v>96487</v>
      </c>
      <c r="E17" s="9">
        <f>SUM(E18:E21)</f>
        <v>89813</v>
      </c>
      <c r="F17" s="39">
        <f t="shared" si="10"/>
        <v>6674</v>
      </c>
      <c r="G17" s="42">
        <f t="shared" si="11"/>
        <v>0</v>
      </c>
      <c r="H17" s="56"/>
      <c r="I17" s="54"/>
      <c r="J17" s="130"/>
      <c r="K17" s="103" t="s">
        <v>12</v>
      </c>
      <c r="L17" s="143">
        <v>600</v>
      </c>
      <c r="M17" s="143">
        <v>600</v>
      </c>
      <c r="N17" s="144">
        <f t="shared" si="8"/>
        <v>0</v>
      </c>
      <c r="O17" s="145">
        <f t="shared" si="9"/>
        <v>0</v>
      </c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</row>
    <row r="18" spans="1:76" s="11" customFormat="1" ht="26.25" customHeight="1">
      <c r="A18" s="215"/>
      <c r="B18" s="123"/>
      <c r="C18" s="139" t="s">
        <v>95</v>
      </c>
      <c r="D18" s="22">
        <v>0</v>
      </c>
      <c r="E18" s="18">
        <v>0</v>
      </c>
      <c r="F18" s="22">
        <f t="shared" si="10"/>
        <v>0</v>
      </c>
      <c r="G18" s="44">
        <f t="shared" si="11"/>
        <v>0</v>
      </c>
      <c r="H18" s="56"/>
      <c r="I18" s="54"/>
      <c r="J18" s="131"/>
      <c r="K18" s="95" t="s">
        <v>24</v>
      </c>
      <c r="L18" s="166">
        <v>0</v>
      </c>
      <c r="M18" s="166">
        <v>0</v>
      </c>
      <c r="N18" s="144">
        <f t="shared" si="8"/>
        <v>0</v>
      </c>
      <c r="O18" s="145">
        <f t="shared" si="9"/>
        <v>0</v>
      </c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</row>
    <row r="19" spans="1:76" s="11" customFormat="1" ht="24" customHeight="1">
      <c r="A19" s="215"/>
      <c r="B19" s="124"/>
      <c r="C19" s="139" t="s">
        <v>96</v>
      </c>
      <c r="D19" s="22">
        <v>0</v>
      </c>
      <c r="E19" s="18">
        <v>0</v>
      </c>
      <c r="F19" s="22">
        <f t="shared" si="10"/>
        <v>0</v>
      </c>
      <c r="G19" s="44">
        <f t="shared" si="11"/>
        <v>0</v>
      </c>
      <c r="H19" s="56"/>
      <c r="I19" s="54"/>
      <c r="J19" s="131"/>
      <c r="K19" s="103" t="s">
        <v>13</v>
      </c>
      <c r="L19" s="143">
        <v>2880</v>
      </c>
      <c r="M19" s="143">
        <v>1800</v>
      </c>
      <c r="N19" s="146">
        <f>IF((L19-M19)&gt;=0,(L19-M19),0)</f>
        <v>1080</v>
      </c>
      <c r="O19" s="147">
        <f>IF(L19-M19&lt;=0,(L19-M19),0)</f>
        <v>0</v>
      </c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</row>
    <row r="20" spans="1:76" s="2" customFormat="1" ht="26.25" customHeight="1">
      <c r="A20" s="215"/>
      <c r="B20" s="124"/>
      <c r="C20" s="139" t="s">
        <v>102</v>
      </c>
      <c r="D20" s="22">
        <v>96487</v>
      </c>
      <c r="E20" s="22">
        <v>89813</v>
      </c>
      <c r="F20" s="22">
        <f t="shared" si="10"/>
        <v>6674</v>
      </c>
      <c r="G20" s="44">
        <f t="shared" si="11"/>
        <v>0</v>
      </c>
      <c r="H20" s="31"/>
      <c r="I20" s="54"/>
      <c r="J20" s="131"/>
      <c r="K20" s="103"/>
      <c r="L20" s="143"/>
      <c r="M20" s="143"/>
      <c r="N20" s="144"/>
      <c r="O20" s="145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</row>
    <row r="21" spans="1:76" s="12" customFormat="1" ht="22.5" customHeight="1">
      <c r="A21" s="215"/>
      <c r="B21" s="167"/>
      <c r="C21" s="90" t="s">
        <v>54</v>
      </c>
      <c r="D21" s="22">
        <v>0</v>
      </c>
      <c r="E21" s="18">
        <v>0</v>
      </c>
      <c r="F21" s="22">
        <f t="shared" si="10"/>
        <v>0</v>
      </c>
      <c r="G21" s="44">
        <f t="shared" si="11"/>
        <v>0</v>
      </c>
      <c r="H21" s="1"/>
      <c r="I21" s="55"/>
      <c r="J21" s="132"/>
      <c r="K21" s="95"/>
      <c r="L21" s="166"/>
      <c r="M21" s="166"/>
      <c r="N21" s="144"/>
      <c r="O21" s="145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</row>
    <row r="22" spans="1:76" s="12" customFormat="1" ht="30" customHeight="1">
      <c r="A22" s="216" t="str">
        <f>A1</f>
        <v xml:space="preserve">                         2016년도 예산총괄표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177" t="s">
        <v>92</v>
      </c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</row>
    <row r="23" spans="1:76" s="12" customFormat="1" ht="20.1" customHeight="1">
      <c r="A23" s="218" t="s">
        <v>14</v>
      </c>
      <c r="B23" s="218" t="s">
        <v>15</v>
      </c>
      <c r="C23" s="218" t="s">
        <v>16</v>
      </c>
      <c r="D23" s="219" t="s">
        <v>17</v>
      </c>
      <c r="E23" s="220" t="s">
        <v>46</v>
      </c>
      <c r="F23" s="138" t="s">
        <v>5</v>
      </c>
      <c r="G23" s="138" t="s">
        <v>6</v>
      </c>
      <c r="H23" s="75"/>
      <c r="I23" s="221" t="s">
        <v>14</v>
      </c>
      <c r="J23" s="221" t="s">
        <v>15</v>
      </c>
      <c r="K23" s="222" t="s">
        <v>16</v>
      </c>
      <c r="L23" s="210" t="s">
        <v>17</v>
      </c>
      <c r="M23" s="210" t="s">
        <v>46</v>
      </c>
      <c r="N23" s="138" t="s">
        <v>5</v>
      </c>
      <c r="O23" s="138" t="s">
        <v>6</v>
      </c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</row>
    <row r="24" spans="1:76" s="12" customFormat="1" ht="20.1" customHeight="1">
      <c r="A24" s="218"/>
      <c r="B24" s="218"/>
      <c r="C24" s="218"/>
      <c r="D24" s="219"/>
      <c r="E24" s="220"/>
      <c r="F24" s="138" t="s">
        <v>18</v>
      </c>
      <c r="G24" s="138" t="s">
        <v>18</v>
      </c>
      <c r="H24" s="75"/>
      <c r="I24" s="221"/>
      <c r="J24" s="221"/>
      <c r="K24" s="222"/>
      <c r="L24" s="211"/>
      <c r="M24" s="211"/>
      <c r="N24" s="138" t="s">
        <v>18</v>
      </c>
      <c r="O24" s="138" t="s">
        <v>18</v>
      </c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</row>
    <row r="25" spans="1:76" s="14" customFormat="1" ht="33.95" customHeight="1">
      <c r="A25" s="49" t="s">
        <v>74</v>
      </c>
      <c r="B25" s="214" t="s">
        <v>19</v>
      </c>
      <c r="C25" s="214"/>
      <c r="D25" s="6">
        <f>SUM(D26)</f>
        <v>23000</v>
      </c>
      <c r="E25" s="6">
        <f>SUM(E26)</f>
        <v>31000</v>
      </c>
      <c r="F25" s="6">
        <f aca="true" t="shared" si="12" ref="F25:F37">IF((D25-E25)&gt;=0,(D25-E25),0)</f>
        <v>0</v>
      </c>
      <c r="G25" s="43">
        <f aca="true" t="shared" si="13" ref="G25:G37">IF(D25-E25&lt;=0,(D25-E25),0)</f>
        <v>-8000</v>
      </c>
      <c r="H25" s="31"/>
      <c r="I25" s="54"/>
      <c r="J25" s="113" t="s">
        <v>105</v>
      </c>
      <c r="K25" s="51" t="s">
        <v>106</v>
      </c>
      <c r="L25" s="140">
        <f>SUM(L26:L31)</f>
        <v>115815</v>
      </c>
      <c r="M25" s="140">
        <f>SUM(M26:M31)</f>
        <v>96180</v>
      </c>
      <c r="N25" s="141">
        <f aca="true" t="shared" si="14" ref="N25:N36">IF((L25-M25)&gt;=0,(L25-M25),0)</f>
        <v>19635</v>
      </c>
      <c r="O25" s="142">
        <f aca="true" t="shared" si="15" ref="O25:O33">IF(L25-M25&lt;=0,(L25-M25),0)</f>
        <v>0</v>
      </c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</row>
    <row r="26" spans="1:15" ht="33.95" customHeight="1">
      <c r="A26" s="223"/>
      <c r="B26" s="112" t="s">
        <v>28</v>
      </c>
      <c r="C26" s="104" t="s">
        <v>7</v>
      </c>
      <c r="D26" s="23">
        <f>SUM(D27:D28)</f>
        <v>23000</v>
      </c>
      <c r="E26" s="23">
        <f>SUM(E27:E28)</f>
        <v>31000</v>
      </c>
      <c r="F26" s="39">
        <f t="shared" si="12"/>
        <v>0</v>
      </c>
      <c r="G26" s="42">
        <f t="shared" si="13"/>
        <v>-8000</v>
      </c>
      <c r="H26" s="178"/>
      <c r="I26" s="54"/>
      <c r="J26" s="226"/>
      <c r="K26" s="103" t="s">
        <v>107</v>
      </c>
      <c r="L26" s="143">
        <v>3200</v>
      </c>
      <c r="M26" s="143">
        <v>4400</v>
      </c>
      <c r="N26" s="144">
        <f t="shared" si="14"/>
        <v>0</v>
      </c>
      <c r="O26" s="145">
        <f t="shared" si="15"/>
        <v>-1200</v>
      </c>
    </row>
    <row r="27" spans="1:15" ht="33.95" customHeight="1">
      <c r="A27" s="224"/>
      <c r="B27" s="229"/>
      <c r="C27" s="90" t="s">
        <v>31</v>
      </c>
      <c r="D27" s="22">
        <v>13000</v>
      </c>
      <c r="E27" s="22">
        <v>21000</v>
      </c>
      <c r="F27" s="22">
        <f t="shared" si="12"/>
        <v>0</v>
      </c>
      <c r="G27" s="41">
        <f t="shared" si="13"/>
        <v>-8000</v>
      </c>
      <c r="H27" s="178"/>
      <c r="I27" s="54"/>
      <c r="J27" s="227"/>
      <c r="K27" s="103" t="s">
        <v>108</v>
      </c>
      <c r="L27" s="143">
        <v>16575</v>
      </c>
      <c r="M27" s="143">
        <v>10700</v>
      </c>
      <c r="N27" s="146">
        <f t="shared" si="14"/>
        <v>5875</v>
      </c>
      <c r="O27" s="147">
        <f t="shared" si="15"/>
        <v>0</v>
      </c>
    </row>
    <row r="28" spans="1:15" ht="33.95" customHeight="1">
      <c r="A28" s="225"/>
      <c r="B28" s="230"/>
      <c r="C28" s="90" t="s">
        <v>26</v>
      </c>
      <c r="D28" s="22">
        <v>10000</v>
      </c>
      <c r="E28" s="22">
        <v>10000</v>
      </c>
      <c r="F28" s="22">
        <f t="shared" si="12"/>
        <v>0</v>
      </c>
      <c r="G28" s="41">
        <f t="shared" si="13"/>
        <v>0</v>
      </c>
      <c r="H28" s="178"/>
      <c r="I28" s="54"/>
      <c r="J28" s="227"/>
      <c r="K28" s="108" t="s">
        <v>109</v>
      </c>
      <c r="L28" s="148">
        <v>55240</v>
      </c>
      <c r="M28" s="148">
        <v>52100</v>
      </c>
      <c r="N28" s="149">
        <f t="shared" si="14"/>
        <v>3140</v>
      </c>
      <c r="O28" s="150">
        <f t="shared" si="15"/>
        <v>0</v>
      </c>
    </row>
    <row r="29" spans="1:76" s="15" customFormat="1" ht="33.95" customHeight="1">
      <c r="A29" s="49" t="s">
        <v>41</v>
      </c>
      <c r="B29" s="243" t="s">
        <v>19</v>
      </c>
      <c r="C29" s="244"/>
      <c r="D29" s="6">
        <f>SUM(D30)</f>
        <v>996705</v>
      </c>
      <c r="E29" s="6">
        <f>SUM(E30)</f>
        <v>905305</v>
      </c>
      <c r="F29" s="6">
        <f t="shared" si="12"/>
        <v>91400</v>
      </c>
      <c r="G29" s="126">
        <f t="shared" si="13"/>
        <v>0</v>
      </c>
      <c r="H29" s="32"/>
      <c r="I29" s="54"/>
      <c r="J29" s="227"/>
      <c r="K29" s="109" t="s">
        <v>110</v>
      </c>
      <c r="L29" s="151">
        <v>13800</v>
      </c>
      <c r="M29" s="151">
        <v>13580</v>
      </c>
      <c r="N29" s="144">
        <f t="shared" si="14"/>
        <v>220</v>
      </c>
      <c r="O29" s="145">
        <f t="shared" si="15"/>
        <v>0</v>
      </c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</row>
    <row r="30" spans="1:76" s="8" customFormat="1" ht="33.95" customHeight="1">
      <c r="A30" s="231"/>
      <c r="B30" s="112" t="s">
        <v>29</v>
      </c>
      <c r="C30" s="105" t="s">
        <v>7</v>
      </c>
      <c r="D30" s="23">
        <f>SUM(D31)</f>
        <v>996705</v>
      </c>
      <c r="E30" s="23">
        <f>SUM(E31)</f>
        <v>905305</v>
      </c>
      <c r="F30" s="39">
        <f t="shared" si="12"/>
        <v>91400</v>
      </c>
      <c r="G30" s="127">
        <f t="shared" si="13"/>
        <v>0</v>
      </c>
      <c r="H30" s="32"/>
      <c r="I30" s="54"/>
      <c r="J30" s="227"/>
      <c r="K30" s="103" t="s">
        <v>111</v>
      </c>
      <c r="L30" s="143">
        <v>26400</v>
      </c>
      <c r="M30" s="143">
        <v>14800</v>
      </c>
      <c r="N30" s="144">
        <f t="shared" si="14"/>
        <v>11600</v>
      </c>
      <c r="O30" s="145">
        <f t="shared" si="15"/>
        <v>0</v>
      </c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</row>
    <row r="31" spans="1:76" s="14" customFormat="1" ht="33.95" customHeight="1">
      <c r="A31" s="231"/>
      <c r="B31" s="106"/>
      <c r="C31" s="107" t="s">
        <v>103</v>
      </c>
      <c r="D31" s="24">
        <v>996705</v>
      </c>
      <c r="E31" s="24">
        <v>905305</v>
      </c>
      <c r="F31" s="22">
        <f t="shared" si="12"/>
        <v>91400</v>
      </c>
      <c r="G31" s="128">
        <f t="shared" si="13"/>
        <v>0</v>
      </c>
      <c r="H31" s="178"/>
      <c r="I31" s="55"/>
      <c r="J31" s="228"/>
      <c r="K31" s="110" t="s">
        <v>112</v>
      </c>
      <c r="L31" s="152">
        <v>600</v>
      </c>
      <c r="M31" s="152">
        <v>600</v>
      </c>
      <c r="N31" s="153">
        <f t="shared" si="14"/>
        <v>0</v>
      </c>
      <c r="O31" s="154">
        <f t="shared" si="15"/>
        <v>0</v>
      </c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</row>
    <row r="32" spans="1:76" s="15" customFormat="1" ht="33.95" customHeight="1">
      <c r="A32" s="50" t="s">
        <v>36</v>
      </c>
      <c r="B32" s="214" t="s">
        <v>19</v>
      </c>
      <c r="C32" s="214"/>
      <c r="D32" s="6">
        <f>SUM(D33)</f>
        <v>0</v>
      </c>
      <c r="E32" s="16">
        <v>0</v>
      </c>
      <c r="F32" s="6">
        <f t="shared" si="12"/>
        <v>0</v>
      </c>
      <c r="G32" s="43">
        <f t="shared" si="13"/>
        <v>0</v>
      </c>
      <c r="H32" s="178"/>
      <c r="I32" s="4" t="s">
        <v>75</v>
      </c>
      <c r="J32" s="214" t="s">
        <v>19</v>
      </c>
      <c r="K32" s="214"/>
      <c r="L32" s="27">
        <f>SUM(L33)</f>
        <v>33800</v>
      </c>
      <c r="M32" s="27">
        <f>SUM(M33)</f>
        <v>21097</v>
      </c>
      <c r="N32" s="6">
        <f t="shared" si="14"/>
        <v>12703</v>
      </c>
      <c r="O32" s="43">
        <f t="shared" si="15"/>
        <v>0</v>
      </c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</row>
    <row r="33" spans="1:76" s="8" customFormat="1" ht="33.95" customHeight="1">
      <c r="A33" s="231"/>
      <c r="B33" s="87" t="s">
        <v>42</v>
      </c>
      <c r="C33" s="88" t="s">
        <v>7</v>
      </c>
      <c r="D33" s="25">
        <f>SUM(D34)</f>
        <v>0</v>
      </c>
      <c r="E33" s="19">
        <v>0</v>
      </c>
      <c r="F33" s="39">
        <f t="shared" si="12"/>
        <v>0</v>
      </c>
      <c r="G33" s="42">
        <f t="shared" si="13"/>
        <v>0</v>
      </c>
      <c r="H33" s="32"/>
      <c r="I33" s="232"/>
      <c r="J33" s="113" t="s">
        <v>20</v>
      </c>
      <c r="K33" s="51" t="s">
        <v>7</v>
      </c>
      <c r="L33" s="5">
        <f>SUM(L34:L36)</f>
        <v>33800</v>
      </c>
      <c r="M33" s="5">
        <f>SUM(M34:M36)</f>
        <v>21097</v>
      </c>
      <c r="N33" s="39">
        <f t="shared" si="14"/>
        <v>12703</v>
      </c>
      <c r="O33" s="42">
        <f t="shared" si="15"/>
        <v>0</v>
      </c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</row>
    <row r="34" spans="1:76" s="2" customFormat="1" ht="33.95" customHeight="1">
      <c r="A34" s="231"/>
      <c r="B34" s="106"/>
      <c r="C34" s="90" t="s">
        <v>42</v>
      </c>
      <c r="D34" s="26">
        <v>0</v>
      </c>
      <c r="E34" s="20">
        <v>0</v>
      </c>
      <c r="F34" s="22">
        <f t="shared" si="12"/>
        <v>0</v>
      </c>
      <c r="G34" s="41">
        <f t="shared" si="13"/>
        <v>0</v>
      </c>
      <c r="H34" s="178"/>
      <c r="I34" s="232"/>
      <c r="J34" s="233"/>
      <c r="K34" s="114" t="s">
        <v>20</v>
      </c>
      <c r="L34" s="60">
        <v>10000</v>
      </c>
      <c r="M34" s="60">
        <v>0</v>
      </c>
      <c r="N34" s="40">
        <f t="shared" si="14"/>
        <v>10000</v>
      </c>
      <c r="O34" s="59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</row>
    <row r="35" spans="1:76" s="14" customFormat="1" ht="33.95" customHeight="1">
      <c r="A35" s="50" t="s">
        <v>37</v>
      </c>
      <c r="B35" s="214" t="s">
        <v>19</v>
      </c>
      <c r="C35" s="214"/>
      <c r="D35" s="6">
        <f>SUM(D36)</f>
        <v>0</v>
      </c>
      <c r="E35" s="16">
        <v>0</v>
      </c>
      <c r="F35" s="6">
        <f t="shared" si="12"/>
        <v>0</v>
      </c>
      <c r="G35" s="43">
        <f t="shared" si="13"/>
        <v>0</v>
      </c>
      <c r="H35" s="178"/>
      <c r="I35" s="232"/>
      <c r="J35" s="233"/>
      <c r="K35" s="111" t="s">
        <v>21</v>
      </c>
      <c r="L35" s="28">
        <v>11800</v>
      </c>
      <c r="M35" s="28">
        <v>10697</v>
      </c>
      <c r="N35" s="40">
        <f t="shared" si="14"/>
        <v>1103</v>
      </c>
      <c r="O35" s="44">
        <f>IF(L35-M35&lt;=0,(L35-M35),0)</f>
        <v>0</v>
      </c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</row>
    <row r="36" spans="1:76" s="15" customFormat="1" ht="33.95" customHeight="1">
      <c r="A36" s="231"/>
      <c r="B36" s="87" t="s">
        <v>43</v>
      </c>
      <c r="C36" s="88" t="s">
        <v>7</v>
      </c>
      <c r="D36" s="25">
        <f>SUM(D37)</f>
        <v>0</v>
      </c>
      <c r="E36" s="19">
        <v>0</v>
      </c>
      <c r="F36" s="39">
        <f t="shared" si="12"/>
        <v>0</v>
      </c>
      <c r="G36" s="42">
        <f t="shared" si="13"/>
        <v>0</v>
      </c>
      <c r="H36" s="178"/>
      <c r="I36" s="232"/>
      <c r="J36" s="233"/>
      <c r="K36" s="103" t="s">
        <v>30</v>
      </c>
      <c r="L36" s="29">
        <v>12000</v>
      </c>
      <c r="M36" s="29">
        <v>10400</v>
      </c>
      <c r="N36" s="22">
        <f t="shared" si="14"/>
        <v>1600</v>
      </c>
      <c r="O36" s="41">
        <f>IF(L36-M36&lt;=0,(L36-M36),0)</f>
        <v>0</v>
      </c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</row>
    <row r="37" spans="1:76" s="8" customFormat="1" ht="33.95" customHeight="1">
      <c r="A37" s="231"/>
      <c r="B37" s="106"/>
      <c r="C37" s="90" t="s">
        <v>44</v>
      </c>
      <c r="D37" s="26">
        <v>0</v>
      </c>
      <c r="E37" s="20">
        <v>0</v>
      </c>
      <c r="F37" s="22">
        <f t="shared" si="12"/>
        <v>0</v>
      </c>
      <c r="G37" s="41">
        <f t="shared" si="13"/>
        <v>0</v>
      </c>
      <c r="H37" s="178"/>
      <c r="I37" s="178"/>
      <c r="J37" s="178"/>
      <c r="K37" s="178"/>
      <c r="L37" s="178"/>
      <c r="M37" s="178"/>
      <c r="N37" s="178"/>
      <c r="O37" s="178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</row>
    <row r="38" spans="1:76" s="13" customFormat="1" ht="30" customHeight="1">
      <c r="A38" s="194" t="str">
        <f>A22</f>
        <v xml:space="preserve">                         2016년도 예산총괄표</v>
      </c>
      <c r="B38" s="195"/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20" t="s">
        <v>90</v>
      </c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</row>
    <row r="39" spans="1:76" s="13" customFormat="1" ht="20.1" customHeight="1">
      <c r="A39" s="218" t="s">
        <v>14</v>
      </c>
      <c r="B39" s="218" t="s">
        <v>15</v>
      </c>
      <c r="C39" s="218" t="s">
        <v>16</v>
      </c>
      <c r="D39" s="219" t="s">
        <v>17</v>
      </c>
      <c r="E39" s="220" t="s">
        <v>46</v>
      </c>
      <c r="F39" s="85" t="s">
        <v>5</v>
      </c>
      <c r="G39" s="85" t="s">
        <v>6</v>
      </c>
      <c r="H39" s="75"/>
      <c r="I39" s="221" t="s">
        <v>14</v>
      </c>
      <c r="J39" s="221" t="s">
        <v>15</v>
      </c>
      <c r="K39" s="222" t="s">
        <v>16</v>
      </c>
      <c r="L39" s="210" t="s">
        <v>17</v>
      </c>
      <c r="M39" s="210" t="s">
        <v>46</v>
      </c>
      <c r="N39" s="85" t="s">
        <v>5</v>
      </c>
      <c r="O39" s="85" t="s">
        <v>6</v>
      </c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</row>
    <row r="40" spans="1:76" s="13" customFormat="1" ht="20.1" customHeight="1">
      <c r="A40" s="218"/>
      <c r="B40" s="218"/>
      <c r="C40" s="218"/>
      <c r="D40" s="219"/>
      <c r="E40" s="220"/>
      <c r="F40" s="85" t="s">
        <v>18</v>
      </c>
      <c r="G40" s="85" t="s">
        <v>18</v>
      </c>
      <c r="H40" s="75"/>
      <c r="I40" s="221"/>
      <c r="J40" s="221"/>
      <c r="K40" s="222"/>
      <c r="L40" s="211"/>
      <c r="M40" s="211"/>
      <c r="N40" s="85" t="s">
        <v>18</v>
      </c>
      <c r="O40" s="85" t="s">
        <v>18</v>
      </c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</row>
    <row r="41" spans="1:76" s="14" customFormat="1" ht="24.95" customHeight="1">
      <c r="A41" s="50" t="s">
        <v>38</v>
      </c>
      <c r="B41" s="214" t="s">
        <v>47</v>
      </c>
      <c r="C41" s="214"/>
      <c r="D41" s="6">
        <f>SUM(D42)</f>
        <v>41000</v>
      </c>
      <c r="E41" s="6">
        <f>SUM(E42)</f>
        <v>28000</v>
      </c>
      <c r="F41" s="6">
        <f aca="true" t="shared" si="16" ref="F41:F47">IF((D41-E41)&gt;=0,(D41-E41),0)</f>
        <v>13000</v>
      </c>
      <c r="G41" s="43">
        <f aca="true" t="shared" si="17" ref="G41:G47">IF(D41-E41&lt;=0,(D41-E41),0)</f>
        <v>0</v>
      </c>
      <c r="H41" s="33"/>
      <c r="I41" s="4" t="s">
        <v>22</v>
      </c>
      <c r="J41" s="214" t="s">
        <v>47</v>
      </c>
      <c r="K41" s="214"/>
      <c r="L41" s="27">
        <f>SUM(L42,L50)</f>
        <v>235641</v>
      </c>
      <c r="M41" s="27">
        <f>SUM(M42,M50)</f>
        <v>224580</v>
      </c>
      <c r="N41" s="6">
        <f aca="true" t="shared" si="18" ref="N41:N79">IF((L41-M41)&gt;=0,(L41-M41),0)</f>
        <v>11061</v>
      </c>
      <c r="O41" s="43">
        <f aca="true" t="shared" si="19" ref="O41:O46">IF(L41-M41&lt;=0,(L41-M41),0)</f>
        <v>0</v>
      </c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</row>
    <row r="42" spans="1:76" s="14" customFormat="1" ht="24.95" customHeight="1">
      <c r="A42" s="234"/>
      <c r="B42" s="87" t="s">
        <v>62</v>
      </c>
      <c r="C42" s="88" t="s">
        <v>49</v>
      </c>
      <c r="D42" s="25">
        <f>SUM(D43)</f>
        <v>41000</v>
      </c>
      <c r="E42" s="25">
        <f>SUM(E43)</f>
        <v>28000</v>
      </c>
      <c r="F42" s="39">
        <f t="shared" si="16"/>
        <v>13000</v>
      </c>
      <c r="G42" s="42">
        <f t="shared" si="17"/>
        <v>0</v>
      </c>
      <c r="H42" s="33"/>
      <c r="I42" s="80"/>
      <c r="J42" s="98" t="s">
        <v>61</v>
      </c>
      <c r="K42" s="51" t="s">
        <v>49</v>
      </c>
      <c r="L42" s="5">
        <f>SUM(L43:L49)</f>
        <v>212051</v>
      </c>
      <c r="M42" s="5">
        <f>SUM(M43:M49)</f>
        <v>193440</v>
      </c>
      <c r="N42" s="39">
        <f t="shared" si="18"/>
        <v>18611</v>
      </c>
      <c r="O42" s="42">
        <f t="shared" si="19"/>
        <v>0</v>
      </c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</row>
    <row r="43" spans="1:76" s="14" customFormat="1" ht="24.95" customHeight="1">
      <c r="A43" s="234"/>
      <c r="B43" s="115"/>
      <c r="C43" s="102" t="s">
        <v>63</v>
      </c>
      <c r="D43" s="26">
        <v>41000</v>
      </c>
      <c r="E43" s="26">
        <v>28000</v>
      </c>
      <c r="F43" s="22">
        <f t="shared" si="16"/>
        <v>13000</v>
      </c>
      <c r="G43" s="41">
        <f t="shared" si="17"/>
        <v>0</v>
      </c>
      <c r="H43" s="33"/>
      <c r="I43" s="81"/>
      <c r="J43" s="233"/>
      <c r="K43" s="116" t="s">
        <v>67</v>
      </c>
      <c r="L43" s="28">
        <v>116711</v>
      </c>
      <c r="M43" s="28">
        <v>116040</v>
      </c>
      <c r="N43" s="40">
        <f t="shared" si="18"/>
        <v>671</v>
      </c>
      <c r="O43" s="44">
        <f t="shared" si="19"/>
        <v>0</v>
      </c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</row>
    <row r="44" spans="1:76" s="14" customFormat="1" ht="24.95" customHeight="1">
      <c r="A44" s="50" t="s">
        <v>39</v>
      </c>
      <c r="B44" s="214" t="s">
        <v>47</v>
      </c>
      <c r="C44" s="214"/>
      <c r="D44" s="6">
        <f>SUM(D45)</f>
        <v>21490</v>
      </c>
      <c r="E44" s="6">
        <f>SUM(E45)</f>
        <v>19763</v>
      </c>
      <c r="F44" s="6">
        <f t="shared" si="16"/>
        <v>1727</v>
      </c>
      <c r="G44" s="43">
        <f t="shared" si="17"/>
        <v>0</v>
      </c>
      <c r="H44" s="32"/>
      <c r="I44" s="81"/>
      <c r="J44" s="233"/>
      <c r="K44" s="117" t="s">
        <v>104</v>
      </c>
      <c r="L44" s="29">
        <v>35800</v>
      </c>
      <c r="M44" s="29">
        <v>22200</v>
      </c>
      <c r="N44" s="22">
        <f t="shared" si="18"/>
        <v>13600</v>
      </c>
      <c r="O44" s="41">
        <f t="shared" si="19"/>
        <v>0</v>
      </c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</row>
    <row r="45" spans="1:76" s="86" customFormat="1" ht="24.95" customHeight="1">
      <c r="A45" s="133"/>
      <c r="B45" s="87" t="s">
        <v>64</v>
      </c>
      <c r="C45" s="88" t="s">
        <v>49</v>
      </c>
      <c r="D45" s="25">
        <f>SUM(D46:D47)</f>
        <v>21490</v>
      </c>
      <c r="E45" s="25">
        <f>SUM(E46:E47)</f>
        <v>19763</v>
      </c>
      <c r="F45" s="39">
        <f t="shared" si="16"/>
        <v>1727</v>
      </c>
      <c r="G45" s="42">
        <f t="shared" si="17"/>
        <v>0</v>
      </c>
      <c r="H45" s="33"/>
      <c r="I45" s="81"/>
      <c r="J45" s="233"/>
      <c r="K45" s="117" t="s">
        <v>68</v>
      </c>
      <c r="L45" s="29">
        <v>3890</v>
      </c>
      <c r="M45" s="29">
        <v>4200</v>
      </c>
      <c r="N45" s="40">
        <f t="shared" si="18"/>
        <v>0</v>
      </c>
      <c r="O45" s="44">
        <f t="shared" si="19"/>
        <v>-310</v>
      </c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</row>
    <row r="46" spans="1:76" s="86" customFormat="1" ht="24.95" customHeight="1">
      <c r="A46" s="134"/>
      <c r="B46" s="135"/>
      <c r="C46" s="102" t="s">
        <v>65</v>
      </c>
      <c r="D46" s="26">
        <v>170</v>
      </c>
      <c r="E46" s="26">
        <v>163</v>
      </c>
      <c r="F46" s="22">
        <f t="shared" si="16"/>
        <v>7</v>
      </c>
      <c r="G46" s="41">
        <f t="shared" si="17"/>
        <v>0</v>
      </c>
      <c r="H46" s="33"/>
      <c r="I46" s="81"/>
      <c r="J46" s="233"/>
      <c r="K46" s="117" t="s">
        <v>69</v>
      </c>
      <c r="L46" s="29">
        <v>3900</v>
      </c>
      <c r="M46" s="29">
        <v>4500</v>
      </c>
      <c r="N46" s="40">
        <f t="shared" si="18"/>
        <v>0</v>
      </c>
      <c r="O46" s="44">
        <f t="shared" si="19"/>
        <v>-600</v>
      </c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</row>
    <row r="47" spans="1:76" s="86" customFormat="1" ht="24.95" customHeight="1">
      <c r="A47" s="136"/>
      <c r="B47" s="137"/>
      <c r="C47" s="102" t="s">
        <v>66</v>
      </c>
      <c r="D47" s="26">
        <v>21320</v>
      </c>
      <c r="E47" s="26">
        <v>19600</v>
      </c>
      <c r="F47" s="22">
        <f t="shared" si="16"/>
        <v>1720</v>
      </c>
      <c r="G47" s="41">
        <f t="shared" si="17"/>
        <v>0</v>
      </c>
      <c r="H47" s="33"/>
      <c r="I47" s="81"/>
      <c r="J47" s="233"/>
      <c r="K47" s="101" t="s">
        <v>70</v>
      </c>
      <c r="L47" s="119">
        <v>9750</v>
      </c>
      <c r="M47" s="119">
        <v>4500</v>
      </c>
      <c r="N47" s="40">
        <f>IF((L47-M47)&gt;=0,(L47-M47),0)</f>
        <v>5250</v>
      </c>
      <c r="O47" s="44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</row>
    <row r="48" spans="1:76" s="86" customFormat="1" ht="24.95" customHeight="1">
      <c r="A48" s="63"/>
      <c r="B48" s="64"/>
      <c r="C48" s="65"/>
      <c r="D48" s="66"/>
      <c r="E48" s="67"/>
      <c r="F48" s="68"/>
      <c r="G48" s="69"/>
      <c r="H48" s="33"/>
      <c r="I48" s="81"/>
      <c r="J48" s="233"/>
      <c r="K48" s="117" t="s">
        <v>71</v>
      </c>
      <c r="L48" s="29">
        <v>21600</v>
      </c>
      <c r="M48" s="29">
        <v>21600</v>
      </c>
      <c r="N48" s="40">
        <f>IF((L48-M48)&gt;=0,(L48-M48),0)</f>
        <v>0</v>
      </c>
      <c r="O48" s="44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</row>
    <row r="49" spans="8:76" s="86" customFormat="1" ht="24.95" customHeight="1">
      <c r="H49" s="33"/>
      <c r="I49" s="81"/>
      <c r="J49" s="233"/>
      <c r="K49" s="118" t="s">
        <v>72</v>
      </c>
      <c r="L49" s="28">
        <v>20400</v>
      </c>
      <c r="M49" s="28">
        <v>20400</v>
      </c>
      <c r="N49" s="40">
        <f t="shared" si="18"/>
        <v>0</v>
      </c>
      <c r="O49" s="44">
        <f aca="true" t="shared" si="20" ref="O49:O79">IF(L49-M49&lt;=0,(L49-M49),0)</f>
        <v>0</v>
      </c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</row>
    <row r="50" spans="8:76" s="86" customFormat="1" ht="24.95" customHeight="1">
      <c r="H50" s="33"/>
      <c r="I50" s="81"/>
      <c r="J50" s="98" t="s">
        <v>23</v>
      </c>
      <c r="K50" s="51" t="s">
        <v>7</v>
      </c>
      <c r="L50" s="140">
        <f>SUM(L51:L64)</f>
        <v>23590</v>
      </c>
      <c r="M50" s="140">
        <f>SUM(M51:M64)</f>
        <v>31140</v>
      </c>
      <c r="N50" s="141">
        <f t="shared" si="18"/>
        <v>0</v>
      </c>
      <c r="O50" s="142">
        <f>IF(L50-M50&lt;=0,(L50-M50),0)</f>
        <v>-7550</v>
      </c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</row>
    <row r="51" spans="8:76" s="86" customFormat="1" ht="24.95" customHeight="1">
      <c r="H51" s="33"/>
      <c r="I51" s="81"/>
      <c r="J51" s="155"/>
      <c r="K51" s="111" t="s">
        <v>113</v>
      </c>
      <c r="L51" s="151">
        <v>5240</v>
      </c>
      <c r="M51" s="151">
        <v>5240</v>
      </c>
      <c r="N51" s="144">
        <f t="shared" si="18"/>
        <v>0</v>
      </c>
      <c r="O51" s="145">
        <f>IF(L51-M51&lt;=0,(L51-M51),0)</f>
        <v>0</v>
      </c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</row>
    <row r="52" spans="8:76" s="122" customFormat="1" ht="24.95" customHeight="1">
      <c r="H52" s="33"/>
      <c r="I52" s="81"/>
      <c r="J52" s="156"/>
      <c r="K52" s="111" t="s">
        <v>114</v>
      </c>
      <c r="L52" s="151">
        <v>8650</v>
      </c>
      <c r="M52" s="151">
        <v>17200</v>
      </c>
      <c r="N52" s="144">
        <f aca="true" t="shared" si="21" ref="N52">IF((L52-M52)&gt;=0,(L52-M52),0)</f>
        <v>0</v>
      </c>
      <c r="O52" s="145">
        <f aca="true" t="shared" si="22" ref="O52">IF(L52-M52&lt;=0,(L52-M52),0)</f>
        <v>-8550</v>
      </c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</row>
    <row r="53" spans="8:76" s="86" customFormat="1" ht="24.95" customHeight="1">
      <c r="H53" s="33"/>
      <c r="I53" s="81"/>
      <c r="J53" s="157"/>
      <c r="K53" s="111" t="s">
        <v>115</v>
      </c>
      <c r="L53" s="151"/>
      <c r="M53" s="151"/>
      <c r="N53" s="144">
        <f t="shared" si="18"/>
        <v>0</v>
      </c>
      <c r="O53" s="145">
        <f t="shared" si="20"/>
        <v>0</v>
      </c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</row>
    <row r="54" spans="8:76" s="86" customFormat="1" ht="24.95" customHeight="1">
      <c r="H54" s="33"/>
      <c r="I54" s="81"/>
      <c r="J54" s="157"/>
      <c r="K54" s="111" t="s">
        <v>116</v>
      </c>
      <c r="L54" s="151"/>
      <c r="M54" s="151"/>
      <c r="N54" s="144">
        <f t="shared" si="18"/>
        <v>0</v>
      </c>
      <c r="O54" s="145">
        <f t="shared" si="20"/>
        <v>0</v>
      </c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</row>
    <row r="55" spans="8:76" s="86" customFormat="1" ht="24.95" customHeight="1">
      <c r="H55" s="33"/>
      <c r="I55" s="81"/>
      <c r="J55" s="157"/>
      <c r="K55" s="111" t="s">
        <v>117</v>
      </c>
      <c r="L55" s="151"/>
      <c r="M55" s="151"/>
      <c r="N55" s="144">
        <f t="shared" si="18"/>
        <v>0</v>
      </c>
      <c r="O55" s="145">
        <f t="shared" si="20"/>
        <v>0</v>
      </c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</row>
    <row r="56" spans="8:76" s="86" customFormat="1" ht="24.95" customHeight="1">
      <c r="H56" s="33"/>
      <c r="I56" s="81"/>
      <c r="J56" s="157"/>
      <c r="K56" s="111" t="s">
        <v>118</v>
      </c>
      <c r="L56" s="151"/>
      <c r="M56" s="151"/>
      <c r="N56" s="144">
        <f t="shared" si="18"/>
        <v>0</v>
      </c>
      <c r="O56" s="145">
        <f t="shared" si="20"/>
        <v>0</v>
      </c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</row>
    <row r="57" spans="8:76" s="86" customFormat="1" ht="24.95" customHeight="1">
      <c r="H57" s="33"/>
      <c r="I57" s="81"/>
      <c r="J57" s="157"/>
      <c r="K57" s="111" t="s">
        <v>119</v>
      </c>
      <c r="L57" s="151"/>
      <c r="M57" s="151"/>
      <c r="N57" s="144">
        <f t="shared" si="18"/>
        <v>0</v>
      </c>
      <c r="O57" s="145">
        <f t="shared" si="20"/>
        <v>0</v>
      </c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</row>
    <row r="58" spans="8:76" s="86" customFormat="1" ht="24.95" customHeight="1">
      <c r="H58" s="33"/>
      <c r="I58" s="82"/>
      <c r="J58" s="168"/>
      <c r="K58" s="111" t="s">
        <v>120</v>
      </c>
      <c r="L58" s="151"/>
      <c r="M58" s="151"/>
      <c r="N58" s="144">
        <f t="shared" si="18"/>
        <v>0</v>
      </c>
      <c r="O58" s="145">
        <f t="shared" si="20"/>
        <v>0</v>
      </c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</row>
    <row r="59" spans="1:76" s="122" customFormat="1" ht="30" customHeight="1">
      <c r="A59" s="194" t="str">
        <f>A38</f>
        <v xml:space="preserve">                         2016년도 예산총괄표</v>
      </c>
      <c r="B59" s="195"/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120" t="s">
        <v>91</v>
      </c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</row>
    <row r="60" spans="1:76" s="122" customFormat="1" ht="20.1" customHeight="1">
      <c r="A60" s="218" t="s">
        <v>14</v>
      </c>
      <c r="B60" s="218" t="s">
        <v>15</v>
      </c>
      <c r="C60" s="218" t="s">
        <v>16</v>
      </c>
      <c r="D60" s="219" t="s">
        <v>17</v>
      </c>
      <c r="E60" s="220" t="s">
        <v>46</v>
      </c>
      <c r="F60" s="121" t="s">
        <v>5</v>
      </c>
      <c r="G60" s="121" t="s">
        <v>6</v>
      </c>
      <c r="H60" s="75"/>
      <c r="I60" s="221" t="s">
        <v>14</v>
      </c>
      <c r="J60" s="221" t="s">
        <v>15</v>
      </c>
      <c r="K60" s="222" t="s">
        <v>16</v>
      </c>
      <c r="L60" s="210" t="s">
        <v>17</v>
      </c>
      <c r="M60" s="210" t="s">
        <v>46</v>
      </c>
      <c r="N60" s="121" t="s">
        <v>5</v>
      </c>
      <c r="O60" s="121" t="s">
        <v>6</v>
      </c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</row>
    <row r="61" spans="1:76" s="122" customFormat="1" ht="20.1" customHeight="1">
      <c r="A61" s="218"/>
      <c r="B61" s="218"/>
      <c r="C61" s="218"/>
      <c r="D61" s="219"/>
      <c r="E61" s="220"/>
      <c r="F61" s="121" t="s">
        <v>18</v>
      </c>
      <c r="G61" s="121" t="s">
        <v>18</v>
      </c>
      <c r="H61" s="75"/>
      <c r="I61" s="221"/>
      <c r="J61" s="221"/>
      <c r="K61" s="222"/>
      <c r="L61" s="211"/>
      <c r="M61" s="211"/>
      <c r="N61" s="121" t="s">
        <v>18</v>
      </c>
      <c r="O61" s="121" t="s">
        <v>18</v>
      </c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</row>
    <row r="62" spans="8:76" s="86" customFormat="1" ht="37.5" customHeight="1">
      <c r="H62" s="33"/>
      <c r="I62" s="81"/>
      <c r="J62" s="83"/>
      <c r="K62" s="111" t="s">
        <v>122</v>
      </c>
      <c r="L62" s="151">
        <v>3200</v>
      </c>
      <c r="M62" s="151">
        <v>2200</v>
      </c>
      <c r="N62" s="144">
        <f t="shared" si="18"/>
        <v>1000</v>
      </c>
      <c r="O62" s="145">
        <f t="shared" si="20"/>
        <v>0</v>
      </c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</row>
    <row r="63" spans="8:76" s="86" customFormat="1" ht="24.95" customHeight="1">
      <c r="H63" s="33"/>
      <c r="I63" s="81"/>
      <c r="J63" s="83"/>
      <c r="K63" s="111" t="s">
        <v>123</v>
      </c>
      <c r="L63" s="151">
        <v>6000</v>
      </c>
      <c r="M63" s="151">
        <v>6000</v>
      </c>
      <c r="N63" s="144">
        <f t="shared" si="18"/>
        <v>0</v>
      </c>
      <c r="O63" s="145">
        <f t="shared" si="20"/>
        <v>0</v>
      </c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</row>
    <row r="64" spans="8:76" s="86" customFormat="1" ht="24.95" customHeight="1">
      <c r="H64" s="33"/>
      <c r="I64" s="82"/>
      <c r="J64" s="84"/>
      <c r="K64" s="111" t="s">
        <v>121</v>
      </c>
      <c r="L64" s="151">
        <v>500</v>
      </c>
      <c r="M64" s="151">
        <v>500</v>
      </c>
      <c r="N64" s="144">
        <f t="shared" si="18"/>
        <v>0</v>
      </c>
      <c r="O64" s="145">
        <f t="shared" si="20"/>
        <v>0</v>
      </c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</row>
    <row r="65" spans="8:76" s="86" customFormat="1" ht="24.95" customHeight="1">
      <c r="H65" s="33"/>
      <c r="I65" s="50" t="s">
        <v>32</v>
      </c>
      <c r="J65" s="193" t="s">
        <v>19</v>
      </c>
      <c r="K65" s="193"/>
      <c r="L65" s="27">
        <f>SUM(L66)</f>
        <v>0</v>
      </c>
      <c r="M65" s="27">
        <f>SUM(M66)</f>
        <v>0</v>
      </c>
      <c r="N65" s="6">
        <f t="shared" si="18"/>
        <v>0</v>
      </c>
      <c r="O65" s="43">
        <f t="shared" si="20"/>
        <v>0</v>
      </c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</row>
    <row r="66" spans="8:76" s="86" customFormat="1" ht="24.95" customHeight="1">
      <c r="H66" s="33"/>
      <c r="I66" s="232"/>
      <c r="J66" s="98" t="s">
        <v>124</v>
      </c>
      <c r="K66" s="51" t="s">
        <v>106</v>
      </c>
      <c r="L66" s="140">
        <f>SUM(L67)</f>
        <v>0</v>
      </c>
      <c r="M66" s="140">
        <f>SUM(M67)</f>
        <v>0</v>
      </c>
      <c r="N66" s="141">
        <f t="shared" si="18"/>
        <v>0</v>
      </c>
      <c r="O66" s="142">
        <f t="shared" si="20"/>
        <v>0</v>
      </c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</row>
    <row r="67" spans="8:76" s="86" customFormat="1" ht="24.95" customHeight="1">
      <c r="H67" s="33"/>
      <c r="I67" s="232"/>
      <c r="J67" s="158"/>
      <c r="K67" s="111" t="s">
        <v>126</v>
      </c>
      <c r="L67" s="151">
        <v>0</v>
      </c>
      <c r="M67" s="151">
        <v>0</v>
      </c>
      <c r="N67" s="146">
        <f t="shared" si="18"/>
        <v>0</v>
      </c>
      <c r="O67" s="147">
        <f t="shared" si="20"/>
        <v>0</v>
      </c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</row>
    <row r="68" spans="8:76" s="86" customFormat="1" ht="24.95" customHeight="1">
      <c r="H68" s="33"/>
      <c r="I68" s="4" t="s">
        <v>33</v>
      </c>
      <c r="J68" s="193" t="s">
        <v>19</v>
      </c>
      <c r="K68" s="193"/>
      <c r="L68" s="27">
        <f>SUM(L69)</f>
        <v>0</v>
      </c>
      <c r="M68" s="27">
        <f>SUM(M69)</f>
        <v>0</v>
      </c>
      <c r="N68" s="6">
        <f t="shared" si="18"/>
        <v>0</v>
      </c>
      <c r="O68" s="43">
        <f t="shared" si="20"/>
        <v>0</v>
      </c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</row>
    <row r="69" spans="8:76" s="86" customFormat="1" ht="24.95" customHeight="1">
      <c r="H69" s="33"/>
      <c r="I69" s="232"/>
      <c r="J69" s="98" t="s">
        <v>125</v>
      </c>
      <c r="K69" s="51" t="s">
        <v>106</v>
      </c>
      <c r="L69" s="140">
        <f>SUM(L70)</f>
        <v>0</v>
      </c>
      <c r="M69" s="140">
        <f>SUM(M70)</f>
        <v>0</v>
      </c>
      <c r="N69" s="141">
        <f t="shared" si="18"/>
        <v>0</v>
      </c>
      <c r="O69" s="142">
        <f t="shared" si="20"/>
        <v>0</v>
      </c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</row>
    <row r="70" spans="8:76" s="86" customFormat="1" ht="24.95" customHeight="1">
      <c r="H70" s="33"/>
      <c r="I70" s="232"/>
      <c r="J70" s="158"/>
      <c r="K70" s="111" t="s">
        <v>125</v>
      </c>
      <c r="L70" s="151">
        <v>0</v>
      </c>
      <c r="M70" s="151">
        <v>0</v>
      </c>
      <c r="N70" s="146">
        <f t="shared" si="18"/>
        <v>0</v>
      </c>
      <c r="O70" s="147">
        <f t="shared" si="20"/>
        <v>0</v>
      </c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</row>
    <row r="71" spans="8:76" s="86" customFormat="1" ht="24.95" customHeight="1">
      <c r="H71" s="33"/>
      <c r="I71" s="4" t="s">
        <v>128</v>
      </c>
      <c r="J71" s="193" t="s">
        <v>19</v>
      </c>
      <c r="K71" s="193"/>
      <c r="L71" s="27">
        <f>SUM(L72)</f>
        <v>0</v>
      </c>
      <c r="M71" s="27">
        <f>SUM(M72)</f>
        <v>0</v>
      </c>
      <c r="N71" s="6">
        <f t="shared" si="18"/>
        <v>0</v>
      </c>
      <c r="O71" s="43">
        <f t="shared" si="20"/>
        <v>0</v>
      </c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</row>
    <row r="72" spans="8:76" s="86" customFormat="1" ht="24.95" customHeight="1">
      <c r="H72" s="33"/>
      <c r="I72" s="232"/>
      <c r="J72" s="98" t="s">
        <v>127</v>
      </c>
      <c r="K72" s="51" t="s">
        <v>7</v>
      </c>
      <c r="L72" s="140">
        <f>SUM(L73)</f>
        <v>0</v>
      </c>
      <c r="M72" s="140">
        <f>SUM(M73)</f>
        <v>0</v>
      </c>
      <c r="N72" s="141">
        <f t="shared" si="18"/>
        <v>0</v>
      </c>
      <c r="O72" s="142">
        <f t="shared" si="20"/>
        <v>0</v>
      </c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</row>
    <row r="73" spans="8:76" s="86" customFormat="1" ht="24.95" customHeight="1">
      <c r="H73" s="33"/>
      <c r="I73" s="232"/>
      <c r="J73" s="158"/>
      <c r="K73" s="111" t="s">
        <v>34</v>
      </c>
      <c r="L73" s="151">
        <v>0</v>
      </c>
      <c r="M73" s="151">
        <v>0</v>
      </c>
      <c r="N73" s="146">
        <f t="shared" si="18"/>
        <v>0</v>
      </c>
      <c r="O73" s="147">
        <f t="shared" si="20"/>
        <v>0</v>
      </c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</row>
    <row r="74" spans="8:15" ht="24.95" customHeight="1">
      <c r="H74" s="33"/>
      <c r="I74" s="4" t="s">
        <v>76</v>
      </c>
      <c r="J74" s="193" t="s">
        <v>19</v>
      </c>
      <c r="K74" s="193"/>
      <c r="L74" s="27">
        <f>SUM(L75)</f>
        <v>2000</v>
      </c>
      <c r="M74" s="27">
        <f>SUM(M75)</f>
        <v>2260</v>
      </c>
      <c r="N74" s="6">
        <f t="shared" si="18"/>
        <v>0</v>
      </c>
      <c r="O74" s="43">
        <f t="shared" si="20"/>
        <v>-260</v>
      </c>
    </row>
    <row r="75" spans="8:15" ht="24.95" customHeight="1">
      <c r="H75" s="33"/>
      <c r="I75" s="232"/>
      <c r="J75" s="98" t="s">
        <v>9</v>
      </c>
      <c r="K75" s="51" t="s">
        <v>7</v>
      </c>
      <c r="L75" s="140">
        <f>SUM(L76)</f>
        <v>2000</v>
      </c>
      <c r="M75" s="140">
        <f>SUM(M76)</f>
        <v>2260</v>
      </c>
      <c r="N75" s="141">
        <f t="shared" si="18"/>
        <v>0</v>
      </c>
      <c r="O75" s="142">
        <f t="shared" si="20"/>
        <v>-260</v>
      </c>
    </row>
    <row r="76" spans="9:15" ht="24.95" customHeight="1">
      <c r="I76" s="232"/>
      <c r="J76" s="158"/>
      <c r="K76" s="111" t="s">
        <v>9</v>
      </c>
      <c r="L76" s="151">
        <v>2000</v>
      </c>
      <c r="M76" s="151">
        <v>2260</v>
      </c>
      <c r="N76" s="146">
        <f t="shared" si="18"/>
        <v>0</v>
      </c>
      <c r="O76" s="147">
        <f t="shared" si="20"/>
        <v>-260</v>
      </c>
    </row>
    <row r="77" spans="9:15" ht="24.95" customHeight="1">
      <c r="I77" s="4" t="s">
        <v>45</v>
      </c>
      <c r="J77" s="193" t="s">
        <v>19</v>
      </c>
      <c r="K77" s="193"/>
      <c r="L77" s="27">
        <f>SUM(L78)</f>
        <v>5000</v>
      </c>
      <c r="M77" s="27">
        <f>SUM(M78)</f>
        <v>20000</v>
      </c>
      <c r="N77" s="6">
        <f t="shared" si="18"/>
        <v>0</v>
      </c>
      <c r="O77" s="43">
        <f t="shared" si="20"/>
        <v>-15000</v>
      </c>
    </row>
    <row r="78" spans="9:15" ht="24.95" customHeight="1">
      <c r="I78" s="232"/>
      <c r="J78" s="98" t="s">
        <v>10</v>
      </c>
      <c r="K78" s="51" t="s">
        <v>7</v>
      </c>
      <c r="L78" s="140">
        <f>SUM(L79)</f>
        <v>5000</v>
      </c>
      <c r="M78" s="140">
        <f>SUM(M79)</f>
        <v>20000</v>
      </c>
      <c r="N78" s="141">
        <f t="shared" si="18"/>
        <v>0</v>
      </c>
      <c r="O78" s="142">
        <f t="shared" si="20"/>
        <v>-15000</v>
      </c>
    </row>
    <row r="79" spans="9:15" ht="27" customHeight="1">
      <c r="I79" s="232"/>
      <c r="J79" s="158"/>
      <c r="K79" s="111" t="s">
        <v>10</v>
      </c>
      <c r="L79" s="151">
        <v>5000</v>
      </c>
      <c r="M79" s="151">
        <v>20000</v>
      </c>
      <c r="N79" s="146">
        <f t="shared" si="18"/>
        <v>0</v>
      </c>
      <c r="O79" s="147">
        <f t="shared" si="20"/>
        <v>-15000</v>
      </c>
    </row>
    <row r="80" spans="1:76" s="13" customFormat="1" ht="30" customHeight="1">
      <c r="A80" s="194" t="str">
        <f>A59</f>
        <v xml:space="preserve">                         2016년도 예산총괄표</v>
      </c>
      <c r="B80" s="195"/>
      <c r="C80" s="195"/>
      <c r="D80" s="195"/>
      <c r="E80" s="195"/>
      <c r="F80" s="195"/>
      <c r="G80" s="195"/>
      <c r="H80" s="195"/>
      <c r="I80" s="195"/>
      <c r="J80" s="195"/>
      <c r="K80" s="195"/>
      <c r="L80" s="195"/>
      <c r="M80" s="195"/>
      <c r="N80" s="195"/>
      <c r="O80" s="120" t="s">
        <v>93</v>
      </c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</row>
    <row r="81" spans="1:76" s="13" customFormat="1" ht="20.1" customHeight="1">
      <c r="A81" s="218" t="s">
        <v>14</v>
      </c>
      <c r="B81" s="218" t="s">
        <v>15</v>
      </c>
      <c r="C81" s="218" t="s">
        <v>16</v>
      </c>
      <c r="D81" s="219" t="s">
        <v>17</v>
      </c>
      <c r="E81" s="220" t="s">
        <v>46</v>
      </c>
      <c r="F81" s="85" t="s">
        <v>5</v>
      </c>
      <c r="G81" s="85" t="s">
        <v>6</v>
      </c>
      <c r="H81" s="75"/>
      <c r="I81" s="221" t="s">
        <v>14</v>
      </c>
      <c r="J81" s="221" t="s">
        <v>15</v>
      </c>
      <c r="K81" s="222" t="s">
        <v>16</v>
      </c>
      <c r="L81" s="210" t="s">
        <v>17</v>
      </c>
      <c r="M81" s="210" t="s">
        <v>46</v>
      </c>
      <c r="N81" s="85" t="s">
        <v>5</v>
      </c>
      <c r="O81" s="85" t="s">
        <v>6</v>
      </c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</row>
    <row r="82" spans="1:76" s="13" customFormat="1" ht="20.1" customHeight="1">
      <c r="A82" s="218"/>
      <c r="B82" s="218"/>
      <c r="C82" s="218"/>
      <c r="D82" s="219"/>
      <c r="E82" s="220"/>
      <c r="F82" s="85" t="s">
        <v>18</v>
      </c>
      <c r="G82" s="85" t="s">
        <v>18</v>
      </c>
      <c r="H82" s="75"/>
      <c r="I82" s="221"/>
      <c r="J82" s="221"/>
      <c r="K82" s="222"/>
      <c r="L82" s="211"/>
      <c r="M82" s="211"/>
      <c r="N82" s="85" t="s">
        <v>18</v>
      </c>
      <c r="O82" s="85" t="s">
        <v>18</v>
      </c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</row>
    <row r="83" spans="9:15" ht="24.95" customHeight="1">
      <c r="I83" s="4" t="s">
        <v>77</v>
      </c>
      <c r="J83" s="193" t="s">
        <v>19</v>
      </c>
      <c r="K83" s="193"/>
      <c r="L83" s="27">
        <f>SUM(L84)</f>
        <v>6000</v>
      </c>
      <c r="M83" s="27">
        <f>SUM(M84)</f>
        <v>6000</v>
      </c>
      <c r="N83" s="6">
        <f aca="true" t="shared" si="23" ref="N83:N88">IF((L83-M83)&gt;=0,(L83-M83),0)</f>
        <v>0</v>
      </c>
      <c r="O83" s="43">
        <f aca="true" t="shared" si="24" ref="O83:O88">IF(L83-M83&lt;=0,(L83-M83),0)</f>
        <v>0</v>
      </c>
    </row>
    <row r="84" spans="9:15" ht="24.95" customHeight="1">
      <c r="I84" s="232"/>
      <c r="J84" s="98" t="s">
        <v>129</v>
      </c>
      <c r="K84" s="51" t="s">
        <v>106</v>
      </c>
      <c r="L84" s="140">
        <f>SUM(L85)</f>
        <v>6000</v>
      </c>
      <c r="M84" s="140">
        <f>SUM(M85)</f>
        <v>6000</v>
      </c>
      <c r="N84" s="141">
        <f t="shared" si="23"/>
        <v>0</v>
      </c>
      <c r="O84" s="142">
        <f t="shared" si="24"/>
        <v>0</v>
      </c>
    </row>
    <row r="85" spans="9:15" ht="24.95" customHeight="1">
      <c r="I85" s="232"/>
      <c r="J85" s="158"/>
      <c r="K85" s="111" t="s">
        <v>129</v>
      </c>
      <c r="L85" s="151">
        <v>6000</v>
      </c>
      <c r="M85" s="151">
        <v>6000</v>
      </c>
      <c r="N85" s="146">
        <f t="shared" si="23"/>
        <v>0</v>
      </c>
      <c r="O85" s="147">
        <f t="shared" si="24"/>
        <v>0</v>
      </c>
    </row>
    <row r="86" spans="9:15" ht="24.95" customHeight="1">
      <c r="I86" s="4" t="s">
        <v>35</v>
      </c>
      <c r="J86" s="193" t="s">
        <v>19</v>
      </c>
      <c r="K86" s="193"/>
      <c r="L86" s="27">
        <f>SUM(L87)</f>
        <v>6000</v>
      </c>
      <c r="M86" s="27">
        <f>SUM(M87)</f>
        <v>6000</v>
      </c>
      <c r="N86" s="6">
        <f t="shared" si="23"/>
        <v>0</v>
      </c>
      <c r="O86" s="43">
        <f t="shared" si="24"/>
        <v>0</v>
      </c>
    </row>
    <row r="87" spans="9:15" ht="24.95" customHeight="1">
      <c r="I87" s="232"/>
      <c r="J87" s="98" t="s">
        <v>130</v>
      </c>
      <c r="K87" s="51" t="s">
        <v>7</v>
      </c>
      <c r="L87" s="140">
        <f>SUM(L88)</f>
        <v>6000</v>
      </c>
      <c r="M87" s="140">
        <f>SUM(M88)</f>
        <v>6000</v>
      </c>
      <c r="N87" s="141">
        <f t="shared" si="23"/>
        <v>0</v>
      </c>
      <c r="O87" s="142">
        <f t="shared" si="24"/>
        <v>0</v>
      </c>
    </row>
    <row r="88" spans="9:15" ht="24.95" customHeight="1">
      <c r="I88" s="232"/>
      <c r="J88" s="158"/>
      <c r="K88" s="111" t="s">
        <v>131</v>
      </c>
      <c r="L88" s="151">
        <v>6000</v>
      </c>
      <c r="M88" s="151">
        <v>6000</v>
      </c>
      <c r="N88" s="146">
        <f t="shared" si="23"/>
        <v>0</v>
      </c>
      <c r="O88" s="147">
        <f t="shared" si="24"/>
        <v>0</v>
      </c>
    </row>
  </sheetData>
  <mergeCells count="97">
    <mergeCell ref="L60:L61"/>
    <mergeCell ref="M60:M61"/>
    <mergeCell ref="B13:C13"/>
    <mergeCell ref="B29:C29"/>
    <mergeCell ref="M81:M82"/>
    <mergeCell ref="L23:L24"/>
    <mergeCell ref="M23:M24"/>
    <mergeCell ref="L39:L40"/>
    <mergeCell ref="M39:M40"/>
    <mergeCell ref="A59:N59"/>
    <mergeCell ref="A60:A61"/>
    <mergeCell ref="B60:B61"/>
    <mergeCell ref="C60:C61"/>
    <mergeCell ref="D60:D61"/>
    <mergeCell ref="E60:E61"/>
    <mergeCell ref="I60:I61"/>
    <mergeCell ref="J60:J61"/>
    <mergeCell ref="K60:K61"/>
    <mergeCell ref="I87:I88"/>
    <mergeCell ref="A4:A5"/>
    <mergeCell ref="B4:B5"/>
    <mergeCell ref="C4:C5"/>
    <mergeCell ref="I4:I5"/>
    <mergeCell ref="I84:I85"/>
    <mergeCell ref="A38:N38"/>
    <mergeCell ref="A39:A40"/>
    <mergeCell ref="B39:B40"/>
    <mergeCell ref="C39:C40"/>
    <mergeCell ref="D39:D40"/>
    <mergeCell ref="E39:E40"/>
    <mergeCell ref="I39:I40"/>
    <mergeCell ref="J39:J40"/>
    <mergeCell ref="I72:I73"/>
    <mergeCell ref="J65:K65"/>
    <mergeCell ref="I66:I67"/>
    <mergeCell ref="J68:K68"/>
    <mergeCell ref="I69:I70"/>
    <mergeCell ref="J71:K71"/>
    <mergeCell ref="J86:K86"/>
    <mergeCell ref="J74:K74"/>
    <mergeCell ref="I75:I76"/>
    <mergeCell ref="J77:K77"/>
    <mergeCell ref="I78:I79"/>
    <mergeCell ref="A80:N80"/>
    <mergeCell ref="A81:A82"/>
    <mergeCell ref="B81:B82"/>
    <mergeCell ref="C81:C82"/>
    <mergeCell ref="D81:D82"/>
    <mergeCell ref="E81:E82"/>
    <mergeCell ref="I81:I82"/>
    <mergeCell ref="J81:J82"/>
    <mergeCell ref="K81:K82"/>
    <mergeCell ref="J83:K83"/>
    <mergeCell ref="L81:L82"/>
    <mergeCell ref="B41:C41"/>
    <mergeCell ref="J41:K41"/>
    <mergeCell ref="A42:A43"/>
    <mergeCell ref="J43:J49"/>
    <mergeCell ref="B44:C44"/>
    <mergeCell ref="K39:K40"/>
    <mergeCell ref="B32:C32"/>
    <mergeCell ref="J32:K32"/>
    <mergeCell ref="A33:A34"/>
    <mergeCell ref="I33:I36"/>
    <mergeCell ref="J34:J36"/>
    <mergeCell ref="B35:C35"/>
    <mergeCell ref="A36:A37"/>
    <mergeCell ref="B25:C25"/>
    <mergeCell ref="A26:A28"/>
    <mergeCell ref="J26:J31"/>
    <mergeCell ref="B27:B28"/>
    <mergeCell ref="A30:A31"/>
    <mergeCell ref="B16:C16"/>
    <mergeCell ref="A17:A21"/>
    <mergeCell ref="A22:N22"/>
    <mergeCell ref="A23:A24"/>
    <mergeCell ref="B23:B24"/>
    <mergeCell ref="C23:C24"/>
    <mergeCell ref="D23:D24"/>
    <mergeCell ref="E23:E24"/>
    <mergeCell ref="I23:I24"/>
    <mergeCell ref="J23:J24"/>
    <mergeCell ref="K23:K24"/>
    <mergeCell ref="A6:C6"/>
    <mergeCell ref="I6:K6"/>
    <mergeCell ref="B7:C7"/>
    <mergeCell ref="J7:K7"/>
    <mergeCell ref="A1:N1"/>
    <mergeCell ref="A2:O2"/>
    <mergeCell ref="A3:G3"/>
    <mergeCell ref="I3:O3"/>
    <mergeCell ref="D4:D5"/>
    <mergeCell ref="E4:E5"/>
    <mergeCell ref="K4:K5"/>
    <mergeCell ref="L4:L5"/>
    <mergeCell ref="M4:M5"/>
    <mergeCell ref="J4:J5"/>
  </mergeCells>
  <printOptions/>
  <pageMargins left="0.7086614173228347" right="0.1968503937007874" top="0.3937007874015748" bottom="0.2755905511811024" header="0.31496062992125984" footer="0.2362204724409449"/>
  <pageSetup horizontalDpi="600" verticalDpi="600" orientation="landscape" paperSize="9" r:id="rId1"/>
  <headerFooter alignWithMargins="0">
    <oddFooter>&amp;C- &amp;P+18 -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엘림실버빌_영양사</dc:creator>
  <cp:keywords/>
  <dc:description/>
  <cp:lastModifiedBy>owner</cp:lastModifiedBy>
  <cp:lastPrinted>2015-12-10T02:56:55Z</cp:lastPrinted>
  <dcterms:created xsi:type="dcterms:W3CDTF">2010-12-06T02:48:42Z</dcterms:created>
  <dcterms:modified xsi:type="dcterms:W3CDTF">2015-12-28T06:29:37Z</dcterms:modified>
  <cp:category/>
  <cp:version/>
  <cp:contentType/>
  <cp:contentStatus/>
</cp:coreProperties>
</file>