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9260" windowHeight="6660" activeTab="0"/>
  </bookViews>
  <sheets>
    <sheet name="총괄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<sst xmlns="http://schemas.openxmlformats.org/spreadsheetml/2006/main" count="89" uniqueCount="62">
  <si>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시설비</t>
  </si>
  <si>
    <t>(단위:천원)</t>
  </si>
  <si>
    <t>구   분</t>
  </si>
  <si>
    <t>구    분</t>
  </si>
  <si>
    <t>사   무   비</t>
  </si>
  <si>
    <t>사업비</t>
  </si>
  <si>
    <t>수용비 및
수수료</t>
  </si>
  <si>
    <t>합 계</t>
  </si>
  <si>
    <t>사업수입</t>
  </si>
  <si>
    <t>소 계</t>
  </si>
  <si>
    <t>인건비</t>
  </si>
  <si>
    <t>소계</t>
  </si>
  <si>
    <t>급여</t>
  </si>
  <si>
    <t>보조금수입</t>
  </si>
  <si>
    <t>제수당</t>
  </si>
  <si>
    <t>퇴직적립금</t>
  </si>
  <si>
    <t>사회보험부담비용</t>
  </si>
  <si>
    <t>후원금수입</t>
  </si>
  <si>
    <t>기관운영비</t>
  </si>
  <si>
    <t>회의비</t>
  </si>
  <si>
    <t>운영비</t>
  </si>
  <si>
    <t>잡수입</t>
  </si>
  <si>
    <t>여비</t>
  </si>
  <si>
    <t>기타잡수입</t>
  </si>
  <si>
    <t>공공요금</t>
  </si>
  <si>
    <t>제세공과금</t>
  </si>
  <si>
    <t>차량비</t>
  </si>
  <si>
    <t>재산조성비</t>
  </si>
  <si>
    <t>생계비</t>
  </si>
  <si>
    <t>수용기관경비</t>
  </si>
  <si>
    <t>피복비</t>
  </si>
  <si>
    <t>의료비</t>
  </si>
  <si>
    <t>특별급식비</t>
  </si>
  <si>
    <t>연료비</t>
  </si>
  <si>
    <t>사업비</t>
  </si>
  <si>
    <t>예비비 및 기타</t>
  </si>
  <si>
    <t>세       입</t>
  </si>
  <si>
    <t>세      출</t>
  </si>
  <si>
    <t>업무
추진비</t>
  </si>
  <si>
    <t>비지정
후원금</t>
  </si>
  <si>
    <t>예금이자
수입</t>
  </si>
  <si>
    <t>시설장비
유지비</t>
  </si>
  <si>
    <t>생산활동
사업비</t>
  </si>
  <si>
    <t>예비비 및
기타</t>
  </si>
  <si>
    <t>시도보조금</t>
  </si>
  <si>
    <t>과년도수입</t>
  </si>
  <si>
    <t>전입금</t>
  </si>
  <si>
    <t>과년도수입</t>
  </si>
  <si>
    <t>이월금</t>
  </si>
  <si>
    <t>전년도이월금</t>
  </si>
  <si>
    <t>전년도이월금(후원금)</t>
  </si>
  <si>
    <t>재료비및기타
사업비</t>
  </si>
  <si>
    <t>예산(A)</t>
  </si>
  <si>
    <t>결산(B)</t>
  </si>
  <si>
    <t>증감액
(A)-(B)</t>
  </si>
  <si>
    <t>고춧가루
사업수입</t>
  </si>
  <si>
    <t>법인전입금</t>
  </si>
  <si>
    <t>반환금</t>
  </si>
  <si>
    <t>2015년 포항나누우리터 세입 · 세출 결산</t>
  </si>
  <si>
    <t>수산물
사업수입</t>
  </si>
  <si>
    <t>기 타 운 영 비</t>
  </si>
  <si>
    <t>직업재활
사업비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</si>
</sst>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mm&quot;월&quot;\ dd&quot;일&quot;"/>
    <numFmt numFmtId="183" formatCode="0_ "/>
    <numFmt numFmtId="184" formatCode="&quot;₩&quot;#,##0;[Red]&quot;₩&quot;#,##0"/>
    <numFmt numFmtId="185" formatCode="[$-412]AM/PM\ h:mm:ss"/>
    <numFmt numFmtId="186" formatCode="[$-412]yyyy&quot;년&quot;\ m&quot;월&quot;\ d&quot;일&quot;\ dddd"/>
    <numFmt numFmtId="187" formatCode="0.0_ "/>
    <numFmt numFmtId="188" formatCode="#,##0_ "/>
    <numFmt numFmtId="189" formatCode="#,##0.0_ "/>
    <numFmt numFmtId="190" formatCode="0.0_);[Red]\(0.0\)"/>
    <numFmt numFmtId="191" formatCode="0_);[Red]\(0\)"/>
  </numFmts>
  <fonts count="42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88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8" fontId="2" fillId="0" borderId="10" xfId="48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top" wrapText="1"/>
    </xf>
    <xf numFmtId="0" fontId="2" fillId="0" borderId="10" xfId="0" applyFont="1" applyBorder="1" applyAlignment="1">
      <alignment vertical="top"/>
    </xf>
    <xf numFmtId="188" fontId="6" fillId="33" borderId="10" xfId="0" applyNumberFormat="1" applyFont="1" applyFill="1" applyBorder="1" applyAlignment="1">
      <alignment horizontal="right" vertical="center"/>
    </xf>
    <xf numFmtId="188" fontId="6" fillId="34" borderId="10" xfId="0" applyNumberFormat="1" applyFont="1" applyFill="1" applyBorder="1" applyAlignment="1">
      <alignment horizontal="right" vertical="center"/>
    </xf>
    <xf numFmtId="188" fontId="6" fillId="35" borderId="10" xfId="0" applyNumberFormat="1" applyFont="1" applyFill="1" applyBorder="1" applyAlignment="1">
      <alignment horizontal="right" vertical="center"/>
    </xf>
    <xf numFmtId="188" fontId="6" fillId="35" borderId="10" xfId="48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distributed" vertical="top" wrapText="1"/>
    </xf>
    <xf numFmtId="188" fontId="2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distributed" vertical="top"/>
    </xf>
    <xf numFmtId="188" fontId="6" fillId="35" borderId="11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distributed" vertical="top"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distributed" vertical="top" wrapText="1"/>
    </xf>
    <xf numFmtId="188" fontId="2" fillId="0" borderId="12" xfId="0" applyNumberFormat="1" applyFont="1" applyBorder="1" applyAlignment="1">
      <alignment horizontal="right" vertical="center"/>
    </xf>
    <xf numFmtId="188" fontId="2" fillId="0" borderId="10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distributed" vertical="top"/>
    </xf>
    <xf numFmtId="0" fontId="6" fillId="35" borderId="1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distributed"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88" fontId="2" fillId="0" borderId="15" xfId="0" applyNumberFormat="1" applyFont="1" applyBorder="1" applyAlignment="1">
      <alignment horizontal="right" vertical="center"/>
    </xf>
    <xf numFmtId="188" fontId="6" fillId="33" borderId="15" xfId="0" applyNumberFormat="1" applyFont="1" applyFill="1" applyBorder="1" applyAlignment="1">
      <alignment horizontal="right" vertical="center"/>
    </xf>
    <xf numFmtId="188" fontId="6" fillId="35" borderId="15" xfId="0" applyNumberFormat="1" applyFont="1" applyFill="1" applyBorder="1" applyAlignment="1">
      <alignment horizontal="right" vertical="center"/>
    </xf>
    <xf numFmtId="188" fontId="6" fillId="35" borderId="16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6" fillId="34" borderId="10" xfId="0" applyFont="1" applyFill="1" applyBorder="1" applyAlignment="1">
      <alignment horizontal="distributed" vertical="top"/>
    </xf>
    <xf numFmtId="0" fontId="2" fillId="0" borderId="19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top"/>
    </xf>
    <xf numFmtId="0" fontId="2" fillId="0" borderId="25" xfId="0" applyFont="1" applyBorder="1" applyAlignment="1">
      <alignment horizontal="distributed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distributed" vertical="top"/>
    </xf>
    <xf numFmtId="0" fontId="2" fillId="0" borderId="18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top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distributed" vertical="top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distributed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SheetLayoutView="100" zoomScalePageLayoutView="0" workbookViewId="0" topLeftCell="A1">
      <selection activeCell="K2" sqref="K1:K16384"/>
    </sheetView>
  </sheetViews>
  <sheetFormatPr defaultColWidth="8.88671875" defaultRowHeight="13.5"/>
  <cols>
    <col min="1" max="1" width="7.88671875" style="1" customWidth="1"/>
    <col min="2" max="2" width="7.5546875" style="1" customWidth="1"/>
    <col min="3" max="3" width="8.4453125" style="1" customWidth="1"/>
    <col min="4" max="6" width="11.21484375" style="1" customWidth="1"/>
    <col min="7" max="7" width="7.88671875" style="5" customWidth="1"/>
    <col min="8" max="8" width="7.21484375" style="5" customWidth="1"/>
    <col min="9" max="9" width="9.5546875" style="5" customWidth="1"/>
    <col min="10" max="12" width="11.21484375" style="1" customWidth="1"/>
    <col min="13" max="16384" width="8.88671875" style="1" customWidth="1"/>
  </cols>
  <sheetData>
    <row r="1" spans="1:12" ht="29.25" customHeight="1">
      <c r="A1" s="46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7.5" customHeight="1">
      <c r="A2" s="2"/>
      <c r="B2" s="2"/>
      <c r="C2" s="2"/>
      <c r="D2" s="2"/>
      <c r="E2" s="2"/>
      <c r="F2" s="2"/>
      <c r="G2" s="4"/>
      <c r="H2" s="4"/>
      <c r="I2" s="4"/>
      <c r="J2" s="2"/>
      <c r="K2" s="2"/>
      <c r="L2" s="2"/>
    </row>
    <row r="3" spans="1:12" ht="15" customHeight="1" thickBo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5.5" customHeight="1">
      <c r="A4" s="48" t="s">
        <v>36</v>
      </c>
      <c r="B4" s="49"/>
      <c r="C4" s="49"/>
      <c r="D4" s="50"/>
      <c r="E4" s="50"/>
      <c r="F4" s="51"/>
      <c r="G4" s="48" t="s">
        <v>37</v>
      </c>
      <c r="H4" s="49"/>
      <c r="I4" s="49"/>
      <c r="J4" s="50"/>
      <c r="K4" s="50"/>
      <c r="L4" s="49"/>
    </row>
    <row r="5" spans="1:12" ht="19.5" customHeight="1">
      <c r="A5" s="65" t="s">
        <v>2</v>
      </c>
      <c r="B5" s="66"/>
      <c r="C5" s="67"/>
      <c r="D5" s="64" t="s">
        <v>52</v>
      </c>
      <c r="E5" s="64" t="s">
        <v>53</v>
      </c>
      <c r="F5" s="62" t="s">
        <v>54</v>
      </c>
      <c r="G5" s="65" t="s">
        <v>3</v>
      </c>
      <c r="H5" s="66"/>
      <c r="I5" s="67"/>
      <c r="J5" s="64" t="s">
        <v>52</v>
      </c>
      <c r="K5" s="64" t="s">
        <v>53</v>
      </c>
      <c r="L5" s="74" t="s">
        <v>54</v>
      </c>
    </row>
    <row r="6" spans="1:12" ht="19.5" customHeight="1">
      <c r="A6" s="68"/>
      <c r="B6" s="69"/>
      <c r="C6" s="70"/>
      <c r="D6" s="64"/>
      <c r="E6" s="64"/>
      <c r="F6" s="63"/>
      <c r="G6" s="68"/>
      <c r="H6" s="69"/>
      <c r="I6" s="70"/>
      <c r="J6" s="64"/>
      <c r="K6" s="64"/>
      <c r="L6" s="75"/>
    </row>
    <row r="7" spans="1:12" ht="24" customHeight="1">
      <c r="A7" s="72" t="s">
        <v>7</v>
      </c>
      <c r="B7" s="73"/>
      <c r="C7" s="73"/>
      <c r="D7" s="10">
        <f>D8+D11+D13+D15+D17+D19+D22</f>
        <v>560020450</v>
      </c>
      <c r="E7" s="10">
        <f>E8+E11+E13+E15+E17+E19+E22</f>
        <v>491289381</v>
      </c>
      <c r="F7" s="32">
        <f>E7-D7</f>
        <v>-68731069</v>
      </c>
      <c r="G7" s="72" t="s">
        <v>7</v>
      </c>
      <c r="H7" s="73"/>
      <c r="I7" s="73"/>
      <c r="J7" s="10">
        <f>J8+J24+J26+J38</f>
        <v>560020450</v>
      </c>
      <c r="K7" s="10">
        <f>K8+K24+K26+K38</f>
        <v>483612004</v>
      </c>
      <c r="L7" s="10">
        <f aca="true" t="shared" si="0" ref="L7:L25">K7-J7</f>
        <v>-76408446</v>
      </c>
    </row>
    <row r="8" spans="1:12" ht="24.75" customHeight="1">
      <c r="A8" s="43" t="s">
        <v>8</v>
      </c>
      <c r="B8" s="71" t="s">
        <v>9</v>
      </c>
      <c r="C8" s="71"/>
      <c r="D8" s="12">
        <f>D9+D10</f>
        <v>163539880</v>
      </c>
      <c r="E8" s="12">
        <f>E9+E10</f>
        <v>96311352</v>
      </c>
      <c r="F8" s="33">
        <f>E8-D8</f>
        <v>-67228528</v>
      </c>
      <c r="G8" s="41" t="s">
        <v>4</v>
      </c>
      <c r="H8" s="53" t="s">
        <v>9</v>
      </c>
      <c r="I8" s="53"/>
      <c r="J8" s="11">
        <f>J9+J14+J17</f>
        <v>419190000</v>
      </c>
      <c r="K8" s="11">
        <f>K9+K14+K17</f>
        <v>400596549</v>
      </c>
      <c r="L8" s="11">
        <f t="shared" si="0"/>
        <v>-18593451</v>
      </c>
    </row>
    <row r="9" spans="1:12" ht="24.75" customHeight="1">
      <c r="A9" s="44"/>
      <c r="B9" s="38" t="s">
        <v>8</v>
      </c>
      <c r="C9" s="8" t="s">
        <v>59</v>
      </c>
      <c r="D9" s="3">
        <v>134999880</v>
      </c>
      <c r="E9" s="3">
        <v>83682270</v>
      </c>
      <c r="F9" s="31">
        <f>E9-D9</f>
        <v>-51317610</v>
      </c>
      <c r="G9" s="57"/>
      <c r="H9" s="38" t="s">
        <v>10</v>
      </c>
      <c r="I9" s="16" t="s">
        <v>11</v>
      </c>
      <c r="J9" s="15">
        <f>SUM(J10:J13)</f>
        <v>358965170</v>
      </c>
      <c r="K9" s="15">
        <f>SUM(K10:K13)</f>
        <v>358965170</v>
      </c>
      <c r="L9" s="15">
        <f t="shared" si="0"/>
        <v>0</v>
      </c>
    </row>
    <row r="10" spans="1:12" ht="24.75" customHeight="1">
      <c r="A10" s="45"/>
      <c r="B10" s="40"/>
      <c r="C10" s="8" t="s">
        <v>55</v>
      </c>
      <c r="D10" s="3">
        <v>28540000</v>
      </c>
      <c r="E10" s="3">
        <v>12629082</v>
      </c>
      <c r="F10" s="31">
        <f>E10-D10</f>
        <v>-15910918</v>
      </c>
      <c r="G10" s="57"/>
      <c r="H10" s="39"/>
      <c r="I10" s="7" t="s">
        <v>12</v>
      </c>
      <c r="J10" s="3">
        <v>208563800</v>
      </c>
      <c r="K10" s="3">
        <v>208563800</v>
      </c>
      <c r="L10" s="3">
        <f t="shared" si="0"/>
        <v>0</v>
      </c>
    </row>
    <row r="11" spans="1:12" ht="24.75" customHeight="1">
      <c r="A11" s="36" t="s">
        <v>45</v>
      </c>
      <c r="B11" s="26" t="s">
        <v>9</v>
      </c>
      <c r="C11" s="26"/>
      <c r="D11" s="12">
        <f>D12</f>
        <v>6384000</v>
      </c>
      <c r="E11" s="12">
        <f>E12</f>
        <v>6338746</v>
      </c>
      <c r="F11" s="33">
        <f aca="true" t="shared" si="1" ref="F11:F24">E11-D11</f>
        <v>-45254</v>
      </c>
      <c r="G11" s="57"/>
      <c r="H11" s="39"/>
      <c r="I11" s="7" t="s">
        <v>14</v>
      </c>
      <c r="J11" s="3">
        <v>91772130</v>
      </c>
      <c r="K11" s="3">
        <v>91772130</v>
      </c>
      <c r="L11" s="3">
        <f t="shared" si="0"/>
        <v>0</v>
      </c>
    </row>
    <row r="12" spans="1:12" ht="24.75" customHeight="1">
      <c r="A12" s="36"/>
      <c r="B12" s="9" t="s">
        <v>47</v>
      </c>
      <c r="C12" s="7" t="s">
        <v>47</v>
      </c>
      <c r="D12" s="3">
        <v>6384000</v>
      </c>
      <c r="E12" s="3">
        <v>6338746</v>
      </c>
      <c r="F12" s="31">
        <f t="shared" si="1"/>
        <v>-45254</v>
      </c>
      <c r="G12" s="57"/>
      <c r="H12" s="39"/>
      <c r="I12" s="7" t="s">
        <v>15</v>
      </c>
      <c r="J12" s="3">
        <v>24964740</v>
      </c>
      <c r="K12" s="3">
        <v>24964740</v>
      </c>
      <c r="L12" s="3">
        <f t="shared" si="0"/>
        <v>0</v>
      </c>
    </row>
    <row r="13" spans="1:12" ht="24.75" customHeight="1">
      <c r="A13" s="36" t="s">
        <v>13</v>
      </c>
      <c r="B13" s="26" t="s">
        <v>9</v>
      </c>
      <c r="C13" s="26"/>
      <c r="D13" s="12">
        <f>D14</f>
        <v>365674870</v>
      </c>
      <c r="E13" s="12">
        <f>E14</f>
        <v>365674870</v>
      </c>
      <c r="F13" s="33">
        <f t="shared" si="1"/>
        <v>0</v>
      </c>
      <c r="G13" s="57"/>
      <c r="H13" s="40"/>
      <c r="I13" s="7" t="s">
        <v>16</v>
      </c>
      <c r="J13" s="3">
        <v>33664500</v>
      </c>
      <c r="K13" s="3">
        <v>33664500</v>
      </c>
      <c r="L13" s="3">
        <f t="shared" si="0"/>
        <v>0</v>
      </c>
    </row>
    <row r="14" spans="1:12" ht="24.75" customHeight="1">
      <c r="A14" s="36"/>
      <c r="B14" s="9" t="s">
        <v>13</v>
      </c>
      <c r="C14" s="7" t="s">
        <v>44</v>
      </c>
      <c r="D14" s="3">
        <v>365674870</v>
      </c>
      <c r="E14" s="3">
        <v>365674870</v>
      </c>
      <c r="F14" s="31">
        <f t="shared" si="1"/>
        <v>0</v>
      </c>
      <c r="G14" s="57"/>
      <c r="H14" s="78" t="s">
        <v>38</v>
      </c>
      <c r="I14" s="16" t="s">
        <v>11</v>
      </c>
      <c r="J14" s="15">
        <f>SUM(J15:J16)</f>
        <v>100000</v>
      </c>
      <c r="K14" s="15">
        <f>SUM(K15:K16)</f>
        <v>8880</v>
      </c>
      <c r="L14" s="15">
        <f t="shared" si="0"/>
        <v>-91120</v>
      </c>
    </row>
    <row r="15" spans="1:12" ht="24.75" customHeight="1">
      <c r="A15" s="41" t="s">
        <v>17</v>
      </c>
      <c r="B15" s="26" t="s">
        <v>9</v>
      </c>
      <c r="C15" s="26"/>
      <c r="D15" s="13">
        <f>D16</f>
        <v>5676000</v>
      </c>
      <c r="E15" s="13">
        <f>E16</f>
        <v>4969740</v>
      </c>
      <c r="F15" s="33">
        <f t="shared" si="1"/>
        <v>-706260</v>
      </c>
      <c r="G15" s="57"/>
      <c r="H15" s="61"/>
      <c r="I15" s="7" t="s">
        <v>18</v>
      </c>
      <c r="J15" s="3">
        <v>0</v>
      </c>
      <c r="K15" s="3">
        <v>0</v>
      </c>
      <c r="L15" s="3">
        <f t="shared" si="0"/>
        <v>0</v>
      </c>
    </row>
    <row r="16" spans="1:12" ht="24.75" customHeight="1">
      <c r="A16" s="42"/>
      <c r="B16" s="28" t="s">
        <v>17</v>
      </c>
      <c r="C16" s="8" t="s">
        <v>39</v>
      </c>
      <c r="D16" s="6">
        <v>5676000</v>
      </c>
      <c r="E16" s="6">
        <v>4969740</v>
      </c>
      <c r="F16" s="31">
        <f t="shared" si="1"/>
        <v>-706260</v>
      </c>
      <c r="G16" s="57"/>
      <c r="H16" s="61"/>
      <c r="I16" s="7" t="s">
        <v>19</v>
      </c>
      <c r="J16" s="3">
        <v>100000</v>
      </c>
      <c r="K16" s="3">
        <v>8880</v>
      </c>
      <c r="L16" s="3">
        <f t="shared" si="0"/>
        <v>-91120</v>
      </c>
    </row>
    <row r="17" spans="1:12" ht="24.75" customHeight="1">
      <c r="A17" s="36" t="s">
        <v>46</v>
      </c>
      <c r="B17" s="26" t="s">
        <v>9</v>
      </c>
      <c r="C17" s="26"/>
      <c r="D17" s="12">
        <f>D18</f>
        <v>3792700</v>
      </c>
      <c r="E17" s="12">
        <f>E18</f>
        <v>3792700</v>
      </c>
      <c r="F17" s="33">
        <f t="shared" si="1"/>
        <v>0</v>
      </c>
      <c r="G17" s="57"/>
      <c r="H17" s="38" t="s">
        <v>20</v>
      </c>
      <c r="I17" s="16" t="s">
        <v>11</v>
      </c>
      <c r="J17" s="15">
        <f>SUM(J18:J23)</f>
        <v>60124830</v>
      </c>
      <c r="K17" s="15">
        <f>SUM(K18:K23)</f>
        <v>41622499</v>
      </c>
      <c r="L17" s="15">
        <f t="shared" si="0"/>
        <v>-18502331</v>
      </c>
    </row>
    <row r="18" spans="1:12" ht="24.75" customHeight="1">
      <c r="A18" s="36"/>
      <c r="B18" s="9" t="s">
        <v>46</v>
      </c>
      <c r="C18" s="7" t="s">
        <v>56</v>
      </c>
      <c r="D18" s="3">
        <v>3792700</v>
      </c>
      <c r="E18" s="3">
        <v>3792700</v>
      </c>
      <c r="F18" s="31">
        <f t="shared" si="1"/>
        <v>0</v>
      </c>
      <c r="G18" s="57"/>
      <c r="H18" s="39"/>
      <c r="I18" s="7" t="s">
        <v>22</v>
      </c>
      <c r="J18" s="3">
        <v>3600000</v>
      </c>
      <c r="K18" s="3">
        <v>431400</v>
      </c>
      <c r="L18" s="3">
        <f t="shared" si="0"/>
        <v>-3168600</v>
      </c>
    </row>
    <row r="19" spans="1:12" ht="24.75" customHeight="1">
      <c r="A19" s="43" t="s">
        <v>48</v>
      </c>
      <c r="B19" s="25" t="s">
        <v>9</v>
      </c>
      <c r="C19" s="25"/>
      <c r="D19" s="17">
        <f>D20+D21</f>
        <v>5853000</v>
      </c>
      <c r="E19" s="17">
        <f>E20+E21</f>
        <v>5853664</v>
      </c>
      <c r="F19" s="34">
        <f>F20+F21</f>
        <v>664</v>
      </c>
      <c r="G19" s="57"/>
      <c r="H19" s="39"/>
      <c r="I19" s="8" t="s">
        <v>6</v>
      </c>
      <c r="J19" s="3">
        <v>12180610</v>
      </c>
      <c r="K19" s="3">
        <v>9260268</v>
      </c>
      <c r="L19" s="3">
        <f t="shared" si="0"/>
        <v>-2920342</v>
      </c>
    </row>
    <row r="20" spans="1:12" ht="24.75" customHeight="1">
      <c r="A20" s="44"/>
      <c r="B20" s="38" t="s">
        <v>48</v>
      </c>
      <c r="C20" s="7" t="s">
        <v>49</v>
      </c>
      <c r="D20" s="3">
        <v>4529000</v>
      </c>
      <c r="E20" s="3">
        <v>4529307</v>
      </c>
      <c r="F20" s="31">
        <f t="shared" si="1"/>
        <v>307</v>
      </c>
      <c r="G20" s="57"/>
      <c r="H20" s="39"/>
      <c r="I20" s="7" t="s">
        <v>24</v>
      </c>
      <c r="J20" s="3">
        <v>14539950</v>
      </c>
      <c r="K20" s="3">
        <v>12764170</v>
      </c>
      <c r="L20" s="3">
        <f t="shared" si="0"/>
        <v>-1775780</v>
      </c>
    </row>
    <row r="21" spans="1:12" ht="24.75" customHeight="1">
      <c r="A21" s="29"/>
      <c r="B21" s="40"/>
      <c r="C21" s="7" t="s">
        <v>50</v>
      </c>
      <c r="D21" s="3">
        <v>1324000</v>
      </c>
      <c r="E21" s="3">
        <v>1324357</v>
      </c>
      <c r="F21" s="31">
        <f t="shared" si="1"/>
        <v>357</v>
      </c>
      <c r="G21" s="57"/>
      <c r="H21" s="39"/>
      <c r="I21" s="7" t="s">
        <v>25</v>
      </c>
      <c r="J21" s="3">
        <v>7862270</v>
      </c>
      <c r="K21" s="3">
        <v>5144330</v>
      </c>
      <c r="L21" s="3">
        <f t="shared" si="0"/>
        <v>-2717940</v>
      </c>
    </row>
    <row r="22" spans="1:12" ht="24.75" customHeight="1">
      <c r="A22" s="52" t="s">
        <v>21</v>
      </c>
      <c r="B22" s="26" t="s">
        <v>9</v>
      </c>
      <c r="C22" s="26"/>
      <c r="D22" s="12">
        <f>D23+D24</f>
        <v>9100000</v>
      </c>
      <c r="E22" s="12">
        <f>E23+E24</f>
        <v>8348309</v>
      </c>
      <c r="F22" s="33">
        <f t="shared" si="1"/>
        <v>-751691</v>
      </c>
      <c r="G22" s="57"/>
      <c r="H22" s="39"/>
      <c r="I22" s="7" t="s">
        <v>26</v>
      </c>
      <c r="J22" s="3">
        <v>21692000</v>
      </c>
      <c r="K22" s="3">
        <v>14022331</v>
      </c>
      <c r="L22" s="3">
        <f>K22-J22</f>
        <v>-7669669</v>
      </c>
    </row>
    <row r="23" spans="1:12" ht="24.75" customHeight="1">
      <c r="A23" s="52"/>
      <c r="B23" s="35" t="s">
        <v>21</v>
      </c>
      <c r="C23" s="8" t="s">
        <v>40</v>
      </c>
      <c r="D23" s="3">
        <v>100000</v>
      </c>
      <c r="E23" s="3">
        <v>54309</v>
      </c>
      <c r="F23" s="31">
        <f t="shared" si="1"/>
        <v>-45691</v>
      </c>
      <c r="G23" s="42"/>
      <c r="H23" s="40"/>
      <c r="I23" s="7" t="s">
        <v>60</v>
      </c>
      <c r="J23" s="3">
        <v>250000</v>
      </c>
      <c r="K23" s="3">
        <v>0</v>
      </c>
      <c r="L23" s="3">
        <f t="shared" si="0"/>
        <v>-250000</v>
      </c>
    </row>
    <row r="24" spans="1:12" ht="24.75" customHeight="1">
      <c r="A24" s="52"/>
      <c r="B24" s="35"/>
      <c r="C24" s="7" t="s">
        <v>23</v>
      </c>
      <c r="D24" s="3">
        <v>9000000</v>
      </c>
      <c r="E24" s="3">
        <v>8294000</v>
      </c>
      <c r="F24" s="31">
        <f t="shared" si="1"/>
        <v>-706000</v>
      </c>
      <c r="G24" s="41" t="s">
        <v>27</v>
      </c>
      <c r="H24" s="53" t="s">
        <v>9</v>
      </c>
      <c r="I24" s="53"/>
      <c r="J24" s="11">
        <f>J25</f>
        <v>3000000</v>
      </c>
      <c r="K24" s="11">
        <f>K25</f>
        <v>814000</v>
      </c>
      <c r="L24" s="11">
        <f t="shared" si="0"/>
        <v>-2186000</v>
      </c>
    </row>
    <row r="25" spans="7:12" ht="24.75" customHeight="1">
      <c r="G25" s="42"/>
      <c r="H25" s="30" t="s">
        <v>0</v>
      </c>
      <c r="I25" s="8" t="s">
        <v>41</v>
      </c>
      <c r="J25" s="3">
        <v>3000000</v>
      </c>
      <c r="K25" s="3">
        <v>814000</v>
      </c>
      <c r="L25" s="3">
        <f t="shared" si="0"/>
        <v>-2186000</v>
      </c>
    </row>
    <row r="26" spans="7:12" ht="24.75" customHeight="1">
      <c r="G26" s="41" t="s">
        <v>5</v>
      </c>
      <c r="H26" s="53" t="s">
        <v>9</v>
      </c>
      <c r="I26" s="53"/>
      <c r="J26" s="11">
        <f>J27+J34</f>
        <v>134082000</v>
      </c>
      <c r="K26" s="11">
        <f>K27+K34</f>
        <v>80402330</v>
      </c>
      <c r="L26" s="11">
        <f aca="true" t="shared" si="2" ref="L26:L40">K26-J26</f>
        <v>-53679670</v>
      </c>
    </row>
    <row r="27" spans="7:12" ht="24.75" customHeight="1">
      <c r="G27" s="57"/>
      <c r="H27" s="61" t="s">
        <v>20</v>
      </c>
      <c r="I27" s="16" t="s">
        <v>11</v>
      </c>
      <c r="J27" s="15">
        <f>SUM(J28:J33)</f>
        <v>11630000</v>
      </c>
      <c r="K27" s="15">
        <f>SUM(K28:K33)</f>
        <v>5317330</v>
      </c>
      <c r="L27" s="15">
        <f>K27-J27</f>
        <v>-6312670</v>
      </c>
    </row>
    <row r="28" spans="7:12" ht="24.75" customHeight="1">
      <c r="G28" s="57"/>
      <c r="H28" s="61"/>
      <c r="I28" s="7" t="s">
        <v>28</v>
      </c>
      <c r="J28" s="3">
        <v>8415000</v>
      </c>
      <c r="K28" s="3">
        <v>4720530</v>
      </c>
      <c r="L28" s="3">
        <f t="shared" si="2"/>
        <v>-3694470</v>
      </c>
    </row>
    <row r="29" spans="7:12" ht="24.75" customHeight="1">
      <c r="G29" s="57"/>
      <c r="H29" s="61"/>
      <c r="I29" s="7" t="s">
        <v>29</v>
      </c>
      <c r="J29" s="3">
        <v>800000</v>
      </c>
      <c r="K29" s="3">
        <v>154800</v>
      </c>
      <c r="L29" s="3">
        <f t="shared" si="2"/>
        <v>-645200</v>
      </c>
    </row>
    <row r="30" spans="7:12" ht="24.75" customHeight="1">
      <c r="G30" s="57"/>
      <c r="H30" s="61"/>
      <c r="I30" s="8" t="s">
        <v>30</v>
      </c>
      <c r="J30" s="3">
        <v>175000</v>
      </c>
      <c r="K30" s="3">
        <v>175000</v>
      </c>
      <c r="L30" s="3">
        <f t="shared" si="2"/>
        <v>0</v>
      </c>
    </row>
    <row r="31" spans="7:12" ht="24.75" customHeight="1">
      <c r="G31" s="57"/>
      <c r="H31" s="61"/>
      <c r="I31" s="8" t="s">
        <v>31</v>
      </c>
      <c r="J31" s="3">
        <v>200000</v>
      </c>
      <c r="K31" s="3">
        <v>0</v>
      </c>
      <c r="L31" s="3">
        <f t="shared" si="2"/>
        <v>-200000</v>
      </c>
    </row>
    <row r="32" spans="7:12" ht="24.75" customHeight="1">
      <c r="G32" s="57"/>
      <c r="H32" s="61"/>
      <c r="I32" s="8" t="s">
        <v>32</v>
      </c>
      <c r="J32" s="3">
        <v>540000</v>
      </c>
      <c r="K32" s="3">
        <v>0</v>
      </c>
      <c r="L32" s="3">
        <f t="shared" si="2"/>
        <v>-540000</v>
      </c>
    </row>
    <row r="33" spans="7:12" ht="24.75" customHeight="1">
      <c r="G33" s="57"/>
      <c r="H33" s="61"/>
      <c r="I33" s="8" t="s">
        <v>33</v>
      </c>
      <c r="J33" s="3">
        <v>1500000</v>
      </c>
      <c r="K33" s="3">
        <v>267000</v>
      </c>
      <c r="L33" s="3">
        <f>K33-J33</f>
        <v>-1233000</v>
      </c>
    </row>
    <row r="34" spans="7:12" ht="24.75" customHeight="1">
      <c r="G34" s="57"/>
      <c r="H34" s="58" t="s">
        <v>34</v>
      </c>
      <c r="I34" s="14" t="s">
        <v>11</v>
      </c>
      <c r="J34" s="15">
        <f>J35+J36+J37</f>
        <v>122452000</v>
      </c>
      <c r="K34" s="15">
        <f>K35+K36+K37</f>
        <v>75085000</v>
      </c>
      <c r="L34" s="15">
        <f>K34-J34</f>
        <v>-47367000</v>
      </c>
    </row>
    <row r="35" spans="7:12" ht="24.75" customHeight="1">
      <c r="G35" s="57"/>
      <c r="H35" s="59"/>
      <c r="I35" s="8" t="s">
        <v>61</v>
      </c>
      <c r="J35" s="3">
        <v>3100000</v>
      </c>
      <c r="K35" s="3">
        <v>0</v>
      </c>
      <c r="L35" s="3">
        <f>K35-J35</f>
        <v>-3100000</v>
      </c>
    </row>
    <row r="36" spans="7:12" ht="24.75" customHeight="1">
      <c r="G36" s="57"/>
      <c r="H36" s="59"/>
      <c r="I36" s="8" t="s">
        <v>42</v>
      </c>
      <c r="J36" s="3">
        <v>9420000</v>
      </c>
      <c r="K36" s="3">
        <v>9420000</v>
      </c>
      <c r="L36" s="3">
        <f t="shared" si="2"/>
        <v>0</v>
      </c>
    </row>
    <row r="37" spans="7:12" ht="24.75" customHeight="1">
      <c r="G37" s="42"/>
      <c r="H37" s="60"/>
      <c r="I37" s="8" t="s">
        <v>51</v>
      </c>
      <c r="J37" s="3">
        <v>109932000</v>
      </c>
      <c r="K37" s="3">
        <v>65665000</v>
      </c>
      <c r="L37" s="3">
        <f t="shared" si="2"/>
        <v>-44267000</v>
      </c>
    </row>
    <row r="38" spans="7:12" ht="24.75" customHeight="1">
      <c r="G38" s="54" t="s">
        <v>35</v>
      </c>
      <c r="H38" s="53" t="s">
        <v>9</v>
      </c>
      <c r="I38" s="53"/>
      <c r="J38" s="11">
        <f>SUM(J39:J40)</f>
        <v>3748450</v>
      </c>
      <c r="K38" s="11">
        <f>SUM(K39:K40)</f>
        <v>1799125</v>
      </c>
      <c r="L38" s="11">
        <f>K38-J38</f>
        <v>-1949325</v>
      </c>
    </row>
    <row r="39" spans="7:12" ht="24.75" customHeight="1">
      <c r="G39" s="55"/>
      <c r="H39" s="76" t="s">
        <v>35</v>
      </c>
      <c r="I39" s="8" t="s">
        <v>43</v>
      </c>
      <c r="J39" s="24">
        <v>2000000</v>
      </c>
      <c r="K39" s="24">
        <v>0</v>
      </c>
      <c r="L39" s="3">
        <f t="shared" si="2"/>
        <v>-2000000</v>
      </c>
    </row>
    <row r="40" spans="1:12" ht="24.75" customHeight="1" thickBot="1">
      <c r="A40" s="37"/>
      <c r="B40" s="27"/>
      <c r="C40" s="27"/>
      <c r="D40" s="18"/>
      <c r="E40" s="18"/>
      <c r="F40" s="18"/>
      <c r="G40" s="56"/>
      <c r="H40" s="77"/>
      <c r="I40" s="22" t="s">
        <v>57</v>
      </c>
      <c r="J40" s="23">
        <v>1748450</v>
      </c>
      <c r="K40" s="23">
        <v>1799125</v>
      </c>
      <c r="L40" s="23">
        <f t="shared" si="2"/>
        <v>50675</v>
      </c>
    </row>
    <row r="41" spans="1:6" ht="24.75" customHeight="1">
      <c r="A41" s="37"/>
      <c r="B41" s="19"/>
      <c r="C41" s="20"/>
      <c r="D41" s="21"/>
      <c r="E41" s="21"/>
      <c r="F41" s="21"/>
    </row>
    <row r="42" ht="24.75" customHeight="1"/>
    <row r="43" ht="15" customHeight="1"/>
    <row r="44" ht="18" customHeight="1"/>
  </sheetData>
  <sheetProtection/>
  <mergeCells count="40">
    <mergeCell ref="L5:L6"/>
    <mergeCell ref="A17:A18"/>
    <mergeCell ref="H39:H40"/>
    <mergeCell ref="D5:D6"/>
    <mergeCell ref="E5:E6"/>
    <mergeCell ref="H14:H16"/>
    <mergeCell ref="G7:I7"/>
    <mergeCell ref="K5:K6"/>
    <mergeCell ref="G5:I6"/>
    <mergeCell ref="A5:C6"/>
    <mergeCell ref="G8:G23"/>
    <mergeCell ref="H8:I8"/>
    <mergeCell ref="B8:C8"/>
    <mergeCell ref="A7:C7"/>
    <mergeCell ref="H38:I38"/>
    <mergeCell ref="G38:G40"/>
    <mergeCell ref="G26:G37"/>
    <mergeCell ref="H34:H37"/>
    <mergeCell ref="H27:H33"/>
    <mergeCell ref="H26:I26"/>
    <mergeCell ref="A1:L1"/>
    <mergeCell ref="A3:L3"/>
    <mergeCell ref="A4:F4"/>
    <mergeCell ref="G4:L4"/>
    <mergeCell ref="A13:A14"/>
    <mergeCell ref="A22:A24"/>
    <mergeCell ref="H24:I24"/>
    <mergeCell ref="B20:B21"/>
    <mergeCell ref="F5:F6"/>
    <mergeCell ref="J5:J6"/>
    <mergeCell ref="B23:B24"/>
    <mergeCell ref="A11:A12"/>
    <mergeCell ref="A40:A41"/>
    <mergeCell ref="H9:H13"/>
    <mergeCell ref="H17:H23"/>
    <mergeCell ref="G24:G25"/>
    <mergeCell ref="A8:A10"/>
    <mergeCell ref="B9:B10"/>
    <mergeCell ref="A15:A16"/>
    <mergeCell ref="A19:A20"/>
  </mergeCells>
  <printOptions/>
  <pageMargins left="0.4724409448818898" right="0.4724409448818898" top="0.5905511811023623" bottom="0.35433070866141736" header="0" footer="0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2016-03-30T06:34:37Z</cp:lastPrinted>
  <dcterms:created xsi:type="dcterms:W3CDTF">2007-04-18T08:01:50Z</dcterms:created>
  <dcterms:modified xsi:type="dcterms:W3CDTF">2016-03-30T06:34:41Z</dcterms:modified>
  <cp:category/>
  <cp:version/>
  <cp:contentType/>
  <cp:contentStatus/>
</cp:coreProperties>
</file>