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360" yWindow="1560" windowWidth="15480" windowHeight="6645" tabRatio="1000" activeTab="1"/>
  </bookViews>
  <sheets>
    <sheet name="표지 " sheetId="32" r:id="rId1"/>
    <sheet name="예산총칙" sheetId="6" r:id="rId2"/>
    <sheet name="세입세출예산총괄표 (정)" sheetId="47" r:id="rId3"/>
  </sheets>
  <definedNames>
    <definedName name="_xlnm.Print_Area" localSheetId="2">'세입세출예산총괄표 (정)'!$A$1:$M$107</definedName>
    <definedName name="_xlnm.Print_Area" localSheetId="0">'표지 '!$A$1:$I$25</definedName>
  </definedNames>
  <calcPr calcId="144525"/>
</workbook>
</file>

<file path=xl/sharedStrings.xml><?xml version="1.0" encoding="utf-8"?>
<sst xmlns="http://schemas.openxmlformats.org/spreadsheetml/2006/main" count="255" uniqueCount="153">
  <si>
    <t>소계</t>
  </si>
  <si>
    <t>세     입</t>
  </si>
  <si>
    <t>세     출</t>
  </si>
  <si>
    <t>총계</t>
  </si>
  <si>
    <t xml:space="preserve"> </t>
  </si>
  <si>
    <t>소계</t>
  </si>
  <si>
    <t>제수당</t>
  </si>
  <si>
    <t>인건비</t>
  </si>
  <si>
    <t>합계</t>
  </si>
  <si>
    <t>입소비용
수입</t>
  </si>
  <si>
    <t>본인부담금수입</t>
  </si>
  <si>
    <t>기타비급여수입</t>
  </si>
  <si>
    <t>급여</t>
  </si>
  <si>
    <t>상여금</t>
  </si>
  <si>
    <t>2. 과년도수입</t>
  </si>
  <si>
    <t xml:space="preserve">제1조 </t>
  </si>
  <si>
    <t>제2조</t>
  </si>
  <si>
    <t>제3조</t>
  </si>
  <si>
    <t>1)세입의 주요 재원은 다음과 같다.</t>
  </si>
  <si>
    <t xml:space="preserve"> </t>
  </si>
  <si>
    <t xml:space="preserve"> (6)차입금                       0천원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</si>
  <si>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</si>
  <si>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</si>
  <si>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</si>
  <si>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</si>
  <si>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</si>
  <si>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상급침실료</t>
  </si>
  <si>
    <t xml:space="preserve"> (6)전입금                       0천원</t>
  </si>
  <si>
    <t xml:space="preserve"> (2)과년도수입                 0천원</t>
  </si>
  <si>
    <t xml:space="preserve"> (5)과년도지출                0천원</t>
  </si>
  <si>
    <t xml:space="preserve"> (9)적립금                 6,000천원</t>
  </si>
  <si>
    <t xml:space="preserve"> (10)준비금               6,000천원</t>
  </si>
  <si>
    <t>시설환경
개선준비금</t>
  </si>
  <si>
    <t>식재료비
수입</t>
  </si>
  <si>
    <t xml:space="preserve"> (4)전출금                      0천원</t>
  </si>
  <si>
    <t xml:space="preserve"> (6)부채상환금                0천원</t>
  </si>
  <si>
    <t>엘림실버빌의 2017년도 예산은 다음과 같다.</t>
  </si>
  <si>
    <t>2017년도 예산(안) 총칙</t>
  </si>
  <si>
    <t xml:space="preserve"> (1)입소자부담금      252,232천원</t>
  </si>
  <si>
    <t xml:space="preserve"> (3)보조금                50,029천원</t>
  </si>
  <si>
    <t xml:space="preserve"> (9)잡수입                21,420천원</t>
  </si>
  <si>
    <t>2017년</t>
  </si>
  <si>
    <t>예산액</t>
  </si>
  <si>
    <t>세입세출 예산총액은 1,421,807천원으로 한다 .</t>
  </si>
  <si>
    <t xml:space="preserve"> (4)후원금                21,000천원</t>
  </si>
  <si>
    <t xml:space="preserve"> (8)이월금                40,890천원</t>
  </si>
  <si>
    <t>엘림실버빌 예산(안)</t>
  </si>
  <si>
    <t xml:space="preserve"> (3)사업비              246,712천원</t>
  </si>
  <si>
    <t>전년도
예산액</t>
  </si>
  <si>
    <t>엘림실버빌</t>
  </si>
  <si>
    <r>
      <t xml:space="preserve">                           </t>
    </r>
    <r>
      <rPr>
        <b/>
        <sz val="9"/>
        <color theme="1"/>
        <rFont val="MD솔체"/>
        <family val="1"/>
      </rPr>
      <t>사회복지법인
                중앙엘림복지재단</t>
    </r>
  </si>
  <si>
    <t xml:space="preserve"> (5)요양급여수입   1,036,236천원</t>
  </si>
  <si>
    <t xml:space="preserve"> (1)사무비            1,125,969천원</t>
  </si>
  <si>
    <t xml:space="preserve"> (7)잡지출                 1,176천원</t>
  </si>
  <si>
    <t xml:space="preserve"> (8)예비비                 5,150천원</t>
  </si>
  <si>
    <t xml:space="preserve"> (2)재산조성비          30,800천원</t>
  </si>
  <si>
    <t>증감</t>
  </si>
  <si>
    <t>(단위:천원)</t>
  </si>
  <si>
    <t>관</t>
  </si>
  <si>
    <t>항</t>
  </si>
  <si>
    <t>목</t>
  </si>
  <si>
    <t>금액</t>
  </si>
  <si>
    <t>1. 입소자
부담금수입</t>
  </si>
  <si>
    <t>합계</t>
  </si>
  <si>
    <t>1. 사무비</t>
  </si>
  <si>
    <t>퇴직금및
퇴직적립금</t>
  </si>
  <si>
    <t>과년도수입</t>
  </si>
  <si>
    <t>사회보험
부담비용</t>
  </si>
  <si>
    <t>기타
후생경비</t>
  </si>
  <si>
    <t>3. 보조금
수입</t>
  </si>
  <si>
    <t>업무
추진비</t>
  </si>
  <si>
    <t>소계</t>
  </si>
  <si>
    <t>보조금수입</t>
  </si>
  <si>
    <t>기관운영비</t>
  </si>
  <si>
    <t>국고보조금</t>
  </si>
  <si>
    <t>직책보조비</t>
  </si>
  <si>
    <t>시도보조금</t>
  </si>
  <si>
    <t>회의비</t>
  </si>
  <si>
    <t>시군구
보조금</t>
  </si>
  <si>
    <t>기타보조금수입</t>
  </si>
  <si>
    <t>4. 후원금
수입</t>
  </si>
  <si>
    <t>운영비</t>
  </si>
  <si>
    <t>후원금수입</t>
  </si>
  <si>
    <t>여비</t>
  </si>
  <si>
    <t>지정후원금</t>
  </si>
  <si>
    <t>수용비및
수수료</t>
  </si>
  <si>
    <t>비지정
후원금</t>
  </si>
  <si>
    <t>공공요금</t>
  </si>
  <si>
    <t>5. 요양
급여수입</t>
  </si>
  <si>
    <t>제세공과금</t>
  </si>
  <si>
    <t>요앙급여
수입</t>
  </si>
  <si>
    <t>차량비</t>
  </si>
  <si>
    <t>장기요양
급여수입</t>
  </si>
  <si>
    <t>기타운영비</t>
  </si>
  <si>
    <t>6. 차입금</t>
  </si>
  <si>
    <t xml:space="preserve"> 2. 재산
조성비</t>
  </si>
  <si>
    <t>차입금</t>
  </si>
  <si>
    <t>시설비</t>
  </si>
  <si>
    <t>7. 전입금</t>
  </si>
  <si>
    <t>자산취득비</t>
  </si>
  <si>
    <t>전입금</t>
  </si>
  <si>
    <t>시설장비
유지비</t>
  </si>
  <si>
    <t>법인
전입금</t>
  </si>
  <si>
    <t>8. 이월금</t>
  </si>
  <si>
    <t>3. 사업비</t>
  </si>
  <si>
    <t>이월금</t>
  </si>
  <si>
    <t>전년도
이월금</t>
  </si>
  <si>
    <t>생계비</t>
  </si>
  <si>
    <t>9. 잡수입</t>
  </si>
  <si>
    <t>수용기관
경비</t>
  </si>
  <si>
    <t>잡수입</t>
  </si>
  <si>
    <t>피복비</t>
  </si>
  <si>
    <t>기타
예금수입</t>
  </si>
  <si>
    <t>의료비</t>
  </si>
  <si>
    <t>기타
잡수입</t>
  </si>
  <si>
    <t>장의비</t>
  </si>
  <si>
    <t>특별급식비</t>
  </si>
  <si>
    <t>연료비</t>
  </si>
  <si>
    <t>사업비</t>
  </si>
  <si>
    <t>의료재활
사업비</t>
  </si>
  <si>
    <t>프로그램
사업비</t>
  </si>
  <si>
    <t>사회심리
재활사업비</t>
  </si>
  <si>
    <t>교육재활
사업비</t>
  </si>
  <si>
    <t>일상생활
지원사업비</t>
  </si>
  <si>
    <t>여가문화
지원사업비</t>
  </si>
  <si>
    <t>치매예방
사업비</t>
  </si>
  <si>
    <t>조사연구
사업비</t>
  </si>
  <si>
    <t>지역사회
복지개발
사업비</t>
  </si>
  <si>
    <t>결연후원
사업비</t>
  </si>
  <si>
    <t>기타사업비</t>
  </si>
  <si>
    <t>4. 전출금</t>
  </si>
  <si>
    <t>전출금</t>
  </si>
  <si>
    <t>법인회계
전출금</t>
  </si>
  <si>
    <t>5. 과년도지출</t>
  </si>
  <si>
    <t>과년도지출</t>
  </si>
  <si>
    <t>과년도지출</t>
  </si>
  <si>
    <t>6. 부채
상환금</t>
  </si>
  <si>
    <t>합계</t>
  </si>
  <si>
    <t>부채
상환금</t>
  </si>
  <si>
    <t>부채상환금</t>
  </si>
  <si>
    <t>7. 잡지출</t>
  </si>
  <si>
    <t>잡지출</t>
  </si>
  <si>
    <t>소계</t>
  </si>
  <si>
    <t>8. 예비비및 기타</t>
  </si>
  <si>
    <t>합계</t>
  </si>
  <si>
    <t>예비비 및 기타</t>
  </si>
  <si>
    <t>예비비</t>
  </si>
  <si>
    <t>반환금</t>
  </si>
  <si>
    <t>9. 적립금</t>
  </si>
  <si>
    <t>운영충당
적립금</t>
  </si>
  <si>
    <t>10.준비금</t>
  </si>
  <si>
    <t>환경개선
준비금</t>
  </si>
  <si>
    <t xml:space="preserve"> 2017년도 엘림실버빌 예산총괄표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</si>
</sst>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;[Red]#,##0"/>
    <numFmt numFmtId="177" formatCode="0.0%"/>
    <numFmt numFmtId="178" formatCode="#,##0_ "/>
    <numFmt numFmtId="179" formatCode="#,##0_);[Red]\(#,##0\)"/>
    <numFmt numFmtId="180" formatCode="#,##0_ ;[Red]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0"/>
      <name val="HY중고딕"/>
      <family val="1"/>
    </font>
    <font>
      <b/>
      <sz val="20"/>
      <name val="휴먼태가람체 전각"/>
      <family val="3"/>
    </font>
    <font>
      <sz val="8"/>
      <name val="Calibri"/>
      <family val="2"/>
      <scheme val="minor"/>
    </font>
    <font>
      <sz val="10"/>
      <color theme="0"/>
      <name val="돋움"/>
      <family val="3"/>
    </font>
    <font>
      <sz val="10"/>
      <color theme="1"/>
      <name val="Calibri"/>
      <family val="2"/>
      <scheme val="minor"/>
    </font>
    <font>
      <sz val="11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  <font>
      <sz val="20"/>
      <color theme="1"/>
      <name val="Calibri"/>
      <family val="2"/>
      <scheme val="minor"/>
    </font>
    <font>
      <sz val="15"/>
      <name val="HY중고딕"/>
      <family val="1"/>
    </font>
    <font>
      <sz val="9"/>
      <color theme="1"/>
      <name val="돋움"/>
      <family val="3"/>
    </font>
    <font>
      <sz val="9"/>
      <color theme="1"/>
      <name val="Calibri"/>
      <family val="2"/>
      <scheme val="minor"/>
    </font>
    <font>
      <b/>
      <sz val="28"/>
      <color theme="1"/>
      <name val="Calibri"/>
      <family val="3"/>
      <scheme val="minor"/>
    </font>
    <font>
      <sz val="8"/>
      <name val="맑은 고딕"/>
      <family val="3"/>
    </font>
    <font>
      <b/>
      <sz val="26"/>
      <color theme="1"/>
      <name val="Calibri"/>
      <family val="3"/>
      <scheme val="minor"/>
    </font>
    <font>
      <b/>
      <sz val="36"/>
      <color theme="1"/>
      <name val="Calibri"/>
      <family val="3"/>
      <scheme val="minor"/>
    </font>
    <font>
      <b/>
      <sz val="36"/>
      <color theme="1"/>
      <name val="MD솔체"/>
      <family val="1"/>
    </font>
    <font>
      <b/>
      <sz val="9"/>
      <color theme="1"/>
      <name val="MD솔체"/>
      <family val="1"/>
    </font>
  </fonts>
  <fills count="9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248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179" fontId="12" fillId="3" borderId="1" xfId="24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178" fontId="12" fillId="3" borderId="1" xfId="0" applyNumberFormat="1" applyFont="1" applyFill="1" applyBorder="1" applyAlignment="1">
      <alignment horizontal="right" vertical="center" wrapText="1"/>
    </xf>
    <xf numFmtId="179" fontId="3" fillId="3" borderId="1" xfId="0" applyNumberFormat="1" applyFont="1" applyFill="1" applyBorder="1" applyAlignment="1">
      <alignment horizontal="right" vertical="center" wrapText="1"/>
    </xf>
    <xf numFmtId="179" fontId="12" fillId="3" borderId="1" xfId="0" applyNumberFormat="1" applyFont="1" applyFill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179" fontId="3" fillId="0" borderId="1" xfId="22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center"/>
    </xf>
    <xf numFmtId="0" fontId="15" fillId="0" borderId="5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178" fontId="4" fillId="4" borderId="1" xfId="0" applyNumberFormat="1" applyFont="1" applyFill="1" applyBorder="1" applyAlignment="1">
      <alignment horizontal="right" vertical="center" wrapText="1"/>
    </xf>
    <xf numFmtId="179" fontId="4" fillId="0" borderId="1" xfId="22" applyNumberFormat="1" applyFont="1" applyFill="1" applyBorder="1" applyAlignment="1">
      <alignment horizontal="right" vertical="center" wrapText="1"/>
      <protection/>
    </xf>
    <xf numFmtId="179" fontId="4" fillId="0" borderId="1" xfId="22" applyNumberFormat="1" applyFont="1" applyBorder="1" applyAlignment="1">
      <alignment horizontal="right" vertical="center" wrapText="1"/>
      <protection/>
    </xf>
    <xf numFmtId="176" fontId="15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6" fontId="15" fillId="4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15" fillId="3" borderId="1" xfId="24" applyNumberFormat="1" applyFont="1" applyFill="1" applyBorder="1" applyAlignment="1">
      <alignment horizontal="right" vertical="center" wrapText="1"/>
    </xf>
    <xf numFmtId="178" fontId="15" fillId="3" borderId="1" xfId="24" applyNumberFormat="1" applyFont="1" applyFill="1" applyBorder="1" applyAlignment="1">
      <alignment horizontal="right" vertical="center" wrapText="1"/>
    </xf>
    <xf numFmtId="176" fontId="15" fillId="0" borderId="1" xfId="0" applyNumberFormat="1" applyFont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12" fillId="0" borderId="5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" fillId="0" borderId="0" xfId="25" applyAlignment="1">
      <alignment vertical="center"/>
      <protection/>
    </xf>
    <xf numFmtId="0" fontId="2" fillId="0" borderId="0" xfId="25" applyAlignment="1">
      <alignment vertical="center"/>
      <protection/>
    </xf>
    <xf numFmtId="0" fontId="17" fillId="0" borderId="0" xfId="25" applyFont="1" applyBorder="1" applyAlignment="1">
      <alignment vertical="center"/>
      <protection/>
    </xf>
    <xf numFmtId="0" fontId="2" fillId="0" borderId="0" xfId="25" applyBorder="1" applyAlignment="1">
      <alignment vertical="center"/>
      <protection/>
    </xf>
    <xf numFmtId="0" fontId="17" fillId="0" borderId="0" xfId="25" applyFont="1" applyAlignment="1">
      <alignment vertical="center"/>
      <protection/>
    </xf>
    <xf numFmtId="0" fontId="9" fillId="0" borderId="0" xfId="25" applyFont="1" applyAlignment="1">
      <alignment vertical="center"/>
      <protection/>
    </xf>
    <xf numFmtId="0" fontId="19" fillId="0" borderId="0" xfId="25" applyFont="1" applyAlignment="1">
      <alignment vertical="center"/>
      <protection/>
    </xf>
    <xf numFmtId="179" fontId="4" fillId="4" borderId="1" xfId="22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180" fontId="3" fillId="5" borderId="1" xfId="24" applyNumberFormat="1" applyFont="1" applyFill="1" applyBorder="1" applyAlignment="1">
      <alignment horizontal="right" vertical="center" wrapText="1"/>
    </xf>
    <xf numFmtId="180" fontId="3" fillId="0" borderId="1" xfId="24" applyNumberFormat="1" applyFont="1" applyFill="1" applyBorder="1" applyAlignment="1">
      <alignment horizontal="right" vertical="center" wrapText="1"/>
    </xf>
    <xf numFmtId="178" fontId="15" fillId="0" borderId="6" xfId="0" applyNumberFormat="1" applyFont="1" applyFill="1" applyBorder="1" applyAlignment="1">
      <alignment vertical="center"/>
    </xf>
    <xf numFmtId="178" fontId="4" fillId="0" borderId="1" xfId="22" applyNumberFormat="1" applyFont="1" applyFill="1" applyBorder="1" applyAlignment="1">
      <alignment horizontal="right" vertical="center" wrapText="1"/>
      <protection/>
    </xf>
    <xf numFmtId="178" fontId="4" fillId="0" borderId="1" xfId="0" applyNumberFormat="1" applyFont="1" applyFill="1" applyBorder="1" applyAlignment="1">
      <alignment horizontal="right" vertical="center" wrapText="1"/>
    </xf>
    <xf numFmtId="176" fontId="15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right" vertical="center"/>
    </xf>
    <xf numFmtId="180" fontId="3" fillId="2" borderId="1" xfId="24" applyNumberFormat="1" applyFont="1" applyFill="1" applyBorder="1" applyAlignment="1">
      <alignment horizontal="right" vertical="center" wrapText="1"/>
    </xf>
    <xf numFmtId="180" fontId="3" fillId="3" borderId="1" xfId="24" applyNumberFormat="1" applyFont="1" applyFill="1" applyBorder="1" applyAlignment="1">
      <alignment horizontal="right" vertical="center" wrapText="1"/>
    </xf>
    <xf numFmtId="0" fontId="14" fillId="4" borderId="7" xfId="26" applyFont="1" applyFill="1" applyBorder="1" applyAlignment="1">
      <alignment horizontal="center" vertical="center"/>
      <protection/>
    </xf>
    <xf numFmtId="176" fontId="5" fillId="6" borderId="5" xfId="26" applyNumberFormat="1" applyFont="1" applyFill="1" applyBorder="1" applyAlignment="1">
      <alignment horizontal="center" vertical="center" wrapText="1"/>
      <protection/>
    </xf>
    <xf numFmtId="177" fontId="5" fillId="4" borderId="4" xfId="26" applyNumberFormat="1" applyFont="1" applyFill="1" applyBorder="1" applyAlignment="1">
      <alignment horizontal="center" vertical="center"/>
      <protection/>
    </xf>
    <xf numFmtId="176" fontId="5" fillId="6" borderId="1" xfId="26" applyNumberFormat="1" applyFont="1" applyFill="1" applyBorder="1" applyAlignment="1">
      <alignment horizontal="center" vertical="center" wrapText="1"/>
      <protection/>
    </xf>
    <xf numFmtId="179" fontId="3" fillId="5" borderId="1" xfId="26" applyNumberFormat="1" applyFont="1" applyFill="1" applyBorder="1" applyAlignment="1">
      <alignment horizontal="right" vertical="center" wrapText="1"/>
      <protection/>
    </xf>
    <xf numFmtId="177" fontId="3" fillId="4" borderId="4" xfId="26" applyNumberFormat="1" applyFont="1" applyFill="1" applyBorder="1" applyAlignment="1">
      <alignment vertical="center"/>
      <protection/>
    </xf>
    <xf numFmtId="178" fontId="3" fillId="5" borderId="1" xfId="26" applyNumberFormat="1" applyFont="1" applyFill="1" applyBorder="1" applyAlignment="1">
      <alignment horizontal="right" vertical="center" wrapText="1"/>
      <protection/>
    </xf>
    <xf numFmtId="0" fontId="3" fillId="2" borderId="1" xfId="26" applyFont="1" applyFill="1" applyBorder="1" applyAlignment="1">
      <alignment horizontal="left" vertical="center" wrapText="1"/>
      <protection/>
    </xf>
    <xf numFmtId="179" fontId="3" fillId="2" borderId="1" xfId="26" applyNumberFormat="1" applyFont="1" applyFill="1" applyBorder="1" applyAlignment="1">
      <alignment horizontal="right" vertical="center" wrapText="1"/>
      <protection/>
    </xf>
    <xf numFmtId="176" fontId="3" fillId="2" borderId="1" xfId="26" applyNumberFormat="1" applyFont="1" applyFill="1" applyBorder="1" applyAlignment="1">
      <alignment horizontal="right" vertical="center" wrapText="1"/>
      <protection/>
    </xf>
    <xf numFmtId="177" fontId="3" fillId="4" borderId="8" xfId="26" applyNumberFormat="1" applyFont="1" applyFill="1" applyBorder="1" applyAlignment="1">
      <alignment vertical="center"/>
      <protection/>
    </xf>
    <xf numFmtId="178" fontId="3" fillId="2" borderId="1" xfId="26" applyNumberFormat="1" applyFont="1" applyFill="1" applyBorder="1" applyAlignment="1">
      <alignment horizontal="right" vertical="center" wrapText="1"/>
      <protection/>
    </xf>
    <xf numFmtId="0" fontId="3" fillId="4" borderId="3" xfId="26" applyFont="1" applyFill="1" applyBorder="1" applyAlignment="1">
      <alignment vertical="center" wrapText="1"/>
      <protection/>
    </xf>
    <xf numFmtId="0" fontId="4" fillId="3" borderId="1" xfId="26" applyFont="1" applyFill="1" applyBorder="1" applyAlignment="1">
      <alignment vertical="center" wrapText="1"/>
      <protection/>
    </xf>
    <xf numFmtId="0" fontId="4" fillId="3" borderId="1" xfId="26" applyFont="1" applyFill="1" applyBorder="1" applyAlignment="1">
      <alignment horizontal="center" vertical="center" wrapText="1"/>
      <protection/>
    </xf>
    <xf numFmtId="178" fontId="4" fillId="3" borderId="1" xfId="26" applyNumberFormat="1" applyFont="1" applyFill="1" applyBorder="1" applyAlignment="1">
      <alignment horizontal="right" vertical="center" wrapText="1"/>
      <protection/>
    </xf>
    <xf numFmtId="0" fontId="4" fillId="0" borderId="1" xfId="26" applyFont="1" applyBorder="1" applyAlignment="1">
      <alignment horizontal="left" vertical="center" wrapText="1"/>
      <protection/>
    </xf>
    <xf numFmtId="179" fontId="4" fillId="0" borderId="1" xfId="26" applyNumberFormat="1" applyFont="1" applyFill="1" applyBorder="1" applyAlignment="1">
      <alignment horizontal="right" vertical="center" wrapText="1"/>
      <protection/>
    </xf>
    <xf numFmtId="0" fontId="3" fillId="4" borderId="4" xfId="26" applyFont="1" applyFill="1" applyBorder="1" applyAlignment="1">
      <alignment vertical="center" wrapText="1"/>
      <protection/>
    </xf>
    <xf numFmtId="0" fontId="4" fillId="0" borderId="3" xfId="26" applyFont="1" applyBorder="1" applyAlignment="1">
      <alignment vertical="center" wrapText="1"/>
      <protection/>
    </xf>
    <xf numFmtId="178" fontId="4" fillId="0" borderId="1" xfId="26" applyNumberFormat="1" applyFont="1" applyBorder="1" applyAlignment="1">
      <alignment horizontal="right" vertical="center" wrapText="1"/>
      <protection/>
    </xf>
    <xf numFmtId="177" fontId="3" fillId="4" borderId="8" xfId="26" applyNumberFormat="1" applyFont="1" applyFill="1" applyBorder="1" applyAlignment="1">
      <alignment horizontal="center" vertical="center"/>
      <protection/>
    </xf>
    <xf numFmtId="177" fontId="3" fillId="4" borderId="8" xfId="26" applyNumberFormat="1" applyFont="1" applyFill="1" applyBorder="1" applyAlignment="1">
      <alignment horizontal="right" vertical="center" wrapText="1"/>
      <protection/>
    </xf>
    <xf numFmtId="0" fontId="4" fillId="4" borderId="1" xfId="26" applyFont="1" applyFill="1" applyBorder="1" applyAlignment="1">
      <alignment horizontal="left" vertical="center" wrapText="1"/>
      <protection/>
    </xf>
    <xf numFmtId="179" fontId="3" fillId="0" borderId="1" xfId="26" applyNumberFormat="1" applyFont="1" applyBorder="1" applyAlignment="1">
      <alignment horizontal="right" vertical="center" wrapText="1"/>
      <protection/>
    </xf>
    <xf numFmtId="0" fontId="3" fillId="2" borderId="1" xfId="26" applyFont="1" applyFill="1" applyBorder="1" applyAlignment="1">
      <alignment vertical="top" wrapText="1"/>
      <protection/>
    </xf>
    <xf numFmtId="177" fontId="8" fillId="4" borderId="8" xfId="26" applyNumberFormat="1" applyFont="1" applyFill="1" applyBorder="1" applyAlignment="1">
      <alignment vertical="center" wrapText="1"/>
      <protection/>
    </xf>
    <xf numFmtId="0" fontId="4" fillId="0" borderId="3" xfId="26" applyFont="1" applyFill="1" applyBorder="1" applyAlignment="1">
      <alignment vertical="center" wrapText="1"/>
      <protection/>
    </xf>
    <xf numFmtId="176" fontId="3" fillId="0" borderId="1" xfId="26" applyNumberFormat="1" applyFont="1" applyBorder="1" applyAlignment="1">
      <alignment horizontal="right" vertical="center" wrapText="1"/>
      <protection/>
    </xf>
    <xf numFmtId="0" fontId="4" fillId="0" borderId="4" xfId="26" applyFont="1" applyFill="1" applyBorder="1" applyAlignment="1">
      <alignment vertical="center" wrapText="1"/>
      <protection/>
    </xf>
    <xf numFmtId="177" fontId="8" fillId="4" borderId="8" xfId="26" applyNumberFormat="1" applyFont="1" applyFill="1" applyBorder="1" applyAlignment="1">
      <alignment vertical="center"/>
      <protection/>
    </xf>
    <xf numFmtId="0" fontId="3" fillId="4" borderId="5" xfId="26" applyFont="1" applyFill="1" applyBorder="1" applyAlignment="1">
      <alignment vertical="center" wrapText="1"/>
      <protection/>
    </xf>
    <xf numFmtId="0" fontId="4" fillId="0" borderId="5" xfId="26" applyFont="1" applyFill="1" applyBorder="1" applyAlignment="1">
      <alignment vertical="center" wrapText="1"/>
      <protection/>
    </xf>
    <xf numFmtId="0" fontId="3" fillId="2" borderId="1" xfId="26" applyFont="1" applyFill="1" applyBorder="1" applyAlignment="1">
      <alignment horizontal="left" vertical="top" wrapText="1"/>
      <protection/>
    </xf>
    <xf numFmtId="0" fontId="4" fillId="3" borderId="1" xfId="26" applyFont="1" applyFill="1" applyBorder="1" applyAlignment="1">
      <alignment horizontal="left" vertical="center" wrapText="1"/>
      <protection/>
    </xf>
    <xf numFmtId="177" fontId="3" fillId="4" borderId="0" xfId="26" applyNumberFormat="1" applyFont="1" applyFill="1" applyBorder="1" applyAlignment="1">
      <alignment vertical="center"/>
      <protection/>
    </xf>
    <xf numFmtId="0" fontId="4" fillId="7" borderId="1" xfId="26" applyFont="1" applyFill="1" applyBorder="1" applyAlignment="1">
      <alignment horizontal="left" vertical="center" wrapText="1"/>
      <protection/>
    </xf>
    <xf numFmtId="179" fontId="3" fillId="7" borderId="1" xfId="26" applyNumberFormat="1" applyFont="1" applyFill="1" applyBorder="1" applyAlignment="1">
      <alignment horizontal="right" vertical="center" wrapText="1"/>
      <protection/>
    </xf>
    <xf numFmtId="0" fontId="3" fillId="2" borderId="1" xfId="26" applyFont="1" applyFill="1" applyBorder="1" applyAlignment="1">
      <alignment vertical="center" wrapText="1"/>
      <protection/>
    </xf>
    <xf numFmtId="178" fontId="3" fillId="3" borderId="1" xfId="26" applyNumberFormat="1" applyFont="1" applyFill="1" applyBorder="1" applyAlignment="1">
      <alignment horizontal="right" vertical="center" wrapText="1"/>
      <protection/>
    </xf>
    <xf numFmtId="179" fontId="3" fillId="4" borderId="1" xfId="26" applyNumberFormat="1" applyFont="1" applyFill="1" applyBorder="1" applyAlignment="1">
      <alignment horizontal="right" vertical="center" wrapText="1"/>
      <protection/>
    </xf>
    <xf numFmtId="176" fontId="3" fillId="4" borderId="1" xfId="26" applyNumberFormat="1" applyFont="1" applyFill="1" applyBorder="1" applyAlignment="1">
      <alignment horizontal="right" vertical="center" wrapText="1"/>
      <protection/>
    </xf>
    <xf numFmtId="176" fontId="12" fillId="0" borderId="1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77" fontId="5" fillId="4" borderId="7" xfId="26" applyNumberFormat="1" applyFont="1" applyFill="1" applyBorder="1" applyAlignment="1">
      <alignment horizontal="center" vertical="center"/>
      <protection/>
    </xf>
    <xf numFmtId="179" fontId="3" fillId="0" borderId="1" xfId="26" applyNumberFormat="1" applyFont="1" applyFill="1" applyBorder="1" applyAlignment="1">
      <alignment horizontal="right" vertical="center" wrapText="1"/>
      <protection/>
    </xf>
    <xf numFmtId="176" fontId="12" fillId="0" borderId="1" xfId="0" applyNumberFormat="1" applyFont="1" applyBorder="1" applyAlignment="1">
      <alignment horizontal="right" vertical="center"/>
    </xf>
    <xf numFmtId="0" fontId="3" fillId="4" borderId="0" xfId="26" applyFont="1" applyFill="1" applyBorder="1" applyAlignment="1">
      <alignment horizontal="left" vertical="center" wrapText="1"/>
      <protection/>
    </xf>
    <xf numFmtId="179" fontId="3" fillId="4" borderId="0" xfId="26" applyNumberFormat="1" applyFont="1" applyFill="1" applyBorder="1" applyAlignment="1">
      <alignment horizontal="right" vertical="center" wrapText="1"/>
      <protection/>
    </xf>
    <xf numFmtId="176" fontId="3" fillId="4" borderId="0" xfId="26" applyNumberFormat="1" applyFont="1" applyFill="1" applyBorder="1" applyAlignment="1">
      <alignment horizontal="right" vertical="center" wrapText="1"/>
      <protection/>
    </xf>
    <xf numFmtId="179" fontId="3" fillId="0" borderId="0" xfId="26" applyNumberFormat="1" applyFont="1" applyBorder="1" applyAlignment="1">
      <alignment horizontal="right" vertical="center" wrapText="1"/>
      <protection/>
    </xf>
    <xf numFmtId="0" fontId="4" fillId="0" borderId="1" xfId="26" applyFont="1" applyFill="1" applyBorder="1" applyAlignment="1">
      <alignment vertical="center" wrapText="1"/>
      <protection/>
    </xf>
    <xf numFmtId="180" fontId="4" fillId="0" borderId="1" xfId="24" applyNumberFormat="1" applyFont="1" applyFill="1" applyBorder="1" applyAlignment="1">
      <alignment horizontal="right" vertical="center" wrapText="1"/>
    </xf>
    <xf numFmtId="179" fontId="4" fillId="4" borderId="1" xfId="26" applyNumberFormat="1" applyFont="1" applyFill="1" applyBorder="1" applyAlignment="1">
      <alignment horizontal="right" vertical="center" wrapText="1"/>
      <protection/>
    </xf>
    <xf numFmtId="0" fontId="21" fillId="0" borderId="9" xfId="25" applyFont="1" applyBorder="1" applyAlignment="1">
      <alignment horizontal="center" vertical="center"/>
      <protection/>
    </xf>
    <xf numFmtId="0" fontId="21" fillId="0" borderId="10" xfId="25" applyFont="1" applyBorder="1" applyAlignment="1">
      <alignment horizontal="center" vertical="center"/>
      <protection/>
    </xf>
    <xf numFmtId="0" fontId="21" fillId="0" borderId="11" xfId="25" applyFont="1" applyBorder="1" applyAlignment="1">
      <alignment horizontal="center" vertical="center"/>
      <protection/>
    </xf>
    <xf numFmtId="0" fontId="21" fillId="0" borderId="12" xfId="25" applyFont="1" applyBorder="1" applyAlignment="1">
      <alignment horizontal="center" vertical="center"/>
      <protection/>
    </xf>
    <xf numFmtId="0" fontId="21" fillId="0" borderId="0" xfId="25" applyFont="1" applyBorder="1" applyAlignment="1">
      <alignment horizontal="center" vertical="center"/>
      <protection/>
    </xf>
    <xf numFmtId="0" fontId="21" fillId="0" borderId="13" xfId="25" applyFont="1" applyBorder="1" applyAlignment="1">
      <alignment horizontal="center" vertical="center"/>
      <protection/>
    </xf>
    <xf numFmtId="0" fontId="21" fillId="0" borderId="14" xfId="25" applyFont="1" applyBorder="1" applyAlignment="1">
      <alignment horizontal="center" vertical="center"/>
      <protection/>
    </xf>
    <xf numFmtId="0" fontId="21" fillId="0" borderId="15" xfId="25" applyFont="1" applyBorder="1" applyAlignment="1">
      <alignment horizontal="center" vertical="center"/>
      <protection/>
    </xf>
    <xf numFmtId="0" fontId="21" fillId="0" borderId="16" xfId="25" applyFont="1" applyBorder="1" applyAlignment="1">
      <alignment horizontal="center" vertical="center"/>
      <protection/>
    </xf>
    <xf numFmtId="0" fontId="20" fillId="0" borderId="10" xfId="25" applyFont="1" applyBorder="1" applyAlignment="1">
      <alignment horizontal="center" vertical="center"/>
      <protection/>
    </xf>
    <xf numFmtId="0" fontId="20" fillId="0" borderId="11" xfId="25" applyFont="1" applyBorder="1" applyAlignment="1">
      <alignment horizontal="center" vertical="center"/>
      <protection/>
    </xf>
    <xf numFmtId="0" fontId="20" fillId="0" borderId="0" xfId="25" applyFont="1" applyBorder="1" applyAlignment="1">
      <alignment horizontal="center" vertical="center"/>
      <protection/>
    </xf>
    <xf numFmtId="0" fontId="20" fillId="0" borderId="13" xfId="25" applyFont="1" applyBorder="1" applyAlignment="1">
      <alignment horizontal="center" vertical="center"/>
      <protection/>
    </xf>
    <xf numFmtId="0" fontId="20" fillId="0" borderId="15" xfId="25" applyFont="1" applyBorder="1" applyAlignment="1">
      <alignment horizontal="center" vertical="center"/>
      <protection/>
    </xf>
    <xf numFmtId="0" fontId="20" fillId="0" borderId="16" xfId="25" applyFont="1" applyBorder="1" applyAlignment="1">
      <alignment horizontal="center" vertical="center"/>
      <protection/>
    </xf>
    <xf numFmtId="0" fontId="9" fillId="0" borderId="9" xfId="25" applyFont="1" applyBorder="1" applyAlignment="1">
      <alignment horizontal="center" vertical="center" wrapText="1"/>
      <protection/>
    </xf>
    <xf numFmtId="0" fontId="9" fillId="0" borderId="10" xfId="25" applyFont="1" applyBorder="1" applyAlignment="1">
      <alignment horizontal="center" vertical="center" wrapText="1"/>
      <protection/>
    </xf>
    <xf numFmtId="0" fontId="9" fillId="0" borderId="12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26" applyFont="1" applyAlignment="1">
      <alignment horizontal="center" vertical="center"/>
      <protection/>
    </xf>
    <xf numFmtId="0" fontId="3" fillId="0" borderId="0" xfId="26" applyFont="1" applyBorder="1" applyAlignment="1">
      <alignment horizontal="right" vertical="center"/>
      <protection/>
    </xf>
    <xf numFmtId="0" fontId="14" fillId="8" borderId="6" xfId="26" applyFont="1" applyFill="1" applyBorder="1" applyAlignment="1">
      <alignment horizontal="center" vertical="center"/>
      <protection/>
    </xf>
    <xf numFmtId="0" fontId="14" fillId="8" borderId="23" xfId="26" applyFont="1" applyFill="1" applyBorder="1" applyAlignment="1">
      <alignment horizontal="center" vertical="center"/>
      <protection/>
    </xf>
    <xf numFmtId="0" fontId="5" fillId="6" borderId="8" xfId="26" applyFont="1" applyFill="1" applyBorder="1" applyAlignment="1">
      <alignment horizontal="center" vertical="center" wrapText="1"/>
      <protection/>
    </xf>
    <xf numFmtId="0" fontId="5" fillId="6" borderId="24" xfId="26" applyFont="1" applyFill="1" applyBorder="1" applyAlignment="1">
      <alignment horizontal="center" vertical="center" wrapText="1"/>
      <protection/>
    </xf>
    <xf numFmtId="0" fontId="5" fillId="6" borderId="4" xfId="26" applyFont="1" applyFill="1" applyBorder="1" applyAlignment="1">
      <alignment horizontal="center" vertical="center" wrapText="1"/>
      <protection/>
    </xf>
    <xf numFmtId="0" fontId="5" fillId="6" borderId="5" xfId="26" applyFont="1" applyFill="1" applyBorder="1" applyAlignment="1">
      <alignment horizontal="center" vertical="center" wrapText="1"/>
      <protection/>
    </xf>
    <xf numFmtId="0" fontId="5" fillId="6" borderId="7" xfId="26" applyFont="1" applyFill="1" applyBorder="1" applyAlignment="1">
      <alignment horizontal="center" vertical="center" wrapText="1"/>
      <protection/>
    </xf>
    <xf numFmtId="0" fontId="5" fillId="6" borderId="25" xfId="26" applyFont="1" applyFill="1" applyBorder="1" applyAlignment="1">
      <alignment horizontal="center" vertical="center" wrapText="1"/>
      <protection/>
    </xf>
    <xf numFmtId="179" fontId="5" fillId="6" borderId="3" xfId="22" applyNumberFormat="1" applyFont="1" applyFill="1" applyBorder="1" applyAlignment="1">
      <alignment horizontal="center" vertical="center" wrapText="1"/>
      <protection/>
    </xf>
    <xf numFmtId="179" fontId="5" fillId="6" borderId="5" xfId="22" applyNumberFormat="1" applyFont="1" applyFill="1" applyBorder="1" applyAlignment="1">
      <alignment horizontal="center" vertical="center" wrapText="1"/>
      <protection/>
    </xf>
    <xf numFmtId="176" fontId="5" fillId="6" borderId="3" xfId="22" applyNumberFormat="1" applyFont="1" applyFill="1" applyBorder="1" applyAlignment="1">
      <alignment horizontal="center" vertical="center" wrapText="1"/>
      <protection/>
    </xf>
    <xf numFmtId="176" fontId="5" fillId="6" borderId="5" xfId="22" applyNumberFormat="1" applyFont="1" applyFill="1" applyBorder="1" applyAlignment="1">
      <alignment horizontal="center" vertical="center" wrapText="1"/>
      <protection/>
    </xf>
    <xf numFmtId="0" fontId="3" fillId="6" borderId="26" xfId="26" applyFont="1" applyFill="1" applyBorder="1" applyAlignment="1">
      <alignment horizontal="center" vertical="center"/>
      <protection/>
    </xf>
    <xf numFmtId="0" fontId="3" fillId="6" borderId="24" xfId="26" applyFont="1" applyFill="1" applyBorder="1" applyAlignment="1">
      <alignment horizontal="center" vertical="center"/>
      <protection/>
    </xf>
    <xf numFmtId="0" fontId="3" fillId="6" borderId="3" xfId="26" applyFont="1" applyFill="1" applyBorder="1" applyAlignment="1">
      <alignment horizontal="center" vertical="center"/>
      <protection/>
    </xf>
    <xf numFmtId="0" fontId="3" fillId="6" borderId="5" xfId="26" applyFont="1" applyFill="1" applyBorder="1" applyAlignment="1">
      <alignment horizontal="center" vertical="center"/>
      <protection/>
    </xf>
    <xf numFmtId="0" fontId="3" fillId="6" borderId="27" xfId="26" applyFont="1" applyFill="1" applyBorder="1" applyAlignment="1">
      <alignment horizontal="center" vertical="center" wrapText="1"/>
      <protection/>
    </xf>
    <xf numFmtId="0" fontId="3" fillId="6" borderId="25" xfId="26" applyFont="1" applyFill="1" applyBorder="1" applyAlignment="1">
      <alignment horizontal="center" vertical="center" wrapText="1"/>
      <protection/>
    </xf>
    <xf numFmtId="0" fontId="3" fillId="5" borderId="6" xfId="26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1" xfId="26" applyFont="1" applyFill="1" applyBorder="1" applyAlignment="1">
      <alignment horizontal="center" vertical="center" wrapText="1"/>
      <protection/>
    </xf>
    <xf numFmtId="0" fontId="4" fillId="2" borderId="1" xfId="26" applyFont="1" applyFill="1" applyBorder="1" applyAlignment="1">
      <alignment horizontal="center" vertical="center" wrapText="1"/>
      <protection/>
    </xf>
    <xf numFmtId="0" fontId="3" fillId="0" borderId="1" xfId="26" applyFont="1" applyFill="1" applyBorder="1" applyAlignment="1">
      <alignment horizontal="center" vertical="top" wrapText="1"/>
      <protection/>
    </xf>
    <xf numFmtId="0" fontId="6" fillId="0" borderId="0" xfId="26" applyFont="1" applyBorder="1" applyAlignment="1">
      <alignment horizontal="center" vertical="center"/>
      <protection/>
    </xf>
    <xf numFmtId="0" fontId="5" fillId="6" borderId="1" xfId="26" applyFont="1" applyFill="1" applyBorder="1" applyAlignment="1">
      <alignment horizontal="center" vertical="center" wrapText="1"/>
      <protection/>
    </xf>
    <xf numFmtId="0" fontId="3" fillId="6" borderId="1" xfId="26" applyFont="1" applyFill="1" applyBorder="1" applyAlignment="1">
      <alignment horizontal="center" vertical="center" wrapText="1"/>
      <protection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center" wrapText="1"/>
      <protection/>
    </xf>
    <xf numFmtId="0" fontId="4" fillId="2" borderId="28" xfId="26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top"/>
    </xf>
    <xf numFmtId="0" fontId="3" fillId="6" borderId="1" xfId="26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표준 3" xfId="22"/>
    <cellStyle name="백분율 3" xfId="23"/>
    <cellStyle name="쉼표 [0]" xfId="24"/>
    <cellStyle name="표준 4" xfId="25"/>
    <cellStyle name="표준 3 2" xfId="26"/>
    <cellStyle name="표준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20</xdr:row>
      <xdr:rowOff>114300</xdr:rowOff>
    </xdr:from>
    <xdr:to>
      <xdr:col>2</xdr:col>
      <xdr:colOff>228600</xdr:colOff>
      <xdr:row>23</xdr:row>
      <xdr:rowOff>104775</xdr:rowOff>
    </xdr:to>
    <xdr:pic>
      <xdr:nvPicPr>
        <xdr:cNvPr id="3" name="_x184779952" descr="EMB00001cf43d7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305300"/>
          <a:ext cx="742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workbookViewId="0" topLeftCell="A1">
      <selection activeCell="E32" sqref="E32"/>
    </sheetView>
  </sheetViews>
  <sheetFormatPr defaultColWidth="9.140625" defaultRowHeight="15"/>
  <cols>
    <col min="1" max="11" width="9.7109375" style="98" customWidth="1"/>
    <col min="12" max="254" width="9.00390625" style="98" customWidth="1"/>
    <col min="255" max="267" width="9.7109375" style="98" customWidth="1"/>
    <col min="268" max="510" width="9.00390625" style="98" customWidth="1"/>
    <col min="511" max="523" width="9.7109375" style="98" customWidth="1"/>
    <col min="524" max="766" width="9.00390625" style="98" customWidth="1"/>
    <col min="767" max="779" width="9.7109375" style="98" customWidth="1"/>
    <col min="780" max="1022" width="9.00390625" style="98" customWidth="1"/>
    <col min="1023" max="1035" width="9.7109375" style="98" customWidth="1"/>
    <col min="1036" max="1278" width="9.00390625" style="98" customWidth="1"/>
    <col min="1279" max="1291" width="9.7109375" style="98" customWidth="1"/>
    <col min="1292" max="1534" width="9.00390625" style="98" customWidth="1"/>
    <col min="1535" max="1547" width="9.7109375" style="98" customWidth="1"/>
    <col min="1548" max="1790" width="9.00390625" style="98" customWidth="1"/>
    <col min="1791" max="1803" width="9.7109375" style="98" customWidth="1"/>
    <col min="1804" max="2046" width="9.00390625" style="98" customWidth="1"/>
    <col min="2047" max="2059" width="9.7109375" style="98" customWidth="1"/>
    <col min="2060" max="2302" width="9.00390625" style="98" customWidth="1"/>
    <col min="2303" max="2315" width="9.7109375" style="98" customWidth="1"/>
    <col min="2316" max="2558" width="9.00390625" style="98" customWidth="1"/>
    <col min="2559" max="2571" width="9.7109375" style="98" customWidth="1"/>
    <col min="2572" max="2814" width="9.00390625" style="98" customWidth="1"/>
    <col min="2815" max="2827" width="9.7109375" style="98" customWidth="1"/>
    <col min="2828" max="3070" width="9.00390625" style="98" customWidth="1"/>
    <col min="3071" max="3083" width="9.7109375" style="98" customWidth="1"/>
    <col min="3084" max="3326" width="9.00390625" style="98" customWidth="1"/>
    <col min="3327" max="3339" width="9.7109375" style="98" customWidth="1"/>
    <col min="3340" max="3582" width="9.00390625" style="98" customWidth="1"/>
    <col min="3583" max="3595" width="9.7109375" style="98" customWidth="1"/>
    <col min="3596" max="3838" width="9.00390625" style="98" customWidth="1"/>
    <col min="3839" max="3851" width="9.7109375" style="98" customWidth="1"/>
    <col min="3852" max="4094" width="9.00390625" style="98" customWidth="1"/>
    <col min="4095" max="4107" width="9.7109375" style="98" customWidth="1"/>
    <col min="4108" max="4350" width="9.00390625" style="98" customWidth="1"/>
    <col min="4351" max="4363" width="9.7109375" style="98" customWidth="1"/>
    <col min="4364" max="4606" width="9.00390625" style="98" customWidth="1"/>
    <col min="4607" max="4619" width="9.7109375" style="98" customWidth="1"/>
    <col min="4620" max="4862" width="9.00390625" style="98" customWidth="1"/>
    <col min="4863" max="4875" width="9.7109375" style="98" customWidth="1"/>
    <col min="4876" max="5118" width="9.00390625" style="98" customWidth="1"/>
    <col min="5119" max="5131" width="9.7109375" style="98" customWidth="1"/>
    <col min="5132" max="5374" width="9.00390625" style="98" customWidth="1"/>
    <col min="5375" max="5387" width="9.7109375" style="98" customWidth="1"/>
    <col min="5388" max="5630" width="9.00390625" style="98" customWidth="1"/>
    <col min="5631" max="5643" width="9.7109375" style="98" customWidth="1"/>
    <col min="5644" max="5886" width="9.00390625" style="98" customWidth="1"/>
    <col min="5887" max="5899" width="9.7109375" style="98" customWidth="1"/>
    <col min="5900" max="6142" width="9.00390625" style="98" customWidth="1"/>
    <col min="6143" max="6155" width="9.7109375" style="98" customWidth="1"/>
    <col min="6156" max="6398" width="9.00390625" style="98" customWidth="1"/>
    <col min="6399" max="6411" width="9.7109375" style="98" customWidth="1"/>
    <col min="6412" max="6654" width="9.00390625" style="98" customWidth="1"/>
    <col min="6655" max="6667" width="9.7109375" style="98" customWidth="1"/>
    <col min="6668" max="6910" width="9.00390625" style="98" customWidth="1"/>
    <col min="6911" max="6923" width="9.7109375" style="98" customWidth="1"/>
    <col min="6924" max="7166" width="9.00390625" style="98" customWidth="1"/>
    <col min="7167" max="7179" width="9.7109375" style="98" customWidth="1"/>
    <col min="7180" max="7422" width="9.00390625" style="98" customWidth="1"/>
    <col min="7423" max="7435" width="9.7109375" style="98" customWidth="1"/>
    <col min="7436" max="7678" width="9.00390625" style="98" customWidth="1"/>
    <col min="7679" max="7691" width="9.7109375" style="98" customWidth="1"/>
    <col min="7692" max="7934" width="9.00390625" style="98" customWidth="1"/>
    <col min="7935" max="7947" width="9.7109375" style="98" customWidth="1"/>
    <col min="7948" max="8190" width="9.00390625" style="98" customWidth="1"/>
    <col min="8191" max="8203" width="9.7109375" style="98" customWidth="1"/>
    <col min="8204" max="8446" width="9.00390625" style="98" customWidth="1"/>
    <col min="8447" max="8459" width="9.7109375" style="98" customWidth="1"/>
    <col min="8460" max="8702" width="9.00390625" style="98" customWidth="1"/>
    <col min="8703" max="8715" width="9.7109375" style="98" customWidth="1"/>
    <col min="8716" max="8958" width="9.00390625" style="98" customWidth="1"/>
    <col min="8959" max="8971" width="9.7109375" style="98" customWidth="1"/>
    <col min="8972" max="9214" width="9.00390625" style="98" customWidth="1"/>
    <col min="9215" max="9227" width="9.7109375" style="98" customWidth="1"/>
    <col min="9228" max="9470" width="9.00390625" style="98" customWidth="1"/>
    <col min="9471" max="9483" width="9.7109375" style="98" customWidth="1"/>
    <col min="9484" max="9726" width="9.00390625" style="98" customWidth="1"/>
    <col min="9727" max="9739" width="9.7109375" style="98" customWidth="1"/>
    <col min="9740" max="9982" width="9.00390625" style="98" customWidth="1"/>
    <col min="9983" max="9995" width="9.7109375" style="98" customWidth="1"/>
    <col min="9996" max="10238" width="9.00390625" style="98" customWidth="1"/>
    <col min="10239" max="10251" width="9.7109375" style="98" customWidth="1"/>
    <col min="10252" max="10494" width="9.00390625" style="98" customWidth="1"/>
    <col min="10495" max="10507" width="9.7109375" style="98" customWidth="1"/>
    <col min="10508" max="10750" width="9.00390625" style="98" customWidth="1"/>
    <col min="10751" max="10763" width="9.7109375" style="98" customWidth="1"/>
    <col min="10764" max="11006" width="9.00390625" style="98" customWidth="1"/>
    <col min="11007" max="11019" width="9.7109375" style="98" customWidth="1"/>
    <col min="11020" max="11262" width="9.00390625" style="98" customWidth="1"/>
    <col min="11263" max="11275" width="9.7109375" style="98" customWidth="1"/>
    <col min="11276" max="11518" width="9.00390625" style="98" customWidth="1"/>
    <col min="11519" max="11531" width="9.7109375" style="98" customWidth="1"/>
    <col min="11532" max="11774" width="9.00390625" style="98" customWidth="1"/>
    <col min="11775" max="11787" width="9.7109375" style="98" customWidth="1"/>
    <col min="11788" max="12030" width="9.00390625" style="98" customWidth="1"/>
    <col min="12031" max="12043" width="9.7109375" style="98" customWidth="1"/>
    <col min="12044" max="12286" width="9.00390625" style="98" customWidth="1"/>
    <col min="12287" max="12299" width="9.7109375" style="98" customWidth="1"/>
    <col min="12300" max="12542" width="9.00390625" style="98" customWidth="1"/>
    <col min="12543" max="12555" width="9.7109375" style="98" customWidth="1"/>
    <col min="12556" max="12798" width="9.00390625" style="98" customWidth="1"/>
    <col min="12799" max="12811" width="9.7109375" style="98" customWidth="1"/>
    <col min="12812" max="13054" width="9.00390625" style="98" customWidth="1"/>
    <col min="13055" max="13067" width="9.7109375" style="98" customWidth="1"/>
    <col min="13068" max="13310" width="9.00390625" style="98" customWidth="1"/>
    <col min="13311" max="13323" width="9.7109375" style="98" customWidth="1"/>
    <col min="13324" max="13566" width="9.00390625" style="98" customWidth="1"/>
    <col min="13567" max="13579" width="9.7109375" style="98" customWidth="1"/>
    <col min="13580" max="13822" width="9.00390625" style="98" customWidth="1"/>
    <col min="13823" max="13835" width="9.7109375" style="98" customWidth="1"/>
    <col min="13836" max="14078" width="9.00390625" style="98" customWidth="1"/>
    <col min="14079" max="14091" width="9.7109375" style="98" customWidth="1"/>
    <col min="14092" max="14334" width="9.00390625" style="98" customWidth="1"/>
    <col min="14335" max="14347" width="9.7109375" style="98" customWidth="1"/>
    <col min="14348" max="14590" width="9.00390625" style="98" customWidth="1"/>
    <col min="14591" max="14603" width="9.7109375" style="98" customWidth="1"/>
    <col min="14604" max="14846" width="9.00390625" style="98" customWidth="1"/>
    <col min="14847" max="14859" width="9.7109375" style="98" customWidth="1"/>
    <col min="14860" max="15102" width="9.00390625" style="98" customWidth="1"/>
    <col min="15103" max="15115" width="9.7109375" style="98" customWidth="1"/>
    <col min="15116" max="15358" width="9.00390625" style="98" customWidth="1"/>
    <col min="15359" max="15371" width="9.7109375" style="98" customWidth="1"/>
    <col min="15372" max="15614" width="9.00390625" style="98" customWidth="1"/>
    <col min="15615" max="15627" width="9.7109375" style="98" customWidth="1"/>
    <col min="15628" max="15870" width="9.00390625" style="98" customWidth="1"/>
    <col min="15871" max="15883" width="9.7109375" style="98" customWidth="1"/>
    <col min="15884" max="16126" width="9.00390625" style="98" customWidth="1"/>
    <col min="16127" max="16139" width="9.7109375" style="98" customWidth="1"/>
    <col min="16140" max="16384" width="9.00390625" style="98" customWidth="1"/>
  </cols>
  <sheetData>
    <row r="1" ht="16.5" customHeight="1"/>
    <row r="2" spans="2:11" ht="16.5" customHeight="1" thickBot="1"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6.5" customHeight="1">
      <c r="B3" s="172" t="s">
        <v>46</v>
      </c>
      <c r="C3" s="173"/>
      <c r="D3" s="173"/>
      <c r="E3" s="173"/>
      <c r="F3" s="173"/>
      <c r="G3" s="173"/>
      <c r="H3" s="174"/>
      <c r="I3" s="100"/>
      <c r="J3" s="100"/>
      <c r="K3" s="101"/>
    </row>
    <row r="4" spans="2:11" ht="16.5" customHeight="1">
      <c r="B4" s="175"/>
      <c r="C4" s="176"/>
      <c r="D4" s="176"/>
      <c r="E4" s="176"/>
      <c r="F4" s="176"/>
      <c r="G4" s="176"/>
      <c r="H4" s="177"/>
      <c r="I4" s="100"/>
      <c r="J4" s="100"/>
      <c r="K4" s="101"/>
    </row>
    <row r="5" spans="2:11" ht="16.5" customHeight="1">
      <c r="B5" s="175"/>
      <c r="C5" s="176"/>
      <c r="D5" s="176"/>
      <c r="E5" s="176"/>
      <c r="F5" s="176"/>
      <c r="G5" s="176"/>
      <c r="H5" s="177"/>
      <c r="I5" s="100"/>
      <c r="J5" s="100"/>
      <c r="K5" s="101"/>
    </row>
    <row r="6" spans="2:11" ht="16.5" customHeight="1" thickBot="1">
      <c r="B6" s="178"/>
      <c r="C6" s="179"/>
      <c r="D6" s="179"/>
      <c r="E6" s="179"/>
      <c r="F6" s="179"/>
      <c r="G6" s="179"/>
      <c r="H6" s="180"/>
      <c r="I6" s="100"/>
      <c r="J6" s="100"/>
      <c r="K6" s="101"/>
    </row>
    <row r="7" spans="2:11" ht="16.5" customHeight="1"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2:11" ht="16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2:11" ht="16.5" customHeight="1"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16.5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1" ht="16.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ht="16.5" customHeight="1" thickBot="1"/>
    <row r="13" spans="4:6" ht="16.5" customHeight="1">
      <c r="D13" s="172" t="s">
        <v>41</v>
      </c>
      <c r="E13" s="173"/>
      <c r="F13" s="174"/>
    </row>
    <row r="14" spans="4:8" ht="16.5" customHeight="1">
      <c r="D14" s="175"/>
      <c r="E14" s="176"/>
      <c r="F14" s="177"/>
      <c r="G14" s="102"/>
      <c r="H14" s="102"/>
    </row>
    <row r="15" spans="4:8" ht="16.5" customHeight="1" thickBot="1">
      <c r="D15" s="178"/>
      <c r="E15" s="179"/>
      <c r="F15" s="180"/>
      <c r="G15" s="102"/>
      <c r="H15" s="102"/>
    </row>
    <row r="16" spans="4:8" ht="16.5" customHeight="1">
      <c r="D16" s="102"/>
      <c r="E16" s="102"/>
      <c r="F16" s="102"/>
      <c r="G16" s="102"/>
      <c r="H16" s="102"/>
    </row>
    <row r="17" spans="4:8" ht="16.5" customHeight="1">
      <c r="D17" s="102"/>
      <c r="E17" s="102"/>
      <c r="F17" s="102"/>
      <c r="G17" s="102"/>
      <c r="H17" s="102"/>
    </row>
    <row r="18" ht="16.5" customHeight="1"/>
    <row r="19" ht="16.5" customHeight="1"/>
    <row r="20" ht="16.5" customHeight="1" thickBot="1"/>
    <row r="21" spans="2:8" ht="16.5" customHeight="1">
      <c r="B21" s="187" t="s">
        <v>50</v>
      </c>
      <c r="C21" s="188"/>
      <c r="D21" s="188"/>
      <c r="E21" s="173" t="s">
        <v>49</v>
      </c>
      <c r="F21" s="181"/>
      <c r="G21" s="181"/>
      <c r="H21" s="182"/>
    </row>
    <row r="22" spans="2:9" ht="16.5" customHeight="1">
      <c r="B22" s="189"/>
      <c r="C22" s="190"/>
      <c r="D22" s="190"/>
      <c r="E22" s="183"/>
      <c r="F22" s="183"/>
      <c r="G22" s="183"/>
      <c r="H22" s="184"/>
      <c r="I22" s="104"/>
    </row>
    <row r="23" spans="2:9" ht="16.5" customHeight="1">
      <c r="B23" s="189"/>
      <c r="C23" s="190"/>
      <c r="D23" s="190"/>
      <c r="E23" s="183"/>
      <c r="F23" s="183"/>
      <c r="G23" s="183"/>
      <c r="H23" s="184"/>
      <c r="I23" s="104"/>
    </row>
    <row r="24" spans="2:9" ht="16.5" customHeight="1" thickBot="1">
      <c r="B24" s="191"/>
      <c r="C24" s="192"/>
      <c r="D24" s="192"/>
      <c r="E24" s="185"/>
      <c r="F24" s="185"/>
      <c r="G24" s="185"/>
      <c r="H24" s="186"/>
      <c r="I24" s="104"/>
    </row>
    <row r="25" spans="2:9" ht="16.5" customHeight="1">
      <c r="B25" s="99"/>
      <c r="C25" s="99"/>
      <c r="D25" s="103"/>
      <c r="E25" s="103"/>
      <c r="F25" s="104"/>
      <c r="G25" s="104"/>
      <c r="H25" s="104"/>
      <c r="I25" s="104"/>
    </row>
    <row r="26" ht="16.5" customHeight="1"/>
    <row r="29" ht="16.5">
      <c r="C29"/>
    </row>
  </sheetData>
  <mergeCells count="4">
    <mergeCell ref="B3:H6"/>
    <mergeCell ref="D13:F15"/>
    <mergeCell ref="E21:H24"/>
    <mergeCell ref="B21:D2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SheetLayoutView="115" workbookViewId="0" topLeftCell="A1">
      <selection activeCell="G56" sqref="G56"/>
    </sheetView>
  </sheetViews>
  <sheetFormatPr defaultColWidth="9.140625" defaultRowHeight="15"/>
  <cols>
    <col min="4" max="6" width="10.57421875" style="0" customWidth="1"/>
    <col min="11" max="13" width="10.57421875" style="0" customWidth="1"/>
  </cols>
  <sheetData>
    <row r="1" spans="1:11" s="26" customFormat="1" ht="31.5">
      <c r="A1" s="195" t="s">
        <v>37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30" customFormat="1" ht="15">
      <c r="A2" s="29" t="s">
        <v>15</v>
      </c>
      <c r="B2" s="194" t="s">
        <v>36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s="30" customFormat="1" ht="15">
      <c r="A3" s="31" t="s">
        <v>16</v>
      </c>
      <c r="B3" s="194" t="s">
        <v>43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s="30" customFormat="1" ht="15">
      <c r="A4" s="31" t="s">
        <v>17</v>
      </c>
      <c r="B4" s="194" t="s">
        <v>18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1:11" s="30" customFormat="1" ht="15">
      <c r="A5" s="199" t="s">
        <v>19</v>
      </c>
      <c r="B5" s="194" t="s">
        <v>38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11" s="30" customFormat="1" ht="15">
      <c r="A6" s="200"/>
      <c r="B6" s="196" t="s">
        <v>28</v>
      </c>
      <c r="C6" s="197"/>
      <c r="D6" s="197"/>
      <c r="E6" s="197"/>
      <c r="F6" s="197"/>
      <c r="G6" s="197"/>
      <c r="H6" s="197"/>
      <c r="I6" s="197"/>
      <c r="J6" s="197"/>
      <c r="K6" s="198"/>
    </row>
    <row r="7" spans="1:11" s="30" customFormat="1" ht="15">
      <c r="A7" s="200"/>
      <c r="B7" s="194" t="s">
        <v>39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1:11" s="30" customFormat="1" ht="15">
      <c r="A8" s="200"/>
      <c r="B8" s="194" t="s">
        <v>44</v>
      </c>
      <c r="C8" s="194"/>
      <c r="D8" s="194"/>
      <c r="E8" s="194"/>
      <c r="F8" s="194"/>
      <c r="G8" s="194"/>
      <c r="H8" s="194"/>
      <c r="I8" s="194"/>
      <c r="J8" s="194"/>
      <c r="K8" s="194"/>
    </row>
    <row r="9" spans="1:11" s="30" customFormat="1" ht="15">
      <c r="A9" s="200"/>
      <c r="B9" s="194" t="s">
        <v>51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1:11" s="30" customFormat="1" ht="15">
      <c r="A10" s="200"/>
      <c r="B10" s="196" t="s">
        <v>20</v>
      </c>
      <c r="C10" s="197"/>
      <c r="D10" s="197"/>
      <c r="E10" s="197"/>
      <c r="F10" s="197"/>
      <c r="G10" s="197"/>
      <c r="H10" s="197"/>
      <c r="I10" s="197"/>
      <c r="J10" s="197"/>
      <c r="K10" s="198"/>
    </row>
    <row r="11" spans="1:11" s="30" customFormat="1" ht="15">
      <c r="A11" s="200"/>
      <c r="B11" s="194" t="s">
        <v>27</v>
      </c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s="30" customFormat="1" ht="15">
      <c r="A12" s="200"/>
      <c r="B12" s="194" t="s">
        <v>45</v>
      </c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s="30" customFormat="1" ht="15">
      <c r="A13" s="200"/>
      <c r="B13" s="194" t="s">
        <v>40</v>
      </c>
      <c r="C13" s="194"/>
      <c r="D13" s="194"/>
      <c r="E13" s="194"/>
      <c r="F13" s="194"/>
      <c r="G13" s="194"/>
      <c r="H13" s="194"/>
      <c r="I13" s="194"/>
      <c r="J13" s="194"/>
      <c r="K13" s="194"/>
    </row>
    <row r="14" spans="1:11" s="30" customFormat="1" ht="15">
      <c r="A14" s="200"/>
      <c r="B14" s="194" t="s">
        <v>21</v>
      </c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1" s="30" customFormat="1" ht="15">
      <c r="A15" s="200"/>
      <c r="B15" s="194" t="s">
        <v>52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s="30" customFormat="1" ht="15">
      <c r="A16" s="200"/>
      <c r="B16" s="194" t="s">
        <v>55</v>
      </c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s="30" customFormat="1" ht="15">
      <c r="A17" s="200"/>
      <c r="B17" s="194" t="s">
        <v>47</v>
      </c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1" s="30" customFormat="1" ht="15">
      <c r="A18" s="200"/>
      <c r="B18" s="196" t="s">
        <v>34</v>
      </c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11" s="30" customFormat="1" ht="15">
      <c r="A19" s="200"/>
      <c r="B19" s="196" t="s">
        <v>29</v>
      </c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11" s="30" customFormat="1" ht="15">
      <c r="A20" s="200"/>
      <c r="B20" s="196" t="s">
        <v>35</v>
      </c>
      <c r="C20" s="197"/>
      <c r="D20" s="197"/>
      <c r="E20" s="197"/>
      <c r="F20" s="197"/>
      <c r="G20" s="197"/>
      <c r="H20" s="197"/>
      <c r="I20" s="197"/>
      <c r="J20" s="197"/>
      <c r="K20" s="198"/>
    </row>
    <row r="21" spans="1:11" s="30" customFormat="1" ht="15">
      <c r="A21" s="200"/>
      <c r="B21" s="194" t="s">
        <v>53</v>
      </c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1" s="30" customFormat="1" ht="15">
      <c r="A22" s="200"/>
      <c r="B22" s="194" t="s">
        <v>54</v>
      </c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s="30" customFormat="1" ht="15">
      <c r="A23" s="200"/>
      <c r="B23" s="196" t="s">
        <v>30</v>
      </c>
      <c r="C23" s="197"/>
      <c r="D23" s="197"/>
      <c r="E23" s="197"/>
      <c r="F23" s="197"/>
      <c r="G23" s="197"/>
      <c r="H23" s="197"/>
      <c r="I23" s="197"/>
      <c r="J23" s="197"/>
      <c r="K23" s="198"/>
    </row>
    <row r="24" spans="1:11" s="30" customFormat="1" ht="15">
      <c r="A24" s="201"/>
      <c r="B24" s="196" t="s">
        <v>31</v>
      </c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11" s="30" customFormat="1" ht="51" customHeight="1">
      <c r="A25" s="32" t="s">
        <v>22</v>
      </c>
      <c r="B25" s="193" t="s">
        <v>23</v>
      </c>
      <c r="C25" s="193"/>
      <c r="D25" s="193"/>
      <c r="E25" s="193"/>
      <c r="F25" s="193"/>
      <c r="G25" s="193"/>
      <c r="H25" s="193"/>
      <c r="I25" s="193"/>
      <c r="J25" s="193"/>
      <c r="K25" s="193"/>
    </row>
    <row r="26" spans="1:11" s="30" customFormat="1" ht="56.25" customHeight="1">
      <c r="A26" s="32" t="s">
        <v>24</v>
      </c>
      <c r="B26" s="193" t="s">
        <v>25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2" ht="15">
      <c r="A27" s="25"/>
      <c r="B27" s="25"/>
    </row>
    <row r="54" ht="15">
      <c r="F54" s="33"/>
    </row>
  </sheetData>
  <mergeCells count="27">
    <mergeCell ref="A1:K1"/>
    <mergeCell ref="B3:K3"/>
    <mergeCell ref="B25:K25"/>
    <mergeCell ref="B6:K6"/>
    <mergeCell ref="B10:K10"/>
    <mergeCell ref="B18:K18"/>
    <mergeCell ref="B19:K19"/>
    <mergeCell ref="B20:K20"/>
    <mergeCell ref="B23:K23"/>
    <mergeCell ref="B24:K24"/>
    <mergeCell ref="A5:A24"/>
    <mergeCell ref="B26:K26"/>
    <mergeCell ref="B2:K2"/>
    <mergeCell ref="B22:K22"/>
    <mergeCell ref="B21:K21"/>
    <mergeCell ref="B17:K17"/>
    <mergeCell ref="B16:K16"/>
    <mergeCell ref="B14:K14"/>
    <mergeCell ref="B13:K13"/>
    <mergeCell ref="B12:K12"/>
    <mergeCell ref="B15:K15"/>
    <mergeCell ref="B11:K11"/>
    <mergeCell ref="B9:K9"/>
    <mergeCell ref="B8:K8"/>
    <mergeCell ref="B7:K7"/>
    <mergeCell ref="B5:K5"/>
    <mergeCell ref="B4:K4"/>
  </mergeCells>
  <printOptions horizontalCentered="1"/>
  <pageMargins left="0.7086614173228347" right="0.1968503937007874" top="0.3937007874015748" bottom="0.2755905511811024" header="0.31496062992125984" footer="0.2362204724409449"/>
  <pageSetup fitToHeight="0" fitToWidth="1" horizontalDpi="600" verticalDpi="600" orientation="landscape" paperSize="9" r:id="rId1"/>
  <headerFooter alignWithMargins="0">
    <oddFooter>&amp;C&amp;10&amp;8&amp;P/&amp;N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9"/>
  <sheetViews>
    <sheetView zoomScaleSheetLayoutView="100" workbookViewId="0" topLeftCell="A40">
      <selection activeCell="E86" sqref="E86"/>
    </sheetView>
  </sheetViews>
  <sheetFormatPr defaultColWidth="9.140625" defaultRowHeight="15"/>
  <cols>
    <col min="1" max="1" width="9.00390625" style="34" customWidth="1"/>
    <col min="2" max="2" width="9.00390625" style="2" customWidth="1"/>
    <col min="3" max="3" width="9.00390625" style="106" customWidth="1"/>
    <col min="4" max="4" width="10.57421875" style="106" customWidth="1"/>
    <col min="5" max="5" width="10.57421875" style="22" customWidth="1"/>
    <col min="6" max="6" width="10.57421875" style="106" customWidth="1"/>
    <col min="7" max="7" width="1.1484375" style="23" customWidth="1"/>
    <col min="8" max="9" width="9.00390625" style="106" customWidth="1"/>
    <col min="10" max="10" width="9.00390625" style="24" customWidth="1"/>
    <col min="11" max="11" width="10.57421875" style="24" customWidth="1"/>
    <col min="12" max="12" width="10.57421875" style="22" customWidth="1"/>
    <col min="13" max="13" width="10.57421875" style="106" customWidth="1"/>
    <col min="14" max="74" width="9.00390625" style="17" customWidth="1"/>
    <col min="75" max="16384" width="9.00390625" style="33" customWidth="1"/>
  </cols>
  <sheetData>
    <row r="1" spans="1:13" ht="30" customHeight="1">
      <c r="A1" s="202" t="s">
        <v>152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03" t="s">
        <v>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4.95" customHeight="1">
      <c r="A3" s="204" t="s">
        <v>1</v>
      </c>
      <c r="B3" s="205"/>
      <c r="C3" s="205"/>
      <c r="D3" s="205"/>
      <c r="E3" s="205"/>
      <c r="F3" s="205"/>
      <c r="G3" s="116"/>
      <c r="H3" s="204" t="s">
        <v>2</v>
      </c>
      <c r="I3" s="205"/>
      <c r="J3" s="205"/>
      <c r="K3" s="205"/>
      <c r="L3" s="205"/>
      <c r="M3" s="205"/>
    </row>
    <row r="4" spans="1:13" ht="20.1" customHeight="1">
      <c r="A4" s="206" t="s">
        <v>58</v>
      </c>
      <c r="B4" s="208" t="s">
        <v>59</v>
      </c>
      <c r="C4" s="210" t="s">
        <v>60</v>
      </c>
      <c r="D4" s="212" t="s">
        <v>42</v>
      </c>
      <c r="E4" s="214" t="s">
        <v>48</v>
      </c>
      <c r="F4" s="117" t="s">
        <v>56</v>
      </c>
      <c r="G4" s="118"/>
      <c r="H4" s="216" t="s">
        <v>58</v>
      </c>
      <c r="I4" s="218" t="s">
        <v>59</v>
      </c>
      <c r="J4" s="220" t="s">
        <v>60</v>
      </c>
      <c r="K4" s="212" t="s">
        <v>42</v>
      </c>
      <c r="L4" s="214" t="s">
        <v>48</v>
      </c>
      <c r="M4" s="117" t="s">
        <v>56</v>
      </c>
    </row>
    <row r="5" spans="1:13" ht="20.1" customHeight="1">
      <c r="A5" s="207"/>
      <c r="B5" s="209"/>
      <c r="C5" s="211"/>
      <c r="D5" s="213"/>
      <c r="E5" s="215"/>
      <c r="F5" s="119" t="s">
        <v>61</v>
      </c>
      <c r="G5" s="118"/>
      <c r="H5" s="217"/>
      <c r="I5" s="219"/>
      <c r="J5" s="221"/>
      <c r="K5" s="213"/>
      <c r="L5" s="215"/>
      <c r="M5" s="119" t="s">
        <v>61</v>
      </c>
    </row>
    <row r="6" spans="1:74" s="1" customFormat="1" ht="27" customHeight="1">
      <c r="A6" s="222" t="s">
        <v>3</v>
      </c>
      <c r="B6" s="223"/>
      <c r="C6" s="224"/>
      <c r="D6" s="120">
        <f>SUM(D7,D13,D16,D25,D29,D32,D35,D41,D44)</f>
        <v>1421807</v>
      </c>
      <c r="E6" s="120">
        <f>SUM(E7,E13,E16,E25,E29,E32,E35,E41,E44)</f>
        <v>1458578</v>
      </c>
      <c r="F6" s="107">
        <f>D6-E6</f>
        <v>-36771</v>
      </c>
      <c r="G6" s="121"/>
      <c r="H6" s="222" t="s">
        <v>3</v>
      </c>
      <c r="I6" s="225"/>
      <c r="J6" s="226"/>
      <c r="K6" s="122">
        <f>SUM(K7,K32,K41,K65,K68,K71,K74,K77,K84,K87)</f>
        <v>1421807</v>
      </c>
      <c r="L6" s="122">
        <f>SUM(L7,L32,L41,L65,L68,L71,L74,L77,L84,L87)</f>
        <v>1458578</v>
      </c>
      <c r="M6" s="107">
        <f>K6-L6</f>
        <v>-36771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s="3" customFormat="1" ht="27" customHeight="1">
      <c r="A7" s="123" t="s">
        <v>62</v>
      </c>
      <c r="B7" s="227" t="s">
        <v>63</v>
      </c>
      <c r="C7" s="227"/>
      <c r="D7" s="124">
        <f>SUM(D8)</f>
        <v>252232</v>
      </c>
      <c r="E7" s="125">
        <f>E8</f>
        <v>269896</v>
      </c>
      <c r="F7" s="114">
        <f aca="true" t="shared" si="0" ref="F7:F21">D7-E7</f>
        <v>-17664</v>
      </c>
      <c r="G7" s="126"/>
      <c r="H7" s="123" t="s">
        <v>64</v>
      </c>
      <c r="I7" s="227" t="s">
        <v>63</v>
      </c>
      <c r="J7" s="227"/>
      <c r="K7" s="127">
        <f>SUM(K8,K16,K25)</f>
        <v>1125969</v>
      </c>
      <c r="L7" s="127">
        <f>SUM(L8,L16,L25)</f>
        <v>1160137</v>
      </c>
      <c r="M7" s="114">
        <f aca="true" t="shared" si="1" ref="M7:M19">K7-L7</f>
        <v>-34168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s="4" customFormat="1" ht="27" customHeight="1">
      <c r="A8" s="90"/>
      <c r="B8" s="40" t="s">
        <v>9</v>
      </c>
      <c r="C8" s="41" t="s">
        <v>5</v>
      </c>
      <c r="D8" s="85">
        <f>SUM(D9:D12)</f>
        <v>252232</v>
      </c>
      <c r="E8" s="86">
        <f>SUM(E9:E12)</f>
        <v>269896</v>
      </c>
      <c r="F8" s="115">
        <f t="shared" si="0"/>
        <v>-17664</v>
      </c>
      <c r="G8" s="126"/>
      <c r="H8" s="128" t="s">
        <v>4</v>
      </c>
      <c r="I8" s="129" t="s">
        <v>7</v>
      </c>
      <c r="J8" s="130" t="s">
        <v>0</v>
      </c>
      <c r="K8" s="131">
        <f>SUM(K9:K15)</f>
        <v>1010063</v>
      </c>
      <c r="L8" s="131">
        <f>SUM(L9:L15)</f>
        <v>1040842</v>
      </c>
      <c r="M8" s="115">
        <f t="shared" si="1"/>
        <v>-30779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" customFormat="1" ht="27" customHeight="1">
      <c r="A9" s="91"/>
      <c r="B9" s="42"/>
      <c r="C9" s="132" t="s">
        <v>10</v>
      </c>
      <c r="D9" s="76">
        <v>152272</v>
      </c>
      <c r="E9" s="133">
        <v>165921</v>
      </c>
      <c r="F9" s="170">
        <f t="shared" si="0"/>
        <v>-13649</v>
      </c>
      <c r="G9" s="126"/>
      <c r="H9" s="134"/>
      <c r="I9" s="135"/>
      <c r="J9" s="132" t="s">
        <v>12</v>
      </c>
      <c r="K9" s="110">
        <v>608163</v>
      </c>
      <c r="L9" s="110">
        <v>577920</v>
      </c>
      <c r="M9" s="170">
        <f t="shared" si="1"/>
        <v>30243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s="3" customFormat="1" ht="27" customHeight="1">
      <c r="A10" s="91"/>
      <c r="B10" s="43"/>
      <c r="C10" s="132" t="s">
        <v>33</v>
      </c>
      <c r="D10" s="76">
        <v>78840</v>
      </c>
      <c r="E10" s="133">
        <v>82125</v>
      </c>
      <c r="F10" s="170">
        <f t="shared" si="0"/>
        <v>-3285</v>
      </c>
      <c r="G10" s="137"/>
      <c r="H10" s="134"/>
      <c r="I10" s="50"/>
      <c r="J10" s="132" t="s">
        <v>13</v>
      </c>
      <c r="K10" s="110">
        <v>0</v>
      </c>
      <c r="L10" s="110">
        <v>22200</v>
      </c>
      <c r="M10" s="170">
        <f t="shared" si="1"/>
        <v>-22200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s="6" customFormat="1" ht="27" customHeight="1">
      <c r="A11" s="91"/>
      <c r="B11" s="43"/>
      <c r="C11" s="44" t="s">
        <v>11</v>
      </c>
      <c r="D11" s="76">
        <v>17520</v>
      </c>
      <c r="E11" s="133">
        <v>18250</v>
      </c>
      <c r="F11" s="170">
        <f t="shared" si="0"/>
        <v>-730</v>
      </c>
      <c r="G11" s="138"/>
      <c r="H11" s="134"/>
      <c r="I11" s="92"/>
      <c r="J11" s="139" t="s">
        <v>6</v>
      </c>
      <c r="K11" s="110">
        <v>238247</v>
      </c>
      <c r="L11" s="110">
        <v>285217</v>
      </c>
      <c r="M11" s="170">
        <f t="shared" si="1"/>
        <v>-46970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74" s="6" customFormat="1" ht="27" customHeight="1">
      <c r="A12" s="93"/>
      <c r="B12" s="68"/>
      <c r="C12" s="44" t="s">
        <v>26</v>
      </c>
      <c r="D12" s="109">
        <v>3600</v>
      </c>
      <c r="E12" s="109">
        <v>3600</v>
      </c>
      <c r="F12" s="170">
        <f t="shared" si="0"/>
        <v>0</v>
      </c>
      <c r="G12" s="138"/>
      <c r="H12" s="134"/>
      <c r="I12" s="92"/>
      <c r="J12" s="139" t="s">
        <v>65</v>
      </c>
      <c r="K12" s="110">
        <v>70534</v>
      </c>
      <c r="L12" s="110">
        <v>71927</v>
      </c>
      <c r="M12" s="170">
        <f t="shared" si="1"/>
        <v>-1393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1:74" s="1" customFormat="1" ht="27" customHeight="1">
      <c r="A13" s="94" t="s">
        <v>14</v>
      </c>
      <c r="B13" s="228" t="s">
        <v>8</v>
      </c>
      <c r="C13" s="228"/>
      <c r="D13" s="124">
        <f>SUM(D14)</f>
        <v>0</v>
      </c>
      <c r="E13" s="124">
        <v>0</v>
      </c>
      <c r="F13" s="114">
        <f t="shared" si="0"/>
        <v>0</v>
      </c>
      <c r="G13" s="126"/>
      <c r="H13" s="134"/>
      <c r="I13" s="50"/>
      <c r="J13" s="132" t="s">
        <v>67</v>
      </c>
      <c r="K13" s="110">
        <v>79892</v>
      </c>
      <c r="L13" s="110">
        <v>79691</v>
      </c>
      <c r="M13" s="170">
        <f t="shared" si="1"/>
        <v>201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74" s="1" customFormat="1" ht="27" customHeight="1">
      <c r="A14" s="95"/>
      <c r="B14" s="45" t="s">
        <v>66</v>
      </c>
      <c r="C14" s="46"/>
      <c r="D14" s="5">
        <f>SUM(D15)</f>
        <v>0</v>
      </c>
      <c r="E14" s="5">
        <v>0</v>
      </c>
      <c r="F14" s="115">
        <f t="shared" si="0"/>
        <v>0</v>
      </c>
      <c r="G14" s="126"/>
      <c r="H14" s="134"/>
      <c r="I14" s="50"/>
      <c r="J14" s="132" t="s">
        <v>68</v>
      </c>
      <c r="K14" s="110">
        <v>13227</v>
      </c>
      <c r="L14" s="110">
        <v>3887</v>
      </c>
      <c r="M14" s="170">
        <f t="shared" si="1"/>
        <v>9340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s="1" customFormat="1" ht="27" customHeight="1">
      <c r="A15" s="96"/>
      <c r="B15" s="47"/>
      <c r="C15" s="49" t="s">
        <v>66</v>
      </c>
      <c r="D15" s="140">
        <v>0</v>
      </c>
      <c r="E15" s="140">
        <v>0</v>
      </c>
      <c r="F15" s="108">
        <f t="shared" si="0"/>
        <v>0</v>
      </c>
      <c r="G15" s="126"/>
      <c r="H15" s="134"/>
      <c r="I15" s="50"/>
      <c r="J15" s="132"/>
      <c r="K15" s="136"/>
      <c r="L15" s="136"/>
      <c r="M15" s="17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s="3" customFormat="1" ht="24.75" customHeight="1">
      <c r="A16" s="141" t="s">
        <v>69</v>
      </c>
      <c r="B16" s="228" t="s">
        <v>63</v>
      </c>
      <c r="C16" s="228"/>
      <c r="D16" s="124">
        <f>SUM(D17)</f>
        <v>50029</v>
      </c>
      <c r="E16" s="124">
        <f>SUM(E17)</f>
        <v>96487</v>
      </c>
      <c r="F16" s="114">
        <f t="shared" si="0"/>
        <v>-46458</v>
      </c>
      <c r="G16" s="126"/>
      <c r="H16" s="134"/>
      <c r="I16" s="129" t="s">
        <v>70</v>
      </c>
      <c r="J16" s="130" t="s">
        <v>71</v>
      </c>
      <c r="K16" s="131">
        <f>SUM(K17:K19)</f>
        <v>2880</v>
      </c>
      <c r="L16" s="131">
        <f>SUM(L17:L19)</f>
        <v>3480</v>
      </c>
      <c r="M16" s="115">
        <f t="shared" si="1"/>
        <v>-600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s="7" customFormat="1" ht="23.25" customHeight="1">
      <c r="A17" s="229"/>
      <c r="B17" s="40" t="s">
        <v>72</v>
      </c>
      <c r="C17" s="48" t="s">
        <v>71</v>
      </c>
      <c r="D17" s="5">
        <f>SUM(D18:D21)</f>
        <v>50029</v>
      </c>
      <c r="E17" s="5">
        <f>SUM(E18:E21)</f>
        <v>96487</v>
      </c>
      <c r="F17" s="115">
        <f t="shared" si="0"/>
        <v>-46458</v>
      </c>
      <c r="G17" s="142"/>
      <c r="H17" s="134"/>
      <c r="I17" s="143"/>
      <c r="J17" s="52" t="s">
        <v>73</v>
      </c>
      <c r="K17" s="111">
        <v>600</v>
      </c>
      <c r="L17" s="75">
        <v>600</v>
      </c>
      <c r="M17" s="108">
        <f t="shared" si="1"/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74" s="7" customFormat="1" ht="26.25" customHeight="1">
      <c r="A18" s="229"/>
      <c r="B18" s="66"/>
      <c r="C18" s="74" t="s">
        <v>74</v>
      </c>
      <c r="D18" s="21">
        <v>0</v>
      </c>
      <c r="E18" s="144">
        <v>0</v>
      </c>
      <c r="F18" s="108">
        <f t="shared" si="0"/>
        <v>0</v>
      </c>
      <c r="G18" s="142"/>
      <c r="H18" s="134"/>
      <c r="I18" s="145"/>
      <c r="J18" s="47" t="s">
        <v>75</v>
      </c>
      <c r="K18" s="112">
        <v>0</v>
      </c>
      <c r="L18" s="87">
        <v>0</v>
      </c>
      <c r="M18" s="108">
        <f t="shared" si="1"/>
        <v>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</row>
    <row r="19" spans="1:74" s="7" customFormat="1" ht="24" customHeight="1">
      <c r="A19" s="229"/>
      <c r="B19" s="67"/>
      <c r="C19" s="74" t="s">
        <v>76</v>
      </c>
      <c r="D19" s="21">
        <v>0</v>
      </c>
      <c r="E19" s="144">
        <v>0</v>
      </c>
      <c r="F19" s="108">
        <f t="shared" si="0"/>
        <v>0</v>
      </c>
      <c r="G19" s="142"/>
      <c r="H19" s="134"/>
      <c r="I19" s="145"/>
      <c r="J19" s="52" t="s">
        <v>77</v>
      </c>
      <c r="K19" s="111">
        <v>2280</v>
      </c>
      <c r="L19" s="75">
        <v>2880</v>
      </c>
      <c r="M19" s="108">
        <f t="shared" si="1"/>
        <v>-600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74" s="1" customFormat="1" ht="26.25" customHeight="1">
      <c r="A20" s="229"/>
      <c r="B20" s="67"/>
      <c r="C20" s="74" t="s">
        <v>78</v>
      </c>
      <c r="D20" s="21">
        <v>50029</v>
      </c>
      <c r="E20" s="140">
        <v>96487</v>
      </c>
      <c r="F20" s="108">
        <f t="shared" si="0"/>
        <v>-46458</v>
      </c>
      <c r="G20" s="126"/>
      <c r="H20" s="134"/>
      <c r="I20" s="145"/>
      <c r="J20" s="52"/>
      <c r="K20" s="75"/>
      <c r="L20" s="75"/>
      <c r="M20" s="10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s="8" customFormat="1" ht="22.5" customHeight="1">
      <c r="A21" s="229"/>
      <c r="B21" s="88"/>
      <c r="C21" s="132" t="s">
        <v>79</v>
      </c>
      <c r="D21" s="21">
        <v>0</v>
      </c>
      <c r="E21" s="144">
        <v>0</v>
      </c>
      <c r="F21" s="108">
        <f t="shared" si="0"/>
        <v>0</v>
      </c>
      <c r="G21" s="146"/>
      <c r="H21" s="147"/>
      <c r="I21" s="148"/>
      <c r="J21" s="47"/>
      <c r="K21" s="87"/>
      <c r="L21" s="87"/>
      <c r="M21" s="10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8" customFormat="1" ht="30" customHeight="1">
      <c r="A22" s="230" t="str">
        <f>A1</f>
        <v xml:space="preserve"> 2017년도 엘림실버빌 예산총괄표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s="8" customFormat="1" ht="20.1" customHeight="1">
      <c r="A23" s="231" t="s">
        <v>58</v>
      </c>
      <c r="B23" s="231" t="s">
        <v>59</v>
      </c>
      <c r="C23" s="231" t="s">
        <v>60</v>
      </c>
      <c r="D23" s="212" t="s">
        <v>42</v>
      </c>
      <c r="E23" s="214" t="s">
        <v>48</v>
      </c>
      <c r="F23" s="119" t="s">
        <v>56</v>
      </c>
      <c r="G23" s="118"/>
      <c r="H23" s="241" t="s">
        <v>58</v>
      </c>
      <c r="I23" s="241" t="s">
        <v>59</v>
      </c>
      <c r="J23" s="232" t="s">
        <v>60</v>
      </c>
      <c r="K23" s="212" t="s">
        <v>42</v>
      </c>
      <c r="L23" s="214" t="s">
        <v>48</v>
      </c>
      <c r="M23" s="119" t="s">
        <v>56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74" s="8" customFormat="1" ht="20.1" customHeight="1">
      <c r="A24" s="231"/>
      <c r="B24" s="231"/>
      <c r="C24" s="231"/>
      <c r="D24" s="213"/>
      <c r="E24" s="215"/>
      <c r="F24" s="119" t="s">
        <v>61</v>
      </c>
      <c r="G24" s="118"/>
      <c r="H24" s="241"/>
      <c r="I24" s="241"/>
      <c r="J24" s="232"/>
      <c r="K24" s="213"/>
      <c r="L24" s="215"/>
      <c r="M24" s="119" t="s">
        <v>61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10" customFormat="1" ht="33.95" customHeight="1">
      <c r="A25" s="149" t="s">
        <v>80</v>
      </c>
      <c r="B25" s="228" t="s">
        <v>63</v>
      </c>
      <c r="C25" s="228"/>
      <c r="D25" s="124">
        <f>SUM(D26)</f>
        <v>21000</v>
      </c>
      <c r="E25" s="124">
        <f>SUM(E26)</f>
        <v>23000</v>
      </c>
      <c r="F25" s="114">
        <f>D25-E25</f>
        <v>-2000</v>
      </c>
      <c r="G25" s="126"/>
      <c r="H25" s="134"/>
      <c r="I25" s="150" t="s">
        <v>81</v>
      </c>
      <c r="J25" s="130" t="s">
        <v>71</v>
      </c>
      <c r="K25" s="131">
        <f>SUM(K26:K31)</f>
        <v>113026</v>
      </c>
      <c r="L25" s="131">
        <f>SUM(L26:L31)</f>
        <v>115815</v>
      </c>
      <c r="M25" s="115">
        <f>K25-L25</f>
        <v>-2789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13" ht="33.95" customHeight="1">
      <c r="A26" s="242"/>
      <c r="B26" s="60" t="s">
        <v>82</v>
      </c>
      <c r="C26" s="53" t="s">
        <v>71</v>
      </c>
      <c r="D26" s="13">
        <f>SUM(D27:D28)</f>
        <v>21000</v>
      </c>
      <c r="E26" s="13">
        <f>SUM(E27:E28)</f>
        <v>23000</v>
      </c>
      <c r="F26" s="115">
        <f aca="true" t="shared" si="2" ref="F26:F37">D26-E26</f>
        <v>-2000</v>
      </c>
      <c r="G26" s="97"/>
      <c r="H26" s="134"/>
      <c r="I26" s="233"/>
      <c r="J26" s="52" t="s">
        <v>83</v>
      </c>
      <c r="K26" s="75">
        <v>2100</v>
      </c>
      <c r="L26" s="75">
        <v>3200</v>
      </c>
      <c r="M26" s="108">
        <f aca="true" t="shared" si="3" ref="M26:M36">K26-L26</f>
        <v>-1100</v>
      </c>
    </row>
    <row r="27" spans="1:13" ht="33.95" customHeight="1">
      <c r="A27" s="243"/>
      <c r="B27" s="236"/>
      <c r="C27" s="132" t="s">
        <v>84</v>
      </c>
      <c r="D27" s="77">
        <v>11000</v>
      </c>
      <c r="E27" s="140">
        <v>13000</v>
      </c>
      <c r="F27" s="108">
        <f t="shared" si="2"/>
        <v>-2000</v>
      </c>
      <c r="G27" s="97"/>
      <c r="H27" s="134"/>
      <c r="I27" s="234"/>
      <c r="J27" s="52" t="s">
        <v>85</v>
      </c>
      <c r="K27" s="75">
        <v>17720</v>
      </c>
      <c r="L27" s="75">
        <v>16575</v>
      </c>
      <c r="M27" s="108">
        <f t="shared" si="3"/>
        <v>1145</v>
      </c>
    </row>
    <row r="28" spans="1:13" ht="33.95" customHeight="1">
      <c r="A28" s="244"/>
      <c r="B28" s="237"/>
      <c r="C28" s="132" t="s">
        <v>86</v>
      </c>
      <c r="D28" s="77">
        <v>10000</v>
      </c>
      <c r="E28" s="140">
        <v>10000</v>
      </c>
      <c r="F28" s="108">
        <f t="shared" si="2"/>
        <v>0</v>
      </c>
      <c r="G28" s="97"/>
      <c r="H28" s="134"/>
      <c r="I28" s="234"/>
      <c r="J28" s="56" t="s">
        <v>87</v>
      </c>
      <c r="K28" s="78">
        <v>53806</v>
      </c>
      <c r="L28" s="78">
        <v>55240</v>
      </c>
      <c r="M28" s="108">
        <f t="shared" si="3"/>
        <v>-1434</v>
      </c>
    </row>
    <row r="29" spans="1:74" s="11" customFormat="1" ht="33.95" customHeight="1">
      <c r="A29" s="149" t="s">
        <v>88</v>
      </c>
      <c r="B29" s="238" t="s">
        <v>63</v>
      </c>
      <c r="C29" s="239"/>
      <c r="D29" s="124">
        <f>SUM(D30)</f>
        <v>1036236</v>
      </c>
      <c r="E29" s="124">
        <f>SUM(E30)</f>
        <v>996705</v>
      </c>
      <c r="F29" s="114">
        <f t="shared" si="2"/>
        <v>39531</v>
      </c>
      <c r="G29" s="151"/>
      <c r="H29" s="134"/>
      <c r="I29" s="234"/>
      <c r="J29" s="57" t="s">
        <v>89</v>
      </c>
      <c r="K29" s="79">
        <v>12400</v>
      </c>
      <c r="L29" s="79">
        <v>13800</v>
      </c>
      <c r="M29" s="108">
        <f t="shared" si="3"/>
        <v>-1400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</row>
    <row r="30" spans="1:74" s="4" customFormat="1" ht="33.95" customHeight="1">
      <c r="A30" s="240"/>
      <c r="B30" s="60" t="s">
        <v>90</v>
      </c>
      <c r="C30" s="54" t="s">
        <v>71</v>
      </c>
      <c r="D30" s="13">
        <f>SUM(D31)</f>
        <v>1036236</v>
      </c>
      <c r="E30" s="13">
        <f>SUM(E31)</f>
        <v>996705</v>
      </c>
      <c r="F30" s="115">
        <f t="shared" si="2"/>
        <v>39531</v>
      </c>
      <c r="G30" s="151"/>
      <c r="H30" s="134"/>
      <c r="I30" s="234"/>
      <c r="J30" s="52" t="s">
        <v>91</v>
      </c>
      <c r="K30" s="75">
        <v>26400</v>
      </c>
      <c r="L30" s="75">
        <v>26400</v>
      </c>
      <c r="M30" s="108">
        <f t="shared" si="3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s="10" customFormat="1" ht="33.95" customHeight="1">
      <c r="A31" s="240"/>
      <c r="B31" s="55"/>
      <c r="C31" s="152" t="s">
        <v>92</v>
      </c>
      <c r="D31" s="76">
        <v>1036236</v>
      </c>
      <c r="E31" s="153">
        <v>996705</v>
      </c>
      <c r="F31" s="108">
        <f t="shared" si="2"/>
        <v>39531</v>
      </c>
      <c r="G31" s="97"/>
      <c r="H31" s="147"/>
      <c r="I31" s="235"/>
      <c r="J31" s="58" t="s">
        <v>93</v>
      </c>
      <c r="K31" s="80">
        <v>600</v>
      </c>
      <c r="L31" s="80">
        <v>600</v>
      </c>
      <c r="M31" s="108">
        <f t="shared" si="3"/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s="11" customFormat="1" ht="33.95" customHeight="1">
      <c r="A32" s="123" t="s">
        <v>94</v>
      </c>
      <c r="B32" s="228" t="s">
        <v>63</v>
      </c>
      <c r="C32" s="228"/>
      <c r="D32" s="124">
        <f>SUM(D33)</f>
        <v>0</v>
      </c>
      <c r="E32" s="125">
        <v>0</v>
      </c>
      <c r="F32" s="114">
        <f t="shared" si="2"/>
        <v>0</v>
      </c>
      <c r="G32" s="97"/>
      <c r="H32" s="154" t="s">
        <v>95</v>
      </c>
      <c r="I32" s="228" t="s">
        <v>63</v>
      </c>
      <c r="J32" s="228"/>
      <c r="K32" s="127">
        <f>SUM(K33)</f>
        <v>30800</v>
      </c>
      <c r="L32" s="127">
        <f>SUM(L33)</f>
        <v>33800</v>
      </c>
      <c r="M32" s="114">
        <f t="shared" si="3"/>
        <v>-3000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s="4" customFormat="1" ht="33.95" customHeight="1">
      <c r="A33" s="240"/>
      <c r="B33" s="40" t="s">
        <v>96</v>
      </c>
      <c r="C33" s="41" t="s">
        <v>71</v>
      </c>
      <c r="D33" s="14">
        <f>SUM(D34)</f>
        <v>0</v>
      </c>
      <c r="E33" s="12">
        <v>0</v>
      </c>
      <c r="F33" s="115">
        <f t="shared" si="2"/>
        <v>0</v>
      </c>
      <c r="G33" s="151"/>
      <c r="H33" s="245"/>
      <c r="I33" s="150" t="s">
        <v>97</v>
      </c>
      <c r="J33" s="130" t="s">
        <v>71</v>
      </c>
      <c r="K33" s="155">
        <f>SUM(K34:K36)</f>
        <v>30800</v>
      </c>
      <c r="L33" s="155">
        <f>SUM(L34:L36)</f>
        <v>33800</v>
      </c>
      <c r="M33" s="115">
        <f t="shared" si="3"/>
        <v>-3000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s="1" customFormat="1" ht="33.95" customHeight="1">
      <c r="A34" s="240"/>
      <c r="B34" s="55"/>
      <c r="C34" s="132" t="s">
        <v>96</v>
      </c>
      <c r="D34" s="156">
        <v>0</v>
      </c>
      <c r="E34" s="157">
        <v>0</v>
      </c>
      <c r="F34" s="108">
        <f t="shared" si="2"/>
        <v>0</v>
      </c>
      <c r="G34" s="97"/>
      <c r="H34" s="245"/>
      <c r="I34" s="246"/>
      <c r="J34" s="61" t="s">
        <v>97</v>
      </c>
      <c r="K34" s="78">
        <v>7000</v>
      </c>
      <c r="L34" s="158">
        <v>10000</v>
      </c>
      <c r="M34" s="108">
        <f t="shared" si="3"/>
        <v>-3000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1:74" s="10" customFormat="1" ht="33.95" customHeight="1">
      <c r="A35" s="123" t="s">
        <v>98</v>
      </c>
      <c r="B35" s="228" t="s">
        <v>63</v>
      </c>
      <c r="C35" s="228"/>
      <c r="D35" s="124">
        <f>SUM(D36)</f>
        <v>0</v>
      </c>
      <c r="E35" s="124">
        <f>SUM(E36)</f>
        <v>10000</v>
      </c>
      <c r="F35" s="114">
        <f t="shared" si="2"/>
        <v>-10000</v>
      </c>
      <c r="G35" s="97"/>
      <c r="H35" s="245"/>
      <c r="I35" s="246"/>
      <c r="J35" s="59" t="s">
        <v>99</v>
      </c>
      <c r="K35" s="79">
        <v>10800</v>
      </c>
      <c r="L35" s="159">
        <v>11800</v>
      </c>
      <c r="M35" s="108">
        <f t="shared" si="3"/>
        <v>-1000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74" s="11" customFormat="1" ht="33.95" customHeight="1">
      <c r="A36" s="240"/>
      <c r="B36" s="40" t="s">
        <v>100</v>
      </c>
      <c r="C36" s="41" t="s">
        <v>71</v>
      </c>
      <c r="D36" s="14">
        <f>SUM(D37)</f>
        <v>0</v>
      </c>
      <c r="E36" s="14">
        <f>SUM(E37)</f>
        <v>10000</v>
      </c>
      <c r="F36" s="115">
        <f t="shared" si="2"/>
        <v>-10000</v>
      </c>
      <c r="G36" s="97"/>
      <c r="H36" s="245"/>
      <c r="I36" s="246"/>
      <c r="J36" s="52" t="s">
        <v>101</v>
      </c>
      <c r="K36" s="75">
        <v>13000</v>
      </c>
      <c r="L36" s="160">
        <v>12000</v>
      </c>
      <c r="M36" s="108">
        <f t="shared" si="3"/>
        <v>1000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4" customFormat="1" ht="33.95" customHeight="1">
      <c r="A37" s="240"/>
      <c r="B37" s="55"/>
      <c r="C37" s="132" t="s">
        <v>102</v>
      </c>
      <c r="D37" s="171">
        <v>0</v>
      </c>
      <c r="E37" s="171">
        <v>10000</v>
      </c>
      <c r="F37" s="170">
        <f t="shared" si="2"/>
        <v>-10000</v>
      </c>
      <c r="G37" s="97"/>
      <c r="H37" s="97"/>
      <c r="I37" s="97"/>
      <c r="J37" s="97"/>
      <c r="K37" s="97"/>
      <c r="L37" s="97"/>
      <c r="M37" s="161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9" customFormat="1" ht="30" customHeight="1">
      <c r="A38" s="202" t="str">
        <f>A22</f>
        <v xml:space="preserve"> 2017년도 엘림실버빌 예산총괄표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s="9" customFormat="1" ht="20.1" customHeight="1">
      <c r="A39" s="231" t="s">
        <v>58</v>
      </c>
      <c r="B39" s="231" t="s">
        <v>59</v>
      </c>
      <c r="C39" s="231" t="s">
        <v>60</v>
      </c>
      <c r="D39" s="212" t="s">
        <v>42</v>
      </c>
      <c r="E39" s="214" t="s">
        <v>48</v>
      </c>
      <c r="F39" s="119" t="s">
        <v>56</v>
      </c>
      <c r="G39" s="162"/>
      <c r="H39" s="241" t="s">
        <v>58</v>
      </c>
      <c r="I39" s="241" t="s">
        <v>59</v>
      </c>
      <c r="J39" s="232" t="s">
        <v>60</v>
      </c>
      <c r="K39" s="212" t="s">
        <v>42</v>
      </c>
      <c r="L39" s="214" t="s">
        <v>48</v>
      </c>
      <c r="M39" s="119" t="s">
        <v>56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s="9" customFormat="1" ht="20.1" customHeight="1">
      <c r="A40" s="231"/>
      <c r="B40" s="231"/>
      <c r="C40" s="231"/>
      <c r="D40" s="213"/>
      <c r="E40" s="215"/>
      <c r="F40" s="119" t="s">
        <v>61</v>
      </c>
      <c r="G40" s="162"/>
      <c r="H40" s="241"/>
      <c r="I40" s="241"/>
      <c r="J40" s="232"/>
      <c r="K40" s="213"/>
      <c r="L40" s="215"/>
      <c r="M40" s="119" t="s">
        <v>61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s="10" customFormat="1" ht="24.95" customHeight="1">
      <c r="A41" s="123" t="s">
        <v>103</v>
      </c>
      <c r="B41" s="228" t="s">
        <v>63</v>
      </c>
      <c r="C41" s="228"/>
      <c r="D41" s="124">
        <f>SUM(D42)</f>
        <v>40890</v>
      </c>
      <c r="E41" s="124">
        <f>SUM(E42)</f>
        <v>41000</v>
      </c>
      <c r="F41" s="114">
        <f>D41-E41</f>
        <v>-110</v>
      </c>
      <c r="G41" s="15"/>
      <c r="H41" s="154" t="s">
        <v>104</v>
      </c>
      <c r="I41" s="228" t="s">
        <v>63</v>
      </c>
      <c r="J41" s="228"/>
      <c r="K41" s="127">
        <f>SUM(K42,K50)</f>
        <v>246712</v>
      </c>
      <c r="L41" s="127">
        <f>SUM(L42,L50)</f>
        <v>235641</v>
      </c>
      <c r="M41" s="114">
        <f>K41-L41</f>
        <v>11071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10" customFormat="1" ht="24.95" customHeight="1">
      <c r="A42" s="247"/>
      <c r="B42" s="40" t="s">
        <v>105</v>
      </c>
      <c r="C42" s="41" t="s">
        <v>71</v>
      </c>
      <c r="D42" s="14">
        <f>SUM(D43)</f>
        <v>40890</v>
      </c>
      <c r="E42" s="14">
        <f>SUM(E43)</f>
        <v>41000</v>
      </c>
      <c r="F42" s="115">
        <f aca="true" t="shared" si="4" ref="F42:F47">D42-E42</f>
        <v>-110</v>
      </c>
      <c r="G42" s="15"/>
      <c r="H42" s="35"/>
      <c r="I42" s="129" t="s">
        <v>81</v>
      </c>
      <c r="J42" s="130" t="s">
        <v>71</v>
      </c>
      <c r="K42" s="155">
        <f>SUM(K43:K49)</f>
        <v>221931</v>
      </c>
      <c r="L42" s="155">
        <f>SUM(L43:L49)</f>
        <v>212051</v>
      </c>
      <c r="M42" s="115">
        <f>K42-L42</f>
        <v>9880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0" customFormat="1" ht="24.95" customHeight="1">
      <c r="A43" s="247"/>
      <c r="B43" s="62"/>
      <c r="C43" s="139" t="s">
        <v>106</v>
      </c>
      <c r="D43" s="105">
        <v>40890</v>
      </c>
      <c r="E43" s="156">
        <v>41000</v>
      </c>
      <c r="F43" s="108">
        <f t="shared" si="4"/>
        <v>-110</v>
      </c>
      <c r="G43" s="15"/>
      <c r="H43" s="36"/>
      <c r="I43" s="246"/>
      <c r="J43" s="63" t="s">
        <v>107</v>
      </c>
      <c r="K43" s="111">
        <v>140891</v>
      </c>
      <c r="L43" s="159">
        <v>116711</v>
      </c>
      <c r="M43" s="108">
        <f aca="true" t="shared" si="5" ref="M43:M58">K43-L43</f>
        <v>24180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1:74" s="10" customFormat="1" ht="24.95" customHeight="1">
      <c r="A44" s="123" t="s">
        <v>108</v>
      </c>
      <c r="B44" s="228" t="s">
        <v>63</v>
      </c>
      <c r="C44" s="228"/>
      <c r="D44" s="124">
        <f>SUM(D45)</f>
        <v>21420</v>
      </c>
      <c r="E44" s="124">
        <f>SUM(E45)</f>
        <v>21490</v>
      </c>
      <c r="F44" s="114">
        <f t="shared" si="4"/>
        <v>-70</v>
      </c>
      <c r="G44" s="151"/>
      <c r="H44" s="36"/>
      <c r="I44" s="246"/>
      <c r="J44" s="64" t="s">
        <v>109</v>
      </c>
      <c r="K44" s="111">
        <v>31000</v>
      </c>
      <c r="L44" s="160">
        <v>35800</v>
      </c>
      <c r="M44" s="108">
        <f t="shared" si="5"/>
        <v>-4800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5" spans="1:74" s="106" customFormat="1" ht="24.95" customHeight="1">
      <c r="A45" s="69"/>
      <c r="B45" s="40" t="s">
        <v>110</v>
      </c>
      <c r="C45" s="41" t="s">
        <v>71</v>
      </c>
      <c r="D45" s="14">
        <f>SUM(D46:D47)</f>
        <v>21420</v>
      </c>
      <c r="E45" s="14">
        <f>SUM(E46:E47)</f>
        <v>21490</v>
      </c>
      <c r="F45" s="115">
        <f t="shared" si="4"/>
        <v>-70</v>
      </c>
      <c r="G45" s="15"/>
      <c r="H45" s="36"/>
      <c r="I45" s="246"/>
      <c r="J45" s="64" t="s">
        <v>111</v>
      </c>
      <c r="K45" s="111">
        <v>2890</v>
      </c>
      <c r="L45" s="160">
        <v>3890</v>
      </c>
      <c r="M45" s="108">
        <f t="shared" si="5"/>
        <v>-1000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1:74" s="106" customFormat="1" ht="24.95" customHeight="1">
      <c r="A46" s="70"/>
      <c r="B46" s="71"/>
      <c r="C46" s="139" t="s">
        <v>112</v>
      </c>
      <c r="D46" s="105">
        <v>100</v>
      </c>
      <c r="E46" s="163">
        <v>170</v>
      </c>
      <c r="F46" s="108">
        <f t="shared" si="4"/>
        <v>-70</v>
      </c>
      <c r="G46" s="15"/>
      <c r="H46" s="36"/>
      <c r="I46" s="246"/>
      <c r="J46" s="64" t="s">
        <v>113</v>
      </c>
      <c r="K46" s="111">
        <v>3800</v>
      </c>
      <c r="L46" s="160">
        <v>3900</v>
      </c>
      <c r="M46" s="108">
        <f t="shared" si="5"/>
        <v>-100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</row>
    <row r="47" spans="1:74" s="106" customFormat="1" ht="24.95" customHeight="1">
      <c r="A47" s="72"/>
      <c r="B47" s="73"/>
      <c r="C47" s="139" t="s">
        <v>114</v>
      </c>
      <c r="D47" s="105">
        <v>21320</v>
      </c>
      <c r="E47" s="163">
        <v>21320</v>
      </c>
      <c r="F47" s="108">
        <f t="shared" si="4"/>
        <v>0</v>
      </c>
      <c r="G47" s="15"/>
      <c r="H47" s="36"/>
      <c r="I47" s="246"/>
      <c r="J47" s="51" t="s">
        <v>115</v>
      </c>
      <c r="K47" s="113">
        <v>3750</v>
      </c>
      <c r="L47" s="164">
        <v>9750</v>
      </c>
      <c r="M47" s="108">
        <f t="shared" si="5"/>
        <v>-6000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1:74" s="106" customFormat="1" ht="24.95" customHeight="1">
      <c r="A48" s="27"/>
      <c r="B48" s="28"/>
      <c r="C48" s="165"/>
      <c r="D48" s="166"/>
      <c r="E48" s="167"/>
      <c r="F48" s="168"/>
      <c r="G48" s="15"/>
      <c r="H48" s="36"/>
      <c r="I48" s="246"/>
      <c r="J48" s="64" t="s">
        <v>116</v>
      </c>
      <c r="K48" s="111">
        <v>21600</v>
      </c>
      <c r="L48" s="160">
        <v>21600</v>
      </c>
      <c r="M48" s="108">
        <f t="shared" si="5"/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7:74" s="106" customFormat="1" ht="24.95" customHeight="1">
      <c r="G49" s="15"/>
      <c r="H49" s="36"/>
      <c r="I49" s="246"/>
      <c r="J49" s="65" t="s">
        <v>117</v>
      </c>
      <c r="K49" s="111">
        <v>18000</v>
      </c>
      <c r="L49" s="159">
        <v>20400</v>
      </c>
      <c r="M49" s="108">
        <f t="shared" si="5"/>
        <v>-2400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7:74" s="106" customFormat="1" ht="24.95" customHeight="1">
      <c r="G50" s="15"/>
      <c r="H50" s="36"/>
      <c r="I50" s="129" t="s">
        <v>118</v>
      </c>
      <c r="J50" s="130" t="s">
        <v>71</v>
      </c>
      <c r="K50" s="131">
        <f>SUM(K51:K64)</f>
        <v>24781</v>
      </c>
      <c r="L50" s="131">
        <f>SUM(L51:L64)</f>
        <v>23590</v>
      </c>
      <c r="M50" s="115">
        <f t="shared" si="5"/>
        <v>1191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1" spans="7:74" s="106" customFormat="1" ht="24.95" customHeight="1">
      <c r="G51" s="15"/>
      <c r="H51" s="36"/>
      <c r="I51" s="81"/>
      <c r="J51" s="59" t="s">
        <v>119</v>
      </c>
      <c r="K51" s="111">
        <v>5240</v>
      </c>
      <c r="L51" s="79">
        <v>5240</v>
      </c>
      <c r="M51" s="108">
        <f t="shared" si="5"/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</row>
    <row r="52" spans="7:74" s="106" customFormat="1" ht="24.95" customHeight="1">
      <c r="G52" s="15"/>
      <c r="H52" s="36"/>
      <c r="I52" s="82"/>
      <c r="J52" s="59" t="s">
        <v>120</v>
      </c>
      <c r="K52" s="111">
        <v>0</v>
      </c>
      <c r="L52" s="79">
        <v>8650</v>
      </c>
      <c r="M52" s="108">
        <f t="shared" si="5"/>
        <v>-8650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</row>
    <row r="53" spans="7:74" s="106" customFormat="1" ht="24.95" customHeight="1">
      <c r="G53" s="15"/>
      <c r="H53" s="36"/>
      <c r="I53" s="83"/>
      <c r="J53" s="59" t="s">
        <v>121</v>
      </c>
      <c r="K53" s="111">
        <v>1440</v>
      </c>
      <c r="L53" s="79">
        <v>0</v>
      </c>
      <c r="M53" s="108">
        <f t="shared" si="5"/>
        <v>1440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</row>
    <row r="54" spans="7:74" s="106" customFormat="1" ht="24.95" customHeight="1">
      <c r="G54" s="15"/>
      <c r="H54" s="36"/>
      <c r="I54" s="83"/>
      <c r="J54" s="59" t="s">
        <v>122</v>
      </c>
      <c r="K54" s="111">
        <v>0</v>
      </c>
      <c r="L54" s="79">
        <v>0</v>
      </c>
      <c r="M54" s="108">
        <f t="shared" si="5"/>
        <v>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</row>
    <row r="55" spans="7:74" s="106" customFormat="1" ht="24.95" customHeight="1">
      <c r="G55" s="15"/>
      <c r="H55" s="36"/>
      <c r="I55" s="83"/>
      <c r="J55" s="59" t="s">
        <v>123</v>
      </c>
      <c r="K55" s="111">
        <v>0</v>
      </c>
      <c r="L55" s="79">
        <v>0</v>
      </c>
      <c r="M55" s="108">
        <f t="shared" si="5"/>
        <v>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</row>
    <row r="56" spans="7:74" s="106" customFormat="1" ht="24.95" customHeight="1">
      <c r="G56" s="15"/>
      <c r="H56" s="36"/>
      <c r="I56" s="83"/>
      <c r="J56" s="59" t="s">
        <v>124</v>
      </c>
      <c r="K56" s="111">
        <v>5621</v>
      </c>
      <c r="L56" s="79">
        <v>0</v>
      </c>
      <c r="M56" s="108">
        <f t="shared" si="5"/>
        <v>5621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</row>
    <row r="57" spans="7:74" s="106" customFormat="1" ht="24.95" customHeight="1">
      <c r="G57" s="15"/>
      <c r="H57" s="36"/>
      <c r="I57" s="83"/>
      <c r="J57" s="59" t="s">
        <v>125</v>
      </c>
      <c r="K57" s="111">
        <v>2780</v>
      </c>
      <c r="L57" s="79">
        <v>0</v>
      </c>
      <c r="M57" s="108">
        <f t="shared" si="5"/>
        <v>2780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</row>
    <row r="58" spans="7:74" s="106" customFormat="1" ht="24.95" customHeight="1">
      <c r="G58" s="15"/>
      <c r="H58" s="37"/>
      <c r="I58" s="89"/>
      <c r="J58" s="59" t="s">
        <v>126</v>
      </c>
      <c r="K58" s="111">
        <v>0</v>
      </c>
      <c r="L58" s="79">
        <v>0</v>
      </c>
      <c r="M58" s="108">
        <f t="shared" si="5"/>
        <v>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</row>
    <row r="59" spans="1:74" s="106" customFormat="1" ht="30" customHeight="1">
      <c r="A59" s="202" t="str">
        <f>A38</f>
        <v xml:space="preserve"> 2017년도 엘림실버빌 예산총괄표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</row>
    <row r="60" spans="1:74" s="106" customFormat="1" ht="20.1" customHeight="1">
      <c r="A60" s="231" t="s">
        <v>58</v>
      </c>
      <c r="B60" s="231" t="s">
        <v>59</v>
      </c>
      <c r="C60" s="231" t="s">
        <v>60</v>
      </c>
      <c r="D60" s="212" t="s">
        <v>42</v>
      </c>
      <c r="E60" s="214" t="s">
        <v>48</v>
      </c>
      <c r="F60" s="119" t="s">
        <v>56</v>
      </c>
      <c r="G60" s="118"/>
      <c r="H60" s="241" t="s">
        <v>58</v>
      </c>
      <c r="I60" s="241" t="s">
        <v>59</v>
      </c>
      <c r="J60" s="232" t="s">
        <v>60</v>
      </c>
      <c r="K60" s="212" t="s">
        <v>42</v>
      </c>
      <c r="L60" s="214" t="s">
        <v>48</v>
      </c>
      <c r="M60" s="119" t="s">
        <v>56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</row>
    <row r="61" spans="1:74" s="106" customFormat="1" ht="20.1" customHeight="1">
      <c r="A61" s="231"/>
      <c r="B61" s="231"/>
      <c r="C61" s="231"/>
      <c r="D61" s="213"/>
      <c r="E61" s="215"/>
      <c r="F61" s="119" t="s">
        <v>61</v>
      </c>
      <c r="G61" s="118"/>
      <c r="H61" s="241"/>
      <c r="I61" s="241"/>
      <c r="J61" s="232"/>
      <c r="K61" s="213"/>
      <c r="L61" s="215"/>
      <c r="M61" s="119" t="s">
        <v>61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</row>
    <row r="62" spans="7:74" s="106" customFormat="1" ht="37.5" customHeight="1">
      <c r="G62" s="15"/>
      <c r="H62" s="36"/>
      <c r="I62" s="38"/>
      <c r="J62" s="59" t="s">
        <v>127</v>
      </c>
      <c r="K62" s="111">
        <v>3200</v>
      </c>
      <c r="L62" s="79">
        <v>3200</v>
      </c>
      <c r="M62" s="108">
        <f>K62-L62</f>
        <v>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</row>
    <row r="63" spans="7:74" s="106" customFormat="1" ht="24.95" customHeight="1">
      <c r="G63" s="15"/>
      <c r="H63" s="36"/>
      <c r="I63" s="38"/>
      <c r="J63" s="59" t="s">
        <v>128</v>
      </c>
      <c r="K63" s="111">
        <v>6000</v>
      </c>
      <c r="L63" s="79">
        <v>6000</v>
      </c>
      <c r="M63" s="108">
        <f>K63-L63</f>
        <v>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</row>
    <row r="64" spans="7:74" s="106" customFormat="1" ht="23.25" customHeight="1">
      <c r="G64" s="15"/>
      <c r="H64" s="37"/>
      <c r="I64" s="39"/>
      <c r="J64" s="59" t="s">
        <v>129</v>
      </c>
      <c r="K64" s="111">
        <v>500</v>
      </c>
      <c r="L64" s="79">
        <v>500</v>
      </c>
      <c r="M64" s="108">
        <f>K64-L64</f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</row>
    <row r="65" spans="7:74" s="106" customFormat="1" ht="24" customHeight="1">
      <c r="G65" s="15"/>
      <c r="H65" s="123" t="s">
        <v>130</v>
      </c>
      <c r="I65" s="227" t="s">
        <v>63</v>
      </c>
      <c r="J65" s="227"/>
      <c r="K65" s="127">
        <f>SUM(K66)</f>
        <v>0</v>
      </c>
      <c r="L65" s="127">
        <f>SUM(L66)</f>
        <v>0</v>
      </c>
      <c r="M65" s="114">
        <f aca="true" t="shared" si="6" ref="M65:M80">K65-L65</f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</row>
    <row r="66" spans="7:74" s="106" customFormat="1" ht="24" customHeight="1">
      <c r="G66" s="15"/>
      <c r="H66" s="245"/>
      <c r="I66" s="129" t="s">
        <v>131</v>
      </c>
      <c r="J66" s="130" t="s">
        <v>71</v>
      </c>
      <c r="K66" s="131">
        <f>SUM(K67)</f>
        <v>0</v>
      </c>
      <c r="L66" s="131">
        <f>SUM(L67)</f>
        <v>0</v>
      </c>
      <c r="M66" s="115">
        <f t="shared" si="6"/>
        <v>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</row>
    <row r="67" spans="7:74" s="106" customFormat="1" ht="24" customHeight="1">
      <c r="G67" s="15"/>
      <c r="H67" s="245"/>
      <c r="I67" s="84"/>
      <c r="J67" s="59" t="s">
        <v>132</v>
      </c>
      <c r="K67" s="79">
        <v>0</v>
      </c>
      <c r="L67" s="79">
        <v>0</v>
      </c>
      <c r="M67" s="108">
        <f t="shared" si="6"/>
        <v>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</row>
    <row r="68" spans="7:74" s="106" customFormat="1" ht="24" customHeight="1">
      <c r="G68" s="15"/>
      <c r="H68" s="154" t="s">
        <v>133</v>
      </c>
      <c r="I68" s="227" t="s">
        <v>63</v>
      </c>
      <c r="J68" s="227"/>
      <c r="K68" s="127">
        <f>SUM(K69)</f>
        <v>0</v>
      </c>
      <c r="L68" s="127">
        <f>SUM(L69)</f>
        <v>0</v>
      </c>
      <c r="M68" s="114">
        <f t="shared" si="6"/>
        <v>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</row>
    <row r="69" spans="7:74" s="106" customFormat="1" ht="24" customHeight="1">
      <c r="G69" s="15"/>
      <c r="H69" s="245"/>
      <c r="I69" s="129" t="s">
        <v>134</v>
      </c>
      <c r="J69" s="130" t="s">
        <v>71</v>
      </c>
      <c r="K69" s="131">
        <f>SUM(K70)</f>
        <v>0</v>
      </c>
      <c r="L69" s="131">
        <f>SUM(L70)</f>
        <v>0</v>
      </c>
      <c r="M69" s="115">
        <f t="shared" si="6"/>
        <v>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</row>
    <row r="70" spans="7:74" s="106" customFormat="1" ht="24" customHeight="1">
      <c r="G70" s="15"/>
      <c r="H70" s="245"/>
      <c r="I70" s="84"/>
      <c r="J70" s="59" t="s">
        <v>135</v>
      </c>
      <c r="K70" s="79">
        <v>0</v>
      </c>
      <c r="L70" s="79">
        <v>0</v>
      </c>
      <c r="M70" s="108">
        <f t="shared" si="6"/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</row>
    <row r="71" spans="7:74" s="106" customFormat="1" ht="24" customHeight="1">
      <c r="G71" s="15"/>
      <c r="H71" s="154" t="s">
        <v>136</v>
      </c>
      <c r="I71" s="227" t="s">
        <v>137</v>
      </c>
      <c r="J71" s="227"/>
      <c r="K71" s="127">
        <f>SUM(K72)</f>
        <v>0</v>
      </c>
      <c r="L71" s="127">
        <f>SUM(L72)</f>
        <v>0</v>
      </c>
      <c r="M71" s="114">
        <f t="shared" si="6"/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</row>
    <row r="72" spans="7:74" s="106" customFormat="1" ht="24" customHeight="1">
      <c r="G72" s="15"/>
      <c r="H72" s="245"/>
      <c r="I72" s="129" t="s">
        <v>138</v>
      </c>
      <c r="J72" s="130" t="s">
        <v>71</v>
      </c>
      <c r="K72" s="131">
        <f>SUM(K73)</f>
        <v>0</v>
      </c>
      <c r="L72" s="131">
        <f>SUM(L73)</f>
        <v>0</v>
      </c>
      <c r="M72" s="115">
        <f t="shared" si="6"/>
        <v>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</row>
    <row r="73" spans="7:74" s="106" customFormat="1" ht="24" customHeight="1">
      <c r="G73" s="15"/>
      <c r="H73" s="245"/>
      <c r="I73" s="84"/>
      <c r="J73" s="59" t="s">
        <v>139</v>
      </c>
      <c r="K73" s="79">
        <v>0</v>
      </c>
      <c r="L73" s="79">
        <v>0</v>
      </c>
      <c r="M73" s="108">
        <f t="shared" si="6"/>
        <v>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</row>
    <row r="74" spans="7:13" ht="24" customHeight="1">
      <c r="G74" s="15"/>
      <c r="H74" s="154" t="s">
        <v>140</v>
      </c>
      <c r="I74" s="227" t="s">
        <v>63</v>
      </c>
      <c r="J74" s="227"/>
      <c r="K74" s="127">
        <f>SUM(K75)</f>
        <v>1176</v>
      </c>
      <c r="L74" s="127">
        <f>SUM(L75)</f>
        <v>1850</v>
      </c>
      <c r="M74" s="114">
        <f t="shared" si="6"/>
        <v>-674</v>
      </c>
    </row>
    <row r="75" spans="7:13" ht="24" customHeight="1">
      <c r="G75" s="15"/>
      <c r="H75" s="245"/>
      <c r="I75" s="129" t="s">
        <v>141</v>
      </c>
      <c r="J75" s="130" t="s">
        <v>142</v>
      </c>
      <c r="K75" s="131">
        <f>SUM(K76)</f>
        <v>1176</v>
      </c>
      <c r="L75" s="131">
        <f>SUM(L76)</f>
        <v>1850</v>
      </c>
      <c r="M75" s="115">
        <f t="shared" si="6"/>
        <v>-674</v>
      </c>
    </row>
    <row r="76" spans="8:13" ht="24" customHeight="1">
      <c r="H76" s="245"/>
      <c r="I76" s="84"/>
      <c r="J76" s="59" t="s">
        <v>141</v>
      </c>
      <c r="K76" s="111">
        <v>1176</v>
      </c>
      <c r="L76" s="79">
        <v>1850</v>
      </c>
      <c r="M76" s="108">
        <f t="shared" si="6"/>
        <v>-674</v>
      </c>
    </row>
    <row r="77" spans="8:13" ht="24" customHeight="1">
      <c r="H77" s="154" t="s">
        <v>143</v>
      </c>
      <c r="I77" s="227" t="s">
        <v>144</v>
      </c>
      <c r="J77" s="227"/>
      <c r="K77" s="127">
        <f>SUM(K78)</f>
        <v>5150</v>
      </c>
      <c r="L77" s="127">
        <f>SUM(L78)</f>
        <v>5150</v>
      </c>
      <c r="M77" s="114">
        <f t="shared" si="6"/>
        <v>0</v>
      </c>
    </row>
    <row r="78" spans="8:13" ht="24" customHeight="1">
      <c r="H78" s="245"/>
      <c r="I78" s="129" t="s">
        <v>145</v>
      </c>
      <c r="J78" s="130" t="s">
        <v>142</v>
      </c>
      <c r="K78" s="131">
        <f>SUM(K79:K80)</f>
        <v>5150</v>
      </c>
      <c r="L78" s="131">
        <f>SUM(L79:L80)</f>
        <v>5150</v>
      </c>
      <c r="M78" s="115">
        <f t="shared" si="6"/>
        <v>0</v>
      </c>
    </row>
    <row r="79" spans="8:13" ht="24" customHeight="1">
      <c r="H79" s="245"/>
      <c r="I79" s="169"/>
      <c r="J79" s="59" t="s">
        <v>146</v>
      </c>
      <c r="K79" s="79">
        <v>5000</v>
      </c>
      <c r="L79" s="79">
        <v>5000</v>
      </c>
      <c r="M79" s="108">
        <f t="shared" si="6"/>
        <v>0</v>
      </c>
    </row>
    <row r="80" spans="8:13" ht="24" customHeight="1">
      <c r="H80" s="245"/>
      <c r="I80" s="84"/>
      <c r="J80" s="59" t="s">
        <v>147</v>
      </c>
      <c r="K80" s="79">
        <v>150</v>
      </c>
      <c r="L80" s="79">
        <v>150</v>
      </c>
      <c r="M80" s="108">
        <f t="shared" si="6"/>
        <v>0</v>
      </c>
    </row>
    <row r="81" spans="1:74" s="9" customFormat="1" ht="30" customHeight="1">
      <c r="A81" s="202" t="str">
        <f>A59</f>
        <v xml:space="preserve"> 2017년도 엘림실버빌 예산총괄표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s="9" customFormat="1" ht="20.1" customHeight="1">
      <c r="A82" s="231" t="s">
        <v>58</v>
      </c>
      <c r="B82" s="231" t="s">
        <v>59</v>
      </c>
      <c r="C82" s="231" t="s">
        <v>60</v>
      </c>
      <c r="D82" s="212" t="s">
        <v>42</v>
      </c>
      <c r="E82" s="214" t="s">
        <v>48</v>
      </c>
      <c r="F82" s="119" t="s">
        <v>56</v>
      </c>
      <c r="G82" s="118"/>
      <c r="H82" s="241" t="s">
        <v>58</v>
      </c>
      <c r="I82" s="241" t="s">
        <v>59</v>
      </c>
      <c r="J82" s="232" t="s">
        <v>60</v>
      </c>
      <c r="K82" s="212" t="s">
        <v>42</v>
      </c>
      <c r="L82" s="214" t="s">
        <v>48</v>
      </c>
      <c r="M82" s="119" t="s">
        <v>56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s="9" customFormat="1" ht="20.1" customHeight="1">
      <c r="A83" s="231"/>
      <c r="B83" s="231"/>
      <c r="C83" s="231"/>
      <c r="D83" s="213"/>
      <c r="E83" s="215"/>
      <c r="F83" s="119" t="s">
        <v>61</v>
      </c>
      <c r="G83" s="118"/>
      <c r="H83" s="241"/>
      <c r="I83" s="241"/>
      <c r="J83" s="232"/>
      <c r="K83" s="213"/>
      <c r="L83" s="215"/>
      <c r="M83" s="119" t="s">
        <v>61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8:13" ht="24.95" customHeight="1">
      <c r="H84" s="154" t="s">
        <v>148</v>
      </c>
      <c r="I84" s="227" t="s">
        <v>63</v>
      </c>
      <c r="J84" s="227"/>
      <c r="K84" s="127">
        <f>SUM(K85)</f>
        <v>6000</v>
      </c>
      <c r="L84" s="127">
        <f>SUM(L85)</f>
        <v>6000</v>
      </c>
      <c r="M84" s="114">
        <f>K84-L84</f>
        <v>0</v>
      </c>
    </row>
    <row r="85" spans="8:13" ht="24.95" customHeight="1">
      <c r="H85" s="245"/>
      <c r="I85" s="129" t="s">
        <v>149</v>
      </c>
      <c r="J85" s="130" t="s">
        <v>71</v>
      </c>
      <c r="K85" s="131">
        <f>SUM(K86)</f>
        <v>6000</v>
      </c>
      <c r="L85" s="131">
        <f>SUM(L86)</f>
        <v>6000</v>
      </c>
      <c r="M85" s="115">
        <f>K85-L85</f>
        <v>0</v>
      </c>
    </row>
    <row r="86" spans="8:13" ht="24.95" customHeight="1">
      <c r="H86" s="245"/>
      <c r="I86" s="84"/>
      <c r="J86" s="59" t="s">
        <v>149</v>
      </c>
      <c r="K86" s="79">
        <v>6000</v>
      </c>
      <c r="L86" s="111">
        <v>6000</v>
      </c>
      <c r="M86" s="108">
        <f aca="true" t="shared" si="7" ref="M86">K86-L86</f>
        <v>0</v>
      </c>
    </row>
    <row r="87" spans="8:13" ht="24.95" customHeight="1">
      <c r="H87" s="154" t="s">
        <v>150</v>
      </c>
      <c r="I87" s="227" t="s">
        <v>63</v>
      </c>
      <c r="J87" s="227"/>
      <c r="K87" s="127">
        <f>SUM(K88)</f>
        <v>6000</v>
      </c>
      <c r="L87" s="127">
        <f>SUM(L88)</f>
        <v>16000</v>
      </c>
      <c r="M87" s="114">
        <f>K87-L87</f>
        <v>-10000</v>
      </c>
    </row>
    <row r="88" spans="8:13" ht="24.95" customHeight="1">
      <c r="H88" s="245"/>
      <c r="I88" s="129" t="s">
        <v>151</v>
      </c>
      <c r="J88" s="130" t="s">
        <v>71</v>
      </c>
      <c r="K88" s="131">
        <f>SUM(K89)</f>
        <v>6000</v>
      </c>
      <c r="L88" s="131">
        <f>SUM(L89)</f>
        <v>16000</v>
      </c>
      <c r="M88" s="115">
        <f>K88-L88</f>
        <v>-10000</v>
      </c>
    </row>
    <row r="89" spans="8:13" ht="24.95" customHeight="1">
      <c r="H89" s="245"/>
      <c r="I89" s="84"/>
      <c r="J89" s="59" t="s">
        <v>32</v>
      </c>
      <c r="K89" s="111">
        <v>6000</v>
      </c>
      <c r="L89" s="79">
        <v>16000</v>
      </c>
      <c r="M89" s="108">
        <f>K89-L89</f>
        <v>-10000</v>
      </c>
    </row>
  </sheetData>
  <mergeCells count="97">
    <mergeCell ref="H78:H80"/>
    <mergeCell ref="A81:M81"/>
    <mergeCell ref="A82:A83"/>
    <mergeCell ref="B82:B83"/>
    <mergeCell ref="C82:C83"/>
    <mergeCell ref="D82:D83"/>
    <mergeCell ref="E82:E83"/>
    <mergeCell ref="H82:H83"/>
    <mergeCell ref="I82:I83"/>
    <mergeCell ref="I87:J87"/>
    <mergeCell ref="H88:H89"/>
    <mergeCell ref="J82:J83"/>
    <mergeCell ref="K82:K83"/>
    <mergeCell ref="L82:L83"/>
    <mergeCell ref="I84:J84"/>
    <mergeCell ref="H85:H86"/>
    <mergeCell ref="I77:J77"/>
    <mergeCell ref="K60:K61"/>
    <mergeCell ref="L60:L61"/>
    <mergeCell ref="I65:J65"/>
    <mergeCell ref="H66:H67"/>
    <mergeCell ref="I68:J68"/>
    <mergeCell ref="H69:H70"/>
    <mergeCell ref="I71:J71"/>
    <mergeCell ref="H72:H73"/>
    <mergeCell ref="I74:J74"/>
    <mergeCell ref="H75:H76"/>
    <mergeCell ref="A59:M59"/>
    <mergeCell ref="A60:A61"/>
    <mergeCell ref="B60:B61"/>
    <mergeCell ref="C60:C61"/>
    <mergeCell ref="D60:D61"/>
    <mergeCell ref="E60:E61"/>
    <mergeCell ref="H60:H61"/>
    <mergeCell ref="I60:I61"/>
    <mergeCell ref="J60:J61"/>
    <mergeCell ref="A38:M38"/>
    <mergeCell ref="A39:A40"/>
    <mergeCell ref="B39:B40"/>
    <mergeCell ref="C39:C40"/>
    <mergeCell ref="D39:D40"/>
    <mergeCell ref="E39:E40"/>
    <mergeCell ref="H39:H40"/>
    <mergeCell ref="I39:I40"/>
    <mergeCell ref="J39:J40"/>
    <mergeCell ref="K39:K40"/>
    <mergeCell ref="L39:L40"/>
    <mergeCell ref="B41:C41"/>
    <mergeCell ref="I41:J41"/>
    <mergeCell ref="A42:A43"/>
    <mergeCell ref="I43:I49"/>
    <mergeCell ref="B44:C44"/>
    <mergeCell ref="B32:C32"/>
    <mergeCell ref="I32:J32"/>
    <mergeCell ref="A33:A34"/>
    <mergeCell ref="H33:H36"/>
    <mergeCell ref="I34:I36"/>
    <mergeCell ref="B35:C35"/>
    <mergeCell ref="A36:A37"/>
    <mergeCell ref="I26:I31"/>
    <mergeCell ref="B27:B28"/>
    <mergeCell ref="B29:C29"/>
    <mergeCell ref="A30:A31"/>
    <mergeCell ref="B16:C16"/>
    <mergeCell ref="C23:C24"/>
    <mergeCell ref="D23:D24"/>
    <mergeCell ref="E23:E24"/>
    <mergeCell ref="H23:H24"/>
    <mergeCell ref="I23:I24"/>
    <mergeCell ref="B25:C25"/>
    <mergeCell ref="A26:A28"/>
    <mergeCell ref="L23:L24"/>
    <mergeCell ref="A6:C6"/>
    <mergeCell ref="H6:J6"/>
    <mergeCell ref="B7:C7"/>
    <mergeCell ref="I7:J7"/>
    <mergeCell ref="B13:C13"/>
    <mergeCell ref="A17:A21"/>
    <mergeCell ref="A22:M22"/>
    <mergeCell ref="A23:A24"/>
    <mergeCell ref="B23:B24"/>
    <mergeCell ref="J23:J24"/>
    <mergeCell ref="K23:K24"/>
    <mergeCell ref="A1:M1"/>
    <mergeCell ref="A2:M2"/>
    <mergeCell ref="A3:F3"/>
    <mergeCell ref="H3:M3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</mergeCells>
  <printOptions/>
  <pageMargins left="0.7086614173228347" right="0.1968503937007874" top="0.3937007874015748" bottom="0.2755905511811024" header="0.31496062992125984" footer="0.2362204724409449"/>
  <pageSetup fitToHeight="0" fitToWidth="1" horizontalDpi="600" verticalDpi="600" orientation="landscape" paperSize="9" r:id="rId1"/>
  <headerFooter alignWithMargins="0">
    <oddFooter>&amp;C&amp;10&amp;8&amp;P/&amp;N</oddFooter>
  </headerFooter>
  <rowBreaks count="4" manualBreakCount="4">
    <brk id="21" max="16383" man="1"/>
    <brk id="37" max="16383" man="1"/>
    <brk id="58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엘림실버빌_영양사</dc:creator>
  <cp:keywords/>
  <dc:description/>
  <cp:lastModifiedBy>Windows 사용자</cp:lastModifiedBy>
  <cp:lastPrinted>2016-12-19T10:15:17Z</cp:lastPrinted>
  <dcterms:created xsi:type="dcterms:W3CDTF">2010-12-06T02:48:42Z</dcterms:created>
  <dcterms:modified xsi:type="dcterms:W3CDTF">2016-12-30T04:08:48Z</dcterms:modified>
  <cp:category/>
  <cp:version/>
  <cp:contentType/>
  <cp:contentStatus/>
</cp:coreProperties>
</file>