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360" windowHeight="9000" activeTab="4"/>
  </bookViews>
  <sheets>
    <sheet name="표지" sheetId="1" r:id="rId1"/>
    <sheet name="예산편성요령" sheetId="2" r:id="rId2"/>
    <sheet name="예산총칙" sheetId="3" r:id="rId3"/>
    <sheet name="예산총괄표" sheetId="4" r:id="rId4"/>
    <sheet name="세입예산서" sheetId="5" r:id="rId5"/>
    <sheet name="세출예산서" sheetId="6" r:id="rId6"/>
  </sheets>
  <definedNames>
    <definedName name="_xlnm.Print_Area" localSheetId="5">'세출예산서'!$A$1:$H$100</definedName>
    <definedName name="_xlnm.Print_Titles" localSheetId="4">'세입예산서'!$1:$2</definedName>
    <definedName name="_xlnm.Print_Titles" localSheetId="5">'세출예산서'!$1:$2</definedName>
    <definedName name="_xlnm.Print_Titles" localSheetId="3">'예산총괄표'!$1:$3</definedName>
  </definedNames>
  <calcPr calcMode="manual" fullCalcOnLoad="1"/>
</workbook>
</file>

<file path=xl/sharedStrings.xml><?xml version="1.0" encoding="utf-8"?>
<sst xmlns="http://schemas.openxmlformats.org/spreadsheetml/2006/main" count="332" uniqueCount="265">
  <si>
    <t>입소자부담금수입</t>
  </si>
  <si>
    <t>급여</t>
  </si>
  <si>
    <t>생계비</t>
  </si>
  <si>
    <t>종사자수당</t>
  </si>
  <si>
    <t>장기요양급여수입</t>
  </si>
  <si>
    <t>후원금</t>
  </si>
  <si>
    <t>지정후원금</t>
  </si>
  <si>
    <t>기타후생경비</t>
  </si>
  <si>
    <t>비지정후원금</t>
  </si>
  <si>
    <t>업무추진비</t>
  </si>
  <si>
    <t>전입금</t>
  </si>
  <si>
    <t>법인전입금</t>
  </si>
  <si>
    <t>기관운영비</t>
  </si>
  <si>
    <t>이월금</t>
  </si>
  <si>
    <t>전년도이월금</t>
  </si>
  <si>
    <t>잡수입</t>
  </si>
  <si>
    <t>운영비</t>
  </si>
  <si>
    <t>여비</t>
  </si>
  <si>
    <t>수용비 및 수수료</t>
  </si>
  <si>
    <t>공공요금</t>
  </si>
  <si>
    <t>제세공과금</t>
  </si>
  <si>
    <t>차량비</t>
  </si>
  <si>
    <t>시설비</t>
  </si>
  <si>
    <t>시설장비유지비</t>
  </si>
  <si>
    <t>연료비</t>
  </si>
  <si>
    <t>사업비</t>
  </si>
  <si>
    <t>잡지출</t>
  </si>
  <si>
    <t>예비비</t>
  </si>
  <si>
    <t>전년도이월금</t>
  </si>
  <si>
    <t>입소비용수입</t>
  </si>
  <si>
    <t>본인부담입소비용</t>
  </si>
  <si>
    <t>본인부담식재료비</t>
  </si>
  <si>
    <t>보조금수입</t>
  </si>
  <si>
    <t>시군구보조금</t>
  </si>
  <si>
    <t>생계비</t>
  </si>
  <si>
    <t>효도관광비</t>
  </si>
  <si>
    <t>특별위로비</t>
  </si>
  <si>
    <t>입소비용수입</t>
  </si>
  <si>
    <t>요양급여수입</t>
  </si>
  <si>
    <t>장기요양급여수입</t>
  </si>
  <si>
    <t>지정후원금</t>
  </si>
  <si>
    <t>비지정후원금</t>
  </si>
  <si>
    <t>법인전입금</t>
  </si>
  <si>
    <t>전년도이월금(후원금)</t>
  </si>
  <si>
    <t>전년도이월금
(후원금)</t>
  </si>
  <si>
    <t>불용품매각대</t>
  </si>
  <si>
    <t>기타예금이자수입</t>
  </si>
  <si>
    <t>불용품매각대</t>
  </si>
  <si>
    <t>기타잡수입</t>
  </si>
  <si>
    <t>직원식대</t>
  </si>
  <si>
    <t>세입계</t>
  </si>
  <si>
    <t>( 단위 : 천원 )</t>
  </si>
  <si>
    <t>동내의</t>
  </si>
  <si>
    <t>월동대책비</t>
  </si>
  <si>
    <t>장제비</t>
  </si>
  <si>
    <t>시설명 : 엘림사랑의집 나동</t>
  </si>
  <si>
    <t>20,000 * 9 = 180,000</t>
  </si>
  <si>
    <t>25,000 * 1 * 3 = 75,000</t>
  </si>
  <si>
    <t>주식대 : 1,500(1식) * 3(1일) = 4,500
간식대 : 500(1회) * 2(1일) = 1,000
총식재료비 : 5,500 * 365 * 6 = 12,045,000</t>
  </si>
  <si>
    <t>기본급</t>
  </si>
  <si>
    <t>제수당</t>
  </si>
  <si>
    <t>직책보조수당</t>
  </si>
  <si>
    <t>휴일당직수당</t>
  </si>
  <si>
    <t>시설특별수당</t>
  </si>
  <si>
    <t>야간근로수당</t>
  </si>
  <si>
    <t>처우개선수당</t>
  </si>
  <si>
    <t>급식보조수당</t>
  </si>
  <si>
    <t>종사자수당</t>
  </si>
  <si>
    <t>명절보조수당</t>
  </si>
  <si>
    <t>연장근로수당</t>
  </si>
  <si>
    <t>퇴직금 및
퇴직적립금</t>
  </si>
  <si>
    <t>사회보험부담금</t>
  </si>
  <si>
    <t>국민건강보험</t>
  </si>
  <si>
    <t>장기요양보험</t>
  </si>
  <si>
    <t>국민연금보험</t>
  </si>
  <si>
    <t>고용보험</t>
  </si>
  <si>
    <t>산재보험</t>
  </si>
  <si>
    <t>기타후생경비</t>
  </si>
  <si>
    <t>기관운영비</t>
  </si>
  <si>
    <t>인건비</t>
  </si>
  <si>
    <t>회의비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</si>
  <si>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</si>
  <si>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</si>
  <si>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</si>
  <si>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</si>
  <si>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</si>
  <si>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</si>
  <si>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</si>
  <si>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</si>
  <si>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</si>
  <si>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시설장비유지비</t>
  </si>
  <si>
    <t>수용기관경비</t>
  </si>
  <si>
    <t>피복비</t>
  </si>
  <si>
    <t>의료비</t>
  </si>
  <si>
    <t>장의비</t>
  </si>
  <si>
    <t>특별급식비</t>
  </si>
  <si>
    <t>교육비</t>
  </si>
  <si>
    <t>도서구입비</t>
  </si>
  <si>
    <t>도서구입비</t>
  </si>
  <si>
    <t>사업비</t>
  </si>
  <si>
    <t>의료재활사업비</t>
  </si>
  <si>
    <t>사회심리재활사업비</t>
  </si>
  <si>
    <t>사업비</t>
  </si>
  <si>
    <t>사회심리재활사업비</t>
  </si>
  <si>
    <t>부채상환금</t>
  </si>
  <si>
    <t>원금상환금</t>
  </si>
  <si>
    <t>원금상환금</t>
  </si>
  <si>
    <t>잡지출</t>
  </si>
  <si>
    <t>예비비 및 기타</t>
  </si>
  <si>
    <t xml:space="preserve"> 요양사 : 월 100,000 * 3명 * 12 = 3,600,000</t>
  </si>
  <si>
    <t>월 100,000 * 12 = 1,200,000</t>
  </si>
  <si>
    <t>자산취득비</t>
  </si>
  <si>
    <t>27,000 * 1 * 3 = 87,000</t>
  </si>
  <si>
    <t>750,000 * 3 = 2,250,000</t>
  </si>
  <si>
    <t>특별위로금</t>
  </si>
  <si>
    <t>세출계</t>
  </si>
  <si>
    <t>반환금</t>
  </si>
  <si>
    <t>반환금</t>
  </si>
  <si>
    <t>예비비</t>
  </si>
  <si>
    <t>피복비</t>
  </si>
  <si>
    <t xml:space="preserve"> 750,000 * 3 = 2,250,000</t>
  </si>
  <si>
    <t xml:space="preserve"> </t>
  </si>
  <si>
    <t xml:space="preserve"> 100,000 * 12 = 1,200,000</t>
  </si>
  <si>
    <t>세입</t>
  </si>
  <si>
    <t>세출</t>
  </si>
  <si>
    <t>입소자부담금
수입</t>
  </si>
  <si>
    <t>입소비용수입</t>
  </si>
  <si>
    <t>사무비</t>
  </si>
  <si>
    <t>인건비</t>
  </si>
  <si>
    <t>보조금수입</t>
  </si>
  <si>
    <t>업무추진비</t>
  </si>
  <si>
    <t>요양급여수입</t>
  </si>
  <si>
    <t>운영비</t>
  </si>
  <si>
    <t>후원금</t>
  </si>
  <si>
    <t>재산조성비</t>
  </si>
  <si>
    <t>시설비</t>
  </si>
  <si>
    <t>전입급</t>
  </si>
  <si>
    <t>전입금</t>
  </si>
  <si>
    <t>사업비</t>
  </si>
  <si>
    <t>운영비</t>
  </si>
  <si>
    <t>이월금</t>
  </si>
  <si>
    <t>교육비</t>
  </si>
  <si>
    <t>잡수입</t>
  </si>
  <si>
    <t>잡지출</t>
  </si>
  <si>
    <t>예비비 
및 기타</t>
  </si>
  <si>
    <t>세입합계</t>
  </si>
  <si>
    <t>세출합계</t>
  </si>
  <si>
    <t xml:space="preserve"> </t>
  </si>
  <si>
    <t>8,400 * 365 * 3 = 9,198,000</t>
  </si>
  <si>
    <t>35,000 * 2 * 3 = 210,000</t>
  </si>
  <si>
    <t xml:space="preserve"> </t>
  </si>
  <si>
    <t xml:space="preserve"> 50,000 * 10회 = 500,000</t>
  </si>
  <si>
    <t>자격수당</t>
  </si>
  <si>
    <t xml:space="preserve"> 시설수당으로 통합</t>
  </si>
  <si>
    <t xml:space="preserve"> 상비약 구매</t>
  </si>
  <si>
    <t xml:space="preserve"> 30,000 * 12 + 40,000 = 400,000원</t>
  </si>
  <si>
    <t>&lt;장기요양 1일당 수가&gt;
1등급 : 51,290 / 2등급 : 47,590 / 3등급 : 43,870
기초2급(2명) : 47,590 * 365 * 2 = 34,740,700
기초3급(1명) : 43,870 * 365 = 16,012,550
경감2급(1명) : 47,590 * 365 * 0.9 * 1 = 15,633,320
경감3급(2명) : 43,870 * 365 * 0.9 * 1 = 14,411,290
일반2급(2명) : 47,590 * 365 * 0.8 * 2 = 27,792,560
일반3급(2명) : 43,870 * 365 * 0.8 * 2 = 25,620,080
총계 : 134,211,250</t>
  </si>
  <si>
    <t>적립금</t>
  </si>
  <si>
    <t>운영충당적립금</t>
  </si>
  <si>
    <t>운영충당적립금</t>
  </si>
  <si>
    <t>운영충당적립금</t>
  </si>
  <si>
    <t>&lt;장기요양 1일당 수가&gt;
1등급 : 51,290 / 2등급 : 47,590 / 3등급 : 43,870
경감2급(1명) : 47,590 * 365 * 1 / 10 = 1,737,040
일반2급(2명) : 47,590 * 365 * 2 / 5 = 6,948,140
경감3급(1명) : 43,870 * 365 * 1 / 10 = 1,601,260
일반3급(2명) : 43,870 * 365 * 2 / 5 = 6,405,020
총계 : 16,692,460</t>
  </si>
  <si>
    <t xml:space="preserve"> 연장근로수당으로 통합</t>
  </si>
  <si>
    <t xml:space="preserve"> 60,000 * 12회 = 720,000</t>
  </si>
  <si>
    <t xml:space="preserve"> 30,000 * 5 * 12 = 1,800,000원</t>
  </si>
  <si>
    <t xml:space="preserve">제1조 </t>
  </si>
  <si>
    <t>제2조</t>
  </si>
  <si>
    <t>제3조</t>
  </si>
  <si>
    <t>1)세입의 주요 재원은 다음과 같다.</t>
  </si>
  <si>
    <t xml:space="preserve"> </t>
  </si>
  <si>
    <t>2)세출의 내용은 다음과 같다.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</si>
  <si>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</si>
  <si>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</si>
  <si>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</si>
  <si>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</si>
  <si>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운영충당
적립금</t>
  </si>
  <si>
    <t xml:space="preserve"> (1)입소자부담금        28,737천원</t>
  </si>
  <si>
    <t>사회복지법인
중앙엘림복지재단</t>
  </si>
  <si>
    <t>엘림사랑의집 나동</t>
  </si>
  <si>
    <t>관</t>
  </si>
  <si>
    <t>항</t>
  </si>
  <si>
    <t>예산액
(A)</t>
  </si>
  <si>
    <t>기정예산액
(B)</t>
  </si>
  <si>
    <t>증감</t>
  </si>
  <si>
    <t>금액
(A-B)</t>
  </si>
  <si>
    <t>비율
(A-B)/B</t>
  </si>
  <si>
    <t>-</t>
  </si>
  <si>
    <t>목</t>
  </si>
  <si>
    <t>세목</t>
  </si>
  <si>
    <t>예산액(A)</t>
  </si>
  <si>
    <t>기정예산액(B)</t>
  </si>
  <si>
    <t>증감(A-B)</t>
  </si>
  <si>
    <t>예산산출내역</t>
  </si>
  <si>
    <t xml:space="preserve"> 종사자 : 5명 ( 원장1, 간호사1, 요양사3 )
 1,260,270 * 5명 * 12월 = 75,616,200</t>
  </si>
  <si>
    <t>감액 : 4,000</t>
  </si>
  <si>
    <t>감액 : 1,374</t>
  </si>
  <si>
    <t>감액 : 574</t>
  </si>
  <si>
    <t>증액 : 4,026</t>
  </si>
  <si>
    <t xml:space="preserve">증액 : 1,600  </t>
  </si>
  <si>
    <t xml:space="preserve">증액 : 3,000    </t>
  </si>
  <si>
    <t>증액 : 2,400</t>
  </si>
  <si>
    <t>증액 : 400</t>
  </si>
  <si>
    <t>증액 : 1,350</t>
  </si>
  <si>
    <t>증액 : 1,350</t>
  </si>
  <si>
    <t>증액 : 1,298</t>
  </si>
  <si>
    <t>증액 : 1,700</t>
  </si>
  <si>
    <t>감액 : 2,700</t>
  </si>
  <si>
    <t>증액 : 3,000</t>
  </si>
  <si>
    <t>증액 : 3,000</t>
  </si>
  <si>
    <t>증액 : 800</t>
  </si>
  <si>
    <t>증액 : 600</t>
  </si>
  <si>
    <t>감액 : 2,000</t>
  </si>
  <si>
    <t>2016년 추가경정예산총칙</t>
  </si>
  <si>
    <t xml:space="preserve"> (3)사업비                 31,417천원</t>
  </si>
  <si>
    <r>
      <t xml:space="preserve"> (1)사무비           </t>
    </r>
    <r>
      <rPr>
        <sz val="8"/>
        <color indexed="8"/>
        <rFont val="맑은 고딕"/>
        <family val="3"/>
      </rPr>
      <t xml:space="preserve">  </t>
    </r>
    <r>
      <rPr>
        <sz val="9"/>
        <color indexed="8"/>
        <rFont val="맑은 고딕"/>
        <family val="3"/>
      </rPr>
      <t xml:space="preserve"> </t>
    </r>
    <r>
      <rPr>
        <sz val="11"/>
        <color indexed="8"/>
        <rFont val="맑은 고딕"/>
        <family val="3"/>
      </rPr>
      <t xml:space="preserve">  152,487천원</t>
    </r>
  </si>
  <si>
    <t xml:space="preserve"> (2)보조금                 14,906천원</t>
  </si>
  <si>
    <t xml:space="preserve"> (5)전입금                   3,000천원</t>
  </si>
  <si>
    <t xml:space="preserve"> (7)잡수입                   3,000천원</t>
  </si>
  <si>
    <t xml:space="preserve"> (4)잡지출                     500천원</t>
  </si>
  <si>
    <t xml:space="preserve"> (5)예비비                     500천원</t>
  </si>
  <si>
    <t xml:space="preserve"> (6)적립금                   3,150천원</t>
  </si>
  <si>
    <t>세입세출 예산총액은 189,354천원으로 한다 .</t>
  </si>
  <si>
    <t>엘림사랑의집 나동의 2016년도 추가경정예산은 다음과 같다.</t>
  </si>
  <si>
    <r>
      <t xml:space="preserve"> (2)재산조성비        </t>
    </r>
    <r>
      <rPr>
        <sz val="9"/>
        <color indexed="8"/>
        <rFont val="맑은 고딕"/>
        <family val="3"/>
      </rPr>
      <t xml:space="preserve">  </t>
    </r>
    <r>
      <rPr>
        <sz val="11"/>
        <color indexed="8"/>
        <rFont val="맑은 고딕"/>
        <family val="3"/>
      </rPr>
      <t xml:space="preserve">   1,300천원</t>
    </r>
  </si>
  <si>
    <t>감액 : 50</t>
  </si>
  <si>
    <t>사무비
사무비</t>
  </si>
  <si>
    <r>
      <t xml:space="preserve">40,000(월) * 5(직원수) * 12개월                  계 2,400,000 - 1,800,000 = </t>
    </r>
    <r>
      <rPr>
        <b/>
        <sz val="9"/>
        <rFont val="굴림"/>
        <family val="3"/>
      </rPr>
      <t>600,000원</t>
    </r>
  </si>
  <si>
    <r>
      <t xml:space="preserve">이월금                                                     계 3,800,000 - 3,000,000 = </t>
    </r>
    <r>
      <rPr>
        <b/>
        <sz val="9"/>
        <rFont val="굴림"/>
        <family val="3"/>
      </rPr>
      <t>800,000원</t>
    </r>
    <r>
      <rPr>
        <sz val="9"/>
        <rFont val="굴림"/>
        <family val="3"/>
      </rPr>
      <t xml:space="preserve">        </t>
    </r>
  </si>
  <si>
    <r>
      <t xml:space="preserve">법인전입금 입금 : 3,000,000원                           계 : 3,000,000 - 0 = </t>
    </r>
    <r>
      <rPr>
        <b/>
        <sz val="9"/>
        <rFont val="굴림"/>
        <family val="3"/>
      </rPr>
      <t>3,000,000원</t>
    </r>
  </si>
  <si>
    <r>
      <t xml:space="preserve">종사자수당 지급주체 변경 ( 7월부터 시청에서 수당수령자에게 직접 송금 )
1분기 1,350,000 / 2분기 1,350,000   
                                                      계 : 2,700,000 - 5,400,000 = - </t>
    </r>
    <r>
      <rPr>
        <b/>
        <sz val="9"/>
        <rFont val="굴림"/>
        <family val="3"/>
      </rPr>
      <t>2,700,000원</t>
    </r>
  </si>
  <si>
    <r>
      <t>1,320,000 * 5 = 6,600,000             계 : 6,600,000 - 12,900,000 = -</t>
    </r>
    <r>
      <rPr>
        <b/>
        <sz val="9"/>
        <rFont val="굴림"/>
        <family val="3"/>
      </rPr>
      <t xml:space="preserve"> 6,300,000원</t>
    </r>
    <r>
      <rPr>
        <sz val="9"/>
        <rFont val="굴림"/>
        <family val="3"/>
      </rPr>
      <t xml:space="preserve">                                                     </t>
    </r>
  </si>
  <si>
    <r>
      <t xml:space="preserve">                                         퇴직적립금 : 10,825,000 - 9,527,000 = </t>
    </r>
    <r>
      <rPr>
        <b/>
        <sz val="9"/>
        <rFont val="굴림"/>
        <family val="3"/>
      </rPr>
      <t>1,298,000원</t>
    </r>
  </si>
  <si>
    <r>
      <t xml:space="preserve">                                          건강보험료 : 3,397,000 - 3,518,000 = - </t>
    </r>
    <r>
      <rPr>
        <b/>
        <sz val="9"/>
        <rFont val="굴림"/>
        <family val="3"/>
      </rPr>
      <t>121,000원</t>
    </r>
  </si>
  <si>
    <r>
      <t xml:space="preserve">                                        </t>
    </r>
    <r>
      <rPr>
        <sz val="6"/>
        <rFont val="굴림"/>
        <family val="3"/>
      </rPr>
      <t xml:space="preserve">  </t>
    </r>
    <r>
      <rPr>
        <sz val="9"/>
        <rFont val="굴림"/>
        <family val="3"/>
      </rPr>
      <t xml:space="preserve">   장기요양보험료 : 222,000 - 230,000 = - </t>
    </r>
    <r>
      <rPr>
        <b/>
        <sz val="9"/>
        <rFont val="굴림"/>
        <family val="3"/>
      </rPr>
      <t>8,000원</t>
    </r>
  </si>
  <si>
    <r>
      <t xml:space="preserve">                                       연금보험료 : 4,036,000 - 5,216,000 = - </t>
    </r>
    <r>
      <rPr>
        <b/>
        <sz val="9"/>
        <rFont val="굴림"/>
        <family val="3"/>
      </rPr>
      <t>1,180,000원</t>
    </r>
  </si>
  <si>
    <r>
      <t xml:space="preserve">                                      </t>
    </r>
    <r>
      <rPr>
        <sz val="6"/>
        <rFont val="굴림"/>
        <family val="3"/>
      </rPr>
      <t xml:space="preserve">  </t>
    </r>
    <r>
      <rPr>
        <sz val="9"/>
        <rFont val="굴림"/>
        <family val="3"/>
      </rPr>
      <t xml:space="preserve">    고용보험료 : 1,007,000 - 1,043,000 = - </t>
    </r>
    <r>
      <rPr>
        <b/>
        <sz val="9"/>
        <rFont val="굴림"/>
        <family val="3"/>
      </rPr>
      <t>36,000원</t>
    </r>
  </si>
  <si>
    <r>
      <t xml:space="preserve">                                          </t>
    </r>
    <r>
      <rPr>
        <sz val="6"/>
        <rFont val="굴림"/>
        <family val="3"/>
      </rPr>
      <t xml:space="preserve">  </t>
    </r>
    <r>
      <rPr>
        <sz val="9"/>
        <rFont val="굴림"/>
        <family val="3"/>
      </rPr>
      <t xml:space="preserve">     산재보험료 : 783,000 - 811,000 = - </t>
    </r>
    <r>
      <rPr>
        <b/>
        <sz val="9"/>
        <rFont val="굴림"/>
        <family val="3"/>
      </rPr>
      <t>28,000원</t>
    </r>
  </si>
  <si>
    <r>
      <t xml:space="preserve">                                    운영충당적립금 : 3,150,000 - 1,800,000 = </t>
    </r>
    <r>
      <rPr>
        <b/>
        <sz val="9"/>
        <rFont val="굴림"/>
        <family val="3"/>
      </rPr>
      <t>1,350,000원</t>
    </r>
  </si>
  <si>
    <r>
      <t xml:space="preserve">                                    수용기관경비 : 2,000,000 - 4,000,000 = </t>
    </r>
    <r>
      <rPr>
        <b/>
        <sz val="9"/>
        <rFont val="굴림"/>
        <family val="3"/>
      </rPr>
      <t>- 2,000,000원</t>
    </r>
  </si>
  <si>
    <r>
      <t xml:space="preserve">                                          제세공과금 : 4,000,000 - 2,400,000 = </t>
    </r>
    <r>
      <rPr>
        <b/>
        <sz val="9"/>
        <rFont val="굴림"/>
        <family val="3"/>
      </rPr>
      <t>1,600,000원</t>
    </r>
  </si>
  <si>
    <r>
      <t xml:space="preserve">                                  수용비 및 수수료 : 2,000,000 - 2,574,000 = </t>
    </r>
    <r>
      <rPr>
        <b/>
        <sz val="9"/>
        <rFont val="굴림"/>
        <family val="3"/>
      </rPr>
      <t>- 574,000원</t>
    </r>
  </si>
  <si>
    <r>
      <t xml:space="preserve">                                            공공요금 : 10,000,000 - 7,000,000 = </t>
    </r>
    <r>
      <rPr>
        <b/>
        <sz val="9"/>
        <rFont val="굴림"/>
        <family val="3"/>
      </rPr>
      <t>3,000,000원</t>
    </r>
  </si>
  <si>
    <t>2016년 엘림사랑의집[나동] 추가경정예산</t>
  </si>
  <si>
    <t>예 산 편 성 요 령</t>
  </si>
  <si>
    <t xml:space="preserve">2016년도 추가경정예산은 다음 요령을 기준하여 편성한다. </t>
  </si>
  <si>
    <t>1. 목적</t>
  </si>
  <si>
    <t xml:space="preserve">   2016년도 추가경정예산편성은 예산절약 및 건전한 재정운용으로 사업과 운영의 효과성과 효율성을 제고한다.</t>
  </si>
  <si>
    <t>2. 기본방침</t>
  </si>
  <si>
    <t xml:space="preserve">   1) 세입예산은 사업수행으로 인한 건강보험공단의 요양급여 및 지자체의 보조금에 근거하여 편성하되 세입가능한 안정적 규모로 한다.</t>
  </si>
  <si>
    <t xml:space="preserve">   2) 세출예산은 시설현황에 따라 증액한다. 단 일반적인 행사경비, 불요불급한 비품 및 사무용품은 적절히 조정한다.</t>
  </si>
  <si>
    <t xml:space="preserve">   3) 구매단가는 정부의 기준단가 또는 정부의 고시가격 등을 참조한다.</t>
  </si>
  <si>
    <t xml:space="preserve">   4) 간접비의 지출을 억제하도록 한다.</t>
  </si>
  <si>
    <t xml:space="preserve">   5) 이용대상자에 대한 서비스의 질적향상과 종사자의 처우개선을 위해 가능한 범위 내에서 최대한 인상조치토록 한다.</t>
  </si>
  <si>
    <t xml:space="preserve">   6) 기존사업 중 기대효과가 의문시 되는 사업은 과감히 종결한다.</t>
  </si>
  <si>
    <t xml:space="preserve">   7) 신규사업은 사회조사 등을 통하여 꼭 필요한 사업만을 시행하되 사업의 효과성과 시급성을 면밀히 검토한다.</t>
  </si>
  <si>
    <t xml:space="preserve"> (6)이월금                   4,300천원</t>
  </si>
  <si>
    <r>
      <t xml:space="preserve"> (3)</t>
    </r>
    <r>
      <rPr>
        <sz val="11"/>
        <color indexed="8"/>
        <rFont val="맑은 고딕"/>
        <family val="3"/>
      </rPr>
      <t>요양급여수입</t>
    </r>
    <r>
      <rPr>
        <sz val="11"/>
        <color indexed="8"/>
        <rFont val="맑은 고딕"/>
        <family val="3"/>
      </rPr>
      <t xml:space="preserve">       134,211</t>
    </r>
    <r>
      <rPr>
        <sz val="11"/>
        <color indexed="8"/>
        <rFont val="맑은 고딕"/>
        <family val="3"/>
      </rPr>
      <t>천원</t>
    </r>
  </si>
  <si>
    <t xml:space="preserve"> (4)후원금                   1,200천원</t>
  </si>
  <si>
    <r>
      <t xml:space="preserve">종사자수당 지급주체 변경 ( 7월부터 시청에서 수당수령자에게 직접 송금 )
1분기 1,350,000 / 2분기 1,350,000   
                                                    계 : 2,700,000 - 5,400,000 = - </t>
    </r>
    <r>
      <rPr>
        <b/>
        <sz val="9"/>
        <rFont val="굴림"/>
        <family val="3"/>
      </rPr>
      <t>2,700,000원</t>
    </r>
  </si>
  <si>
    <r>
      <t>시설수당 - 시설장 : 200,000 * 12 = 2,400,000
시설수당 - 직원 : 150,000 * 12 * 4 = 7,200,000
명절상여금 : 200,000 * 5 * 2(설,추석) = 2,000,000
하계휴가비 : 100,000 * 5 = 500,000
기타수당 : 200,000 * 12 = 2,400,000
연말위로금 : 100,000 * 5 = 500,000
                                                   계 : 15,000,000 - 11,200,000 =</t>
    </r>
    <r>
      <rPr>
        <b/>
        <sz val="9"/>
        <rFont val="굴림"/>
        <family val="3"/>
      </rPr>
      <t xml:space="preserve"> 3,800,000원</t>
    </r>
  </si>
  <si>
    <r>
      <t xml:space="preserve">사회복지사 : 300,000 * 12 = 3,600,000
간호조무사 : 200,000 * 12 = 2,400,000
                                                      계 : 6,000,000 - 4,800,000 = </t>
    </r>
    <r>
      <rPr>
        <b/>
        <sz val="9"/>
        <rFont val="굴림"/>
        <family val="3"/>
      </rPr>
      <t>1,200,000원</t>
    </r>
  </si>
  <si>
    <t>퇴직금 및
퇴직적립금</t>
  </si>
  <si>
    <r>
      <t xml:space="preserve">(본인부담식재료비+생계보조금+직원식대)
                                            생계비 : 23,643,000 - 21,243,000 = </t>
    </r>
    <r>
      <rPr>
        <b/>
        <sz val="9"/>
        <rFont val="굴림"/>
        <family val="3"/>
      </rPr>
      <t>2,400,000원</t>
    </r>
  </si>
  <si>
    <t>감액 : 4,076</t>
  </si>
  <si>
    <t>2016. 12. 05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</si>
</sst>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  <numFmt numFmtId="188" formatCode="_-* #,##0.0_-;\-* #,##0.0_-;_-* &quot;-&quot;??_-;_-@_-"/>
    <numFmt numFmtId="189" formatCode="_-* #,##0_-;\-* #,##0_-;_-* &quot;-&quot;??_-;_-@_-"/>
    <numFmt numFmtId="190" formatCode="0.0%"/>
  </numFmts>
  <fonts count="65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b/>
      <sz val="36"/>
      <name val="굴림"/>
      <family val="3"/>
    </font>
    <font>
      <sz val="12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10"/>
      <name val="굴림"/>
      <family val="3"/>
    </font>
    <font>
      <b/>
      <sz val="9"/>
      <color indexed="10"/>
      <name val="굴림"/>
      <family val="3"/>
    </font>
    <font>
      <sz val="9"/>
      <color indexed="10"/>
      <name val="굴림"/>
      <family val="3"/>
    </font>
    <font>
      <sz val="22"/>
      <color indexed="8"/>
      <name val="Arial Black"/>
      <family val="2"/>
    </font>
    <font>
      <sz val="12"/>
      <color indexed="8"/>
      <name val="MD솔체"/>
      <family val="1"/>
    </font>
    <font>
      <sz val="26"/>
      <color indexed="8"/>
      <name val="MD솔체"/>
      <family val="1"/>
    </font>
    <font>
      <b/>
      <sz val="28"/>
      <color indexed="8"/>
      <name val="HY견고딕"/>
      <family val="1"/>
    </font>
    <font>
      <sz val="2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rgb="FFFF0000"/>
      <name val="굴림"/>
      <family val="3"/>
    </font>
    <font>
      <b/>
      <sz val="9"/>
      <color rgb="FFFF0000"/>
      <name val="굴림"/>
      <family val="3"/>
    </font>
    <font>
      <sz val="9"/>
      <color rgb="FFFF0000"/>
      <name val="굴림"/>
      <family val="3"/>
    </font>
    <font>
      <sz val="22"/>
      <color theme="1"/>
      <name val="Arial Black"/>
      <family val="2"/>
    </font>
    <font>
      <sz val="12"/>
      <color theme="1"/>
      <name val="MD솔체"/>
      <family val="1"/>
    </font>
    <font>
      <sz val="26"/>
      <color theme="1"/>
      <name val="MD솔체"/>
      <family val="1"/>
    </font>
    <font>
      <b/>
      <sz val="28"/>
      <color theme="1"/>
      <name val="HY견고딕"/>
      <family val="1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38" fontId="2" fillId="0" borderId="11" xfId="48" applyNumberFormat="1" applyFont="1" applyBorder="1" applyAlignment="1">
      <alignment horizontal="right" vertical="center"/>
    </xf>
    <xf numFmtId="38" fontId="2" fillId="0" borderId="13" xfId="48" applyNumberFormat="1" applyFont="1" applyBorder="1" applyAlignment="1">
      <alignment horizontal="right" vertical="center"/>
    </xf>
    <xf numFmtId="38" fontId="5" fillId="0" borderId="14" xfId="48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8" fontId="5" fillId="0" borderId="11" xfId="48" applyNumberFormat="1" applyFont="1" applyBorder="1" applyAlignment="1">
      <alignment horizontal="right" vertical="center"/>
    </xf>
    <xf numFmtId="38" fontId="5" fillId="0" borderId="13" xfId="48" applyNumberFormat="1" applyFont="1" applyBorder="1" applyAlignment="1">
      <alignment horizontal="right" vertical="center"/>
    </xf>
    <xf numFmtId="38" fontId="5" fillId="0" borderId="11" xfId="48" applyNumberFormat="1" applyFont="1" applyFill="1" applyBorder="1" applyAlignment="1">
      <alignment horizontal="right" vertical="center" wrapText="1"/>
    </xf>
    <xf numFmtId="38" fontId="5" fillId="0" borderId="13" xfId="48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8" fontId="2" fillId="0" borderId="24" xfId="48" applyNumberFormat="1" applyFont="1" applyBorder="1" applyAlignment="1">
      <alignment horizontal="right" vertical="center"/>
    </xf>
    <xf numFmtId="38" fontId="5" fillId="0" borderId="24" xfId="48" applyNumberFormat="1" applyFont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38" fontId="5" fillId="0" borderId="24" xfId="48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38" fontId="5" fillId="0" borderId="19" xfId="48" applyNumberFormat="1" applyFont="1" applyBorder="1" applyAlignment="1">
      <alignment horizontal="right" vertical="center"/>
    </xf>
    <xf numFmtId="38" fontId="5" fillId="0" borderId="20" xfId="48" applyNumberFormat="1" applyFont="1" applyBorder="1" applyAlignment="1">
      <alignment horizontal="right" vertical="center"/>
    </xf>
    <xf numFmtId="38" fontId="5" fillId="0" borderId="23" xfId="48" applyNumberFormat="1" applyFont="1" applyBorder="1" applyAlignment="1">
      <alignment horizontal="right" vertical="center"/>
    </xf>
    <xf numFmtId="38" fontId="5" fillId="0" borderId="26" xfId="48" applyNumberFormat="1" applyFont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38" fontId="5" fillId="0" borderId="27" xfId="48" applyNumberFormat="1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38" fontId="2" fillId="0" borderId="11" xfId="48" applyNumberFormat="1" applyFont="1" applyFill="1" applyBorder="1" applyAlignment="1">
      <alignment horizontal="right" vertical="center"/>
    </xf>
    <xf numFmtId="38" fontId="5" fillId="0" borderId="24" xfId="48" applyNumberFormat="1" applyFont="1" applyFill="1" applyBorder="1" applyAlignment="1">
      <alignment horizontal="right" vertical="center"/>
    </xf>
    <xf numFmtId="38" fontId="2" fillId="0" borderId="12" xfId="4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8" fontId="2" fillId="0" borderId="10" xfId="48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41" fontId="4" fillId="0" borderId="12" xfId="48" applyFont="1" applyFill="1" applyBorder="1" applyAlignment="1">
      <alignment horizontal="center" vertical="center" wrapText="1"/>
    </xf>
    <xf numFmtId="38" fontId="2" fillId="0" borderId="12" xfId="48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41" fontId="4" fillId="0" borderId="11" xfId="48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38" fontId="5" fillId="0" borderId="10" xfId="4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4" fillId="0" borderId="11" xfId="48" applyNumberFormat="1" applyFont="1" applyFill="1" applyBorder="1" applyAlignment="1">
      <alignment horizontal="right" vertical="center" wrapText="1"/>
    </xf>
    <xf numFmtId="38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center" vertical="center" wrapText="1"/>
    </xf>
    <xf numFmtId="38" fontId="6" fillId="0" borderId="24" xfId="48" applyNumberFormat="1" applyFont="1" applyFill="1" applyBorder="1" applyAlignment="1">
      <alignment horizontal="right" vertical="center" wrapText="1"/>
    </xf>
    <xf numFmtId="38" fontId="4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8" fontId="4" fillId="0" borderId="12" xfId="48" applyNumberFormat="1" applyFont="1" applyFill="1" applyBorder="1" applyAlignment="1">
      <alignment horizontal="right" vertical="center" wrapText="1"/>
    </xf>
    <xf numFmtId="38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38" fontId="6" fillId="0" borderId="10" xfId="48" applyNumberFormat="1" applyFont="1" applyBorder="1" applyAlignment="1">
      <alignment horizontal="right" vertical="center"/>
    </xf>
    <xf numFmtId="0" fontId="57" fillId="0" borderId="24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5" fillId="6" borderId="24" xfId="0" applyFont="1" applyFill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58" fillId="0" borderId="24" xfId="0" applyFont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38" fontId="5" fillId="0" borderId="11" xfId="48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9" fontId="2" fillId="0" borderId="27" xfId="48" applyNumberFormat="1" applyFont="1" applyBorder="1" applyAlignment="1">
      <alignment horizontal="right" vertical="center"/>
    </xf>
    <xf numFmtId="9" fontId="2" fillId="0" borderId="29" xfId="48" applyNumberFormat="1" applyFont="1" applyBorder="1" applyAlignment="1">
      <alignment horizontal="right" vertical="center"/>
    </xf>
    <xf numFmtId="9" fontId="2" fillId="0" borderId="30" xfId="48" applyNumberFormat="1" applyFont="1" applyBorder="1" applyAlignment="1">
      <alignment horizontal="right" vertical="center"/>
    </xf>
    <xf numFmtId="9" fontId="5" fillId="0" borderId="31" xfId="43" applyNumberFormat="1" applyFont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38" fontId="6" fillId="0" borderId="12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5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5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0" fontId="40" fillId="0" borderId="38" xfId="0" applyFont="1" applyBorder="1" applyAlignment="1">
      <alignment horizontal="left" vertical="center"/>
    </xf>
    <xf numFmtId="0" fontId="40" fillId="0" borderId="39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top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21</xdr:row>
      <xdr:rowOff>0</xdr:rowOff>
    </xdr:from>
    <xdr:to>
      <xdr:col>3</xdr:col>
      <xdr:colOff>733425</xdr:colOff>
      <xdr:row>24</xdr:row>
      <xdr:rowOff>190500</xdr:rowOff>
    </xdr:to>
    <xdr:pic>
      <xdr:nvPicPr>
        <xdr:cNvPr id="1" name="_x31818488" descr="EMB00000b94216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400550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zoomScalePageLayoutView="0" workbookViewId="0" topLeftCell="A1">
      <selection activeCell="E14" sqref="E14:I17"/>
    </sheetView>
  </sheetViews>
  <sheetFormatPr defaultColWidth="8.88671875" defaultRowHeight="13.5"/>
  <cols>
    <col min="1" max="1" width="9.10546875" style="0" customWidth="1"/>
    <col min="2" max="13" width="8.6640625" style="0" customWidth="1"/>
  </cols>
  <sheetData>
    <row r="1" ht="16.5" customHeight="1"/>
    <row r="2" ht="16.5" customHeight="1"/>
    <row r="3" spans="2:12" ht="16.5" customHeight="1">
      <c r="B3" s="121" t="s">
        <v>242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2" ht="16.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2:12" ht="16.5" customHeight="1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2:12" ht="16.5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2:12" ht="16.5" customHeight="1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spans="5:9" ht="16.5" customHeight="1">
      <c r="E14" s="116" t="s">
        <v>264</v>
      </c>
      <c r="F14" s="116"/>
      <c r="G14" s="116"/>
      <c r="H14" s="116"/>
      <c r="I14" s="116"/>
    </row>
    <row r="15" spans="5:9" ht="16.5" customHeight="1">
      <c r="E15" s="116"/>
      <c r="F15" s="116"/>
      <c r="G15" s="116"/>
      <c r="H15" s="116"/>
      <c r="I15" s="116"/>
    </row>
    <row r="16" spans="5:9" ht="16.5" customHeight="1">
      <c r="E16" s="116"/>
      <c r="F16" s="116"/>
      <c r="G16" s="116"/>
      <c r="H16" s="116"/>
      <c r="I16" s="116"/>
    </row>
    <row r="17" spans="5:9" ht="16.5" customHeight="1">
      <c r="E17" s="116"/>
      <c r="F17" s="116"/>
      <c r="G17" s="116"/>
      <c r="H17" s="116"/>
      <c r="I17" s="116"/>
    </row>
    <row r="18" ht="16.5" customHeight="1"/>
    <row r="19" ht="16.5" customHeight="1"/>
    <row r="20" ht="16.5" customHeight="1"/>
    <row r="21" ht="16.5" customHeight="1"/>
    <row r="22" spans="3:10" ht="16.5" customHeight="1">
      <c r="C22" s="117"/>
      <c r="D22" s="117"/>
      <c r="E22" s="118" t="s">
        <v>177</v>
      </c>
      <c r="F22" s="119"/>
      <c r="G22" s="120" t="s">
        <v>178</v>
      </c>
      <c r="H22" s="120"/>
      <c r="I22" s="120"/>
      <c r="J22" s="120"/>
    </row>
    <row r="23" spans="3:10" ht="16.5" customHeight="1">
      <c r="C23" s="117"/>
      <c r="D23" s="117"/>
      <c r="E23" s="119"/>
      <c r="F23" s="119"/>
      <c r="G23" s="120"/>
      <c r="H23" s="120"/>
      <c r="I23" s="120"/>
      <c r="J23" s="120"/>
    </row>
    <row r="24" spans="3:10" ht="16.5" customHeight="1">
      <c r="C24" s="117"/>
      <c r="D24" s="117"/>
      <c r="E24" s="119"/>
      <c r="F24" s="119"/>
      <c r="G24" s="120"/>
      <c r="H24" s="120"/>
      <c r="I24" s="120"/>
      <c r="J24" s="120"/>
    </row>
    <row r="25" spans="3:10" ht="16.5" customHeight="1">
      <c r="C25" s="117"/>
      <c r="D25" s="117"/>
      <c r="E25" s="119"/>
      <c r="F25" s="119"/>
      <c r="G25" s="120"/>
      <c r="H25" s="120"/>
      <c r="I25" s="120"/>
      <c r="J25" s="120"/>
    </row>
    <row r="26" ht="16.5" customHeight="1"/>
  </sheetData>
  <sheetProtection/>
  <mergeCells count="5">
    <mergeCell ref="E14:I17"/>
    <mergeCell ref="C22:D25"/>
    <mergeCell ref="E22:F25"/>
    <mergeCell ref="G22:J25"/>
    <mergeCell ref="B3:L7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14" sqref="E14:I17"/>
    </sheetView>
  </sheetViews>
  <sheetFormatPr defaultColWidth="8.88671875" defaultRowHeight="13.5"/>
  <cols>
    <col min="1" max="1" width="2.6640625" style="0" customWidth="1"/>
  </cols>
  <sheetData>
    <row r="1" spans="1:14" ht="13.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ht="47.25" customHeight="1">
      <c r="A2" s="107"/>
      <c r="B2" s="122" t="s">
        <v>243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13.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1:14" ht="21" customHeight="1">
      <c r="A4" s="107"/>
      <c r="B4" s="110" t="s">
        <v>244</v>
      </c>
      <c r="C4" s="110"/>
      <c r="D4" s="110"/>
      <c r="E4" s="110"/>
      <c r="F4" s="110"/>
      <c r="G4" s="110"/>
      <c r="H4" s="110"/>
      <c r="I4" s="110"/>
      <c r="J4" s="110"/>
      <c r="K4" s="110"/>
      <c r="L4" s="108"/>
      <c r="M4" s="108"/>
      <c r="N4" s="109"/>
    </row>
    <row r="5" spans="1:14" ht="21" customHeight="1">
      <c r="A5" s="107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8"/>
      <c r="M5" s="108"/>
      <c r="N5" s="109"/>
    </row>
    <row r="6" spans="1:14" ht="21" customHeight="1">
      <c r="A6" s="107"/>
      <c r="B6" s="110" t="s">
        <v>245</v>
      </c>
      <c r="C6" s="110"/>
      <c r="D6" s="110"/>
      <c r="E6" s="110"/>
      <c r="F6" s="110"/>
      <c r="G6" s="110"/>
      <c r="H6" s="110"/>
      <c r="I6" s="110"/>
      <c r="J6" s="110"/>
      <c r="K6" s="110"/>
      <c r="L6" s="108"/>
      <c r="M6" s="108"/>
      <c r="N6" s="109"/>
    </row>
    <row r="7" spans="1:14" ht="33.75" customHeight="1">
      <c r="A7" s="107"/>
      <c r="B7" s="110" t="s">
        <v>246</v>
      </c>
      <c r="C7" s="110"/>
      <c r="D7" s="110"/>
      <c r="E7" s="110"/>
      <c r="F7" s="110"/>
      <c r="G7" s="110"/>
      <c r="H7" s="110"/>
      <c r="I7" s="110"/>
      <c r="J7" s="110"/>
      <c r="K7" s="110"/>
      <c r="L7" s="108"/>
      <c r="M7" s="108"/>
      <c r="N7" s="109"/>
    </row>
    <row r="8" spans="1:14" ht="21" customHeight="1">
      <c r="A8" s="107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08"/>
      <c r="M8" s="108"/>
      <c r="N8" s="109"/>
    </row>
    <row r="9" spans="1:14" ht="21" customHeight="1">
      <c r="A9" s="107"/>
      <c r="B9" s="110" t="s">
        <v>247</v>
      </c>
      <c r="C9" s="110"/>
      <c r="D9" s="110"/>
      <c r="E9" s="110"/>
      <c r="F9" s="110"/>
      <c r="G9" s="110"/>
      <c r="H9" s="110"/>
      <c r="I9" s="110"/>
      <c r="J9" s="110"/>
      <c r="K9" s="110"/>
      <c r="L9" s="108"/>
      <c r="M9" s="108"/>
      <c r="N9" s="109"/>
    </row>
    <row r="10" spans="1:14" ht="33.75" customHeight="1">
      <c r="A10" s="107"/>
      <c r="B10" s="110" t="s">
        <v>248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08"/>
      <c r="M10" s="108"/>
      <c r="N10" s="109"/>
    </row>
    <row r="11" spans="1:14" ht="33.75" customHeight="1">
      <c r="A11" s="107"/>
      <c r="B11" s="110" t="s">
        <v>249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08"/>
      <c r="M11" s="108"/>
      <c r="N11" s="109"/>
    </row>
    <row r="12" spans="1:14" ht="33.75" customHeight="1">
      <c r="A12" s="107"/>
      <c r="B12" s="110" t="s">
        <v>250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08"/>
      <c r="M12" s="108"/>
      <c r="N12" s="109"/>
    </row>
    <row r="13" spans="1:14" ht="33.75" customHeight="1">
      <c r="A13" s="107"/>
      <c r="B13" s="110" t="s">
        <v>251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08"/>
      <c r="M13" s="108"/>
      <c r="N13" s="109"/>
    </row>
    <row r="14" spans="1:14" ht="33.75" customHeight="1">
      <c r="A14" s="107"/>
      <c r="B14" s="110" t="s">
        <v>252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08"/>
      <c r="M14" s="108"/>
      <c r="N14" s="109"/>
    </row>
    <row r="15" spans="1:14" ht="33.75" customHeight="1">
      <c r="A15" s="107"/>
      <c r="B15" s="110" t="s">
        <v>253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08"/>
      <c r="M15" s="108"/>
      <c r="N15" s="109"/>
    </row>
    <row r="16" spans="1:14" ht="33.75" customHeight="1">
      <c r="A16" s="107"/>
      <c r="B16" s="110" t="s">
        <v>254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08"/>
      <c r="M16" s="108"/>
      <c r="N16" s="109"/>
    </row>
    <row r="17" spans="1:14" ht="21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3"/>
      <c r="M17" s="113"/>
      <c r="N17" s="114"/>
    </row>
    <row r="18" spans="2:14" ht="21" customHeight="1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08"/>
      <c r="M18" s="108"/>
      <c r="N18" s="32"/>
    </row>
    <row r="19" spans="2:13" ht="21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31"/>
      <c r="M19" s="31"/>
    </row>
    <row r="20" spans="2:13" ht="21" customHeight="1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31"/>
      <c r="M20" s="31"/>
    </row>
    <row r="21" spans="2:13" ht="21" customHeight="1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31"/>
      <c r="M21" s="31"/>
    </row>
    <row r="22" spans="2:13" ht="21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31"/>
      <c r="M22" s="31"/>
    </row>
    <row r="23" spans="2:13" ht="21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31"/>
      <c r="M23" s="31"/>
    </row>
    <row r="24" spans="2:13" ht="21" customHeight="1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31"/>
      <c r="M24" s="31"/>
    </row>
    <row r="25" spans="2:13" ht="21" customHeight="1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31"/>
      <c r="M25" s="31"/>
    </row>
    <row r="26" spans="2:13" ht="14.2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31"/>
      <c r="M26" s="31"/>
    </row>
    <row r="27" spans="2:13" ht="14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31"/>
      <c r="M27" s="31"/>
    </row>
    <row r="28" spans="2:13" ht="13.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</sheetData>
  <sheetProtection/>
  <mergeCells count="1">
    <mergeCell ref="B2:N2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4" sqref="E14:I17"/>
    </sheetView>
  </sheetViews>
  <sheetFormatPr defaultColWidth="8.88671875" defaultRowHeight="13.5"/>
  <cols>
    <col min="1" max="1" width="6.10546875" style="0" customWidth="1"/>
    <col min="2" max="10" width="11.5546875" style="0" customWidth="1"/>
    <col min="11" max="11" width="3.5546875" style="0" customWidth="1"/>
  </cols>
  <sheetData>
    <row r="1" spans="1:11" ht="31.5">
      <c r="A1" s="125" t="s">
        <v>212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8.75" customHeight="1">
      <c r="A2" s="33" t="s">
        <v>165</v>
      </c>
      <c r="B2" s="124" t="s">
        <v>222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8.75" customHeight="1">
      <c r="A3" s="34" t="s">
        <v>166</v>
      </c>
      <c r="B3" s="124" t="s">
        <v>221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8.75" customHeight="1">
      <c r="A4" s="34" t="s">
        <v>167</v>
      </c>
      <c r="B4" s="124" t="s">
        <v>168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.75" customHeight="1">
      <c r="A5" s="126" t="s">
        <v>169</v>
      </c>
      <c r="B5" s="124" t="s">
        <v>176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8.75" customHeight="1">
      <c r="A6" s="127"/>
      <c r="B6" s="124" t="s">
        <v>215</v>
      </c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8.75" customHeight="1">
      <c r="A7" s="127"/>
      <c r="B7" s="124" t="s">
        <v>256</v>
      </c>
      <c r="C7" s="124"/>
      <c r="D7" s="124"/>
      <c r="E7" s="124"/>
      <c r="F7" s="124"/>
      <c r="G7" s="124"/>
      <c r="H7" s="124"/>
      <c r="I7" s="124"/>
      <c r="J7" s="124"/>
      <c r="K7" s="124"/>
    </row>
    <row r="8" spans="1:11" ht="18.75" customHeight="1">
      <c r="A8" s="127"/>
      <c r="B8" s="124" t="s">
        <v>257</v>
      </c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8.75" customHeight="1">
      <c r="A9" s="127"/>
      <c r="B9" s="124" t="s">
        <v>216</v>
      </c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8.75" customHeight="1">
      <c r="A10" s="127"/>
      <c r="B10" s="124" t="s">
        <v>255</v>
      </c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8.75" customHeight="1">
      <c r="A11" s="127"/>
      <c r="B11" s="124" t="s">
        <v>217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18.75" customHeight="1">
      <c r="A12" s="127"/>
      <c r="B12" s="124" t="s">
        <v>170</v>
      </c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ht="18.75" customHeight="1">
      <c r="A13" s="127"/>
      <c r="B13" s="124" t="s">
        <v>214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ht="18.75" customHeight="1">
      <c r="A14" s="127"/>
      <c r="B14" s="124" t="s">
        <v>223</v>
      </c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ht="18.75" customHeight="1">
      <c r="A15" s="127"/>
      <c r="B15" s="124" t="s">
        <v>213</v>
      </c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18.75" customHeight="1">
      <c r="A16" s="127"/>
      <c r="B16" s="124" t="s">
        <v>218</v>
      </c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18.75" customHeight="1">
      <c r="A17" s="127"/>
      <c r="B17" s="124" t="s">
        <v>219</v>
      </c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ht="18.75" customHeight="1">
      <c r="A18" s="127"/>
      <c r="B18" s="129" t="s">
        <v>220</v>
      </c>
      <c r="C18" s="130"/>
      <c r="D18" s="130"/>
      <c r="E18" s="130"/>
      <c r="F18" s="130"/>
      <c r="G18" s="130"/>
      <c r="H18" s="130"/>
      <c r="I18" s="130"/>
      <c r="J18" s="130"/>
      <c r="K18" s="131"/>
    </row>
    <row r="19" spans="1:11" ht="18.75" customHeight="1">
      <c r="A19" s="128"/>
      <c r="B19" s="129"/>
      <c r="C19" s="130"/>
      <c r="D19" s="130"/>
      <c r="E19" s="130"/>
      <c r="F19" s="130"/>
      <c r="G19" s="130"/>
      <c r="H19" s="130"/>
      <c r="I19" s="130"/>
      <c r="J19" s="130"/>
      <c r="K19" s="131"/>
    </row>
    <row r="20" spans="1:11" ht="40.5" customHeight="1">
      <c r="A20" s="35" t="s">
        <v>171</v>
      </c>
      <c r="B20" s="132" t="s">
        <v>172</v>
      </c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1" ht="40.5" customHeight="1">
      <c r="A21" s="35" t="s">
        <v>173</v>
      </c>
      <c r="B21" s="132" t="s">
        <v>174</v>
      </c>
      <c r="C21" s="132"/>
      <c r="D21" s="132"/>
      <c r="E21" s="132"/>
      <c r="F21" s="132"/>
      <c r="G21" s="132"/>
      <c r="H21" s="132"/>
      <c r="I21" s="132"/>
      <c r="J21" s="132"/>
      <c r="K21" s="132"/>
    </row>
  </sheetData>
  <sheetProtection/>
  <mergeCells count="22">
    <mergeCell ref="B19:K19"/>
    <mergeCell ref="B20:K20"/>
    <mergeCell ref="B21:K21"/>
    <mergeCell ref="B14:K14"/>
    <mergeCell ref="B15:K15"/>
    <mergeCell ref="B16:K16"/>
    <mergeCell ref="B11:K11"/>
    <mergeCell ref="B12:K12"/>
    <mergeCell ref="B13:K13"/>
    <mergeCell ref="A1:K1"/>
    <mergeCell ref="B2:K2"/>
    <mergeCell ref="B3:K3"/>
    <mergeCell ref="B4:K4"/>
    <mergeCell ref="A5:A19"/>
    <mergeCell ref="B17:K17"/>
    <mergeCell ref="B18:K18"/>
    <mergeCell ref="B5:K5"/>
    <mergeCell ref="B6:K6"/>
    <mergeCell ref="B7:K7"/>
    <mergeCell ref="B8:K8"/>
    <mergeCell ref="B9:K9"/>
    <mergeCell ref="B10:K1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view="pageLayout" workbookViewId="0" topLeftCell="A7">
      <selection activeCell="E14" sqref="E14:I17"/>
    </sheetView>
  </sheetViews>
  <sheetFormatPr defaultColWidth="8.88671875" defaultRowHeight="13.5"/>
  <cols>
    <col min="1" max="2" width="9.99609375" style="0" customWidth="1"/>
    <col min="3" max="4" width="10.6640625" style="0" customWidth="1"/>
    <col min="5" max="6" width="8.6640625" style="0" customWidth="1"/>
    <col min="7" max="8" width="9.99609375" style="0" customWidth="1"/>
    <col min="9" max="10" width="10.99609375" style="0" customWidth="1"/>
    <col min="11" max="12" width="8.6640625" style="0" customWidth="1"/>
  </cols>
  <sheetData>
    <row r="1" spans="1:12" s="1" customFormat="1" ht="17.25" customHeight="1" thickBot="1">
      <c r="A1" s="141" t="s">
        <v>55</v>
      </c>
      <c r="B1" s="141"/>
      <c r="C1" s="2"/>
      <c r="D1" s="2"/>
      <c r="E1" s="2"/>
      <c r="F1" s="12"/>
      <c r="G1"/>
      <c r="H1"/>
      <c r="I1"/>
      <c r="J1" t="s">
        <v>147</v>
      </c>
      <c r="K1"/>
      <c r="L1" s="26" t="s">
        <v>51</v>
      </c>
    </row>
    <row r="2" spans="1:12" s="1" customFormat="1" ht="33" customHeight="1" thickBot="1" thickTop="1">
      <c r="A2" s="142" t="s">
        <v>123</v>
      </c>
      <c r="B2" s="143"/>
      <c r="C2" s="143"/>
      <c r="D2" s="143"/>
      <c r="E2" s="143"/>
      <c r="F2" s="144"/>
      <c r="G2" s="142" t="s">
        <v>124</v>
      </c>
      <c r="H2" s="143"/>
      <c r="I2" s="143"/>
      <c r="J2" s="143"/>
      <c r="K2" s="143"/>
      <c r="L2" s="144"/>
    </row>
    <row r="3" spans="1:12" s="1" customFormat="1" ht="33" customHeight="1" thickTop="1">
      <c r="A3" s="137" t="s">
        <v>179</v>
      </c>
      <c r="B3" s="139" t="s">
        <v>180</v>
      </c>
      <c r="C3" s="135" t="s">
        <v>181</v>
      </c>
      <c r="D3" s="135" t="s">
        <v>182</v>
      </c>
      <c r="E3" s="133" t="s">
        <v>183</v>
      </c>
      <c r="F3" s="134"/>
      <c r="G3" s="137" t="s">
        <v>179</v>
      </c>
      <c r="H3" s="139" t="s">
        <v>180</v>
      </c>
      <c r="I3" s="135" t="s">
        <v>181</v>
      </c>
      <c r="J3" s="135" t="s">
        <v>182</v>
      </c>
      <c r="K3" s="133" t="s">
        <v>183</v>
      </c>
      <c r="L3" s="134"/>
    </row>
    <row r="4" spans="1:12" s="1" customFormat="1" ht="33" customHeight="1">
      <c r="A4" s="138"/>
      <c r="B4" s="140"/>
      <c r="C4" s="136"/>
      <c r="D4" s="136"/>
      <c r="E4" s="47" t="s">
        <v>184</v>
      </c>
      <c r="F4" s="47" t="s">
        <v>185</v>
      </c>
      <c r="G4" s="138"/>
      <c r="H4" s="140"/>
      <c r="I4" s="136"/>
      <c r="J4" s="136"/>
      <c r="K4" s="47" t="s">
        <v>184</v>
      </c>
      <c r="L4" s="48" t="s">
        <v>185</v>
      </c>
    </row>
    <row r="5" spans="1:12" s="1" customFormat="1" ht="33" customHeight="1">
      <c r="A5" s="17" t="s">
        <v>125</v>
      </c>
      <c r="B5" s="18" t="s">
        <v>126</v>
      </c>
      <c r="C5" s="27">
        <v>28737</v>
      </c>
      <c r="D5" s="27">
        <v>28737</v>
      </c>
      <c r="E5" s="43">
        <f>C5-D5</f>
        <v>0</v>
      </c>
      <c r="F5" s="98">
        <f>E5/D5</f>
        <v>0</v>
      </c>
      <c r="G5" s="145" t="s">
        <v>127</v>
      </c>
      <c r="H5" s="18" t="s">
        <v>128</v>
      </c>
      <c r="I5" s="29">
        <v>132687</v>
      </c>
      <c r="J5" s="29">
        <v>136763</v>
      </c>
      <c r="K5" s="43">
        <f>I5-J5</f>
        <v>-4076</v>
      </c>
      <c r="L5" s="98">
        <f>K5/J5</f>
        <v>-0.029803382493803147</v>
      </c>
    </row>
    <row r="6" spans="1:12" s="1" customFormat="1" ht="33" customHeight="1">
      <c r="A6" s="17" t="s">
        <v>129</v>
      </c>
      <c r="B6" s="18" t="s">
        <v>129</v>
      </c>
      <c r="C6" s="27">
        <v>14906</v>
      </c>
      <c r="D6" s="27">
        <v>17606</v>
      </c>
      <c r="E6" s="43">
        <f aca="true" t="shared" si="0" ref="E6:E11">C6-D6</f>
        <v>-2700</v>
      </c>
      <c r="F6" s="98">
        <f aca="true" t="shared" si="1" ref="F6:F11">E6/D6</f>
        <v>-0.1533568101783483</v>
      </c>
      <c r="G6" s="146"/>
      <c r="H6" s="18" t="s">
        <v>130</v>
      </c>
      <c r="I6" s="29">
        <v>700</v>
      </c>
      <c r="J6" s="29">
        <v>700</v>
      </c>
      <c r="K6" s="43">
        <f aca="true" t="shared" si="2" ref="K6:K14">I6-J6</f>
        <v>0</v>
      </c>
      <c r="L6" s="98">
        <f aca="true" t="shared" si="3" ref="L6:L14">K6/J6</f>
        <v>0</v>
      </c>
    </row>
    <row r="7" spans="1:12" s="1" customFormat="1" ht="33" customHeight="1">
      <c r="A7" s="17" t="s">
        <v>131</v>
      </c>
      <c r="B7" s="18" t="s">
        <v>131</v>
      </c>
      <c r="C7" s="27">
        <v>134211</v>
      </c>
      <c r="D7" s="27">
        <v>134211</v>
      </c>
      <c r="E7" s="43">
        <f t="shared" si="0"/>
        <v>0</v>
      </c>
      <c r="F7" s="98">
        <f t="shared" si="1"/>
        <v>0</v>
      </c>
      <c r="G7" s="147"/>
      <c r="H7" s="18" t="s">
        <v>132</v>
      </c>
      <c r="I7" s="29">
        <v>19100</v>
      </c>
      <c r="J7" s="29">
        <v>15074</v>
      </c>
      <c r="K7" s="43">
        <f t="shared" si="2"/>
        <v>4026</v>
      </c>
      <c r="L7" s="98">
        <f t="shared" si="3"/>
        <v>0.2670823935252753</v>
      </c>
    </row>
    <row r="8" spans="1:12" s="1" customFormat="1" ht="33" customHeight="1">
      <c r="A8" s="17" t="s">
        <v>133</v>
      </c>
      <c r="B8" s="18" t="s">
        <v>133</v>
      </c>
      <c r="C8" s="27">
        <v>1200</v>
      </c>
      <c r="D8" s="27">
        <v>1200</v>
      </c>
      <c r="E8" s="43">
        <f t="shared" si="0"/>
        <v>0</v>
      </c>
      <c r="F8" s="98">
        <f t="shared" si="1"/>
        <v>0</v>
      </c>
      <c r="G8" s="21" t="s">
        <v>134</v>
      </c>
      <c r="H8" s="22" t="s">
        <v>135</v>
      </c>
      <c r="I8" s="29">
        <v>1300</v>
      </c>
      <c r="J8" s="29">
        <v>1300</v>
      </c>
      <c r="K8" s="43">
        <f t="shared" si="2"/>
        <v>0</v>
      </c>
      <c r="L8" s="98">
        <f t="shared" si="3"/>
        <v>0</v>
      </c>
    </row>
    <row r="9" spans="1:12" s="1" customFormat="1" ht="33" customHeight="1">
      <c r="A9" s="17" t="s">
        <v>136</v>
      </c>
      <c r="B9" s="23" t="s">
        <v>137</v>
      </c>
      <c r="C9" s="27">
        <v>3000</v>
      </c>
      <c r="D9" s="27"/>
      <c r="E9" s="43">
        <f t="shared" si="0"/>
        <v>3000</v>
      </c>
      <c r="F9" s="98" t="s">
        <v>186</v>
      </c>
      <c r="G9" s="146" t="s">
        <v>138</v>
      </c>
      <c r="H9" s="18" t="s">
        <v>139</v>
      </c>
      <c r="I9" s="29">
        <v>30733</v>
      </c>
      <c r="J9" s="29">
        <v>30333</v>
      </c>
      <c r="K9" s="43">
        <f t="shared" si="2"/>
        <v>400</v>
      </c>
      <c r="L9" s="98">
        <f t="shared" si="3"/>
        <v>0.013186958098440641</v>
      </c>
    </row>
    <row r="10" spans="1:12" s="1" customFormat="1" ht="33" customHeight="1">
      <c r="A10" s="17" t="s">
        <v>140</v>
      </c>
      <c r="B10" s="23" t="s">
        <v>140</v>
      </c>
      <c r="C10" s="27">
        <v>4300</v>
      </c>
      <c r="D10" s="27">
        <v>3500</v>
      </c>
      <c r="E10" s="43">
        <f t="shared" si="0"/>
        <v>800</v>
      </c>
      <c r="F10" s="98">
        <f t="shared" si="1"/>
        <v>0.22857142857142856</v>
      </c>
      <c r="G10" s="146"/>
      <c r="H10" s="18" t="s">
        <v>141</v>
      </c>
      <c r="I10" s="29">
        <v>100</v>
      </c>
      <c r="J10" s="29">
        <v>100</v>
      </c>
      <c r="K10" s="43">
        <f t="shared" si="2"/>
        <v>0</v>
      </c>
      <c r="L10" s="98">
        <f t="shared" si="3"/>
        <v>0</v>
      </c>
    </row>
    <row r="11" spans="1:12" s="1" customFormat="1" ht="33" customHeight="1">
      <c r="A11" s="17" t="s">
        <v>142</v>
      </c>
      <c r="B11" s="22" t="s">
        <v>142</v>
      </c>
      <c r="C11" s="27">
        <v>3000</v>
      </c>
      <c r="D11" s="27">
        <v>2400</v>
      </c>
      <c r="E11" s="43">
        <f t="shared" si="0"/>
        <v>600</v>
      </c>
      <c r="F11" s="98">
        <f t="shared" si="1"/>
        <v>0.25</v>
      </c>
      <c r="G11" s="147"/>
      <c r="H11" s="22" t="s">
        <v>138</v>
      </c>
      <c r="I11" s="29">
        <v>584</v>
      </c>
      <c r="J11" s="29">
        <v>584</v>
      </c>
      <c r="K11" s="43">
        <f t="shared" si="2"/>
        <v>0</v>
      </c>
      <c r="L11" s="98">
        <f t="shared" si="3"/>
        <v>0</v>
      </c>
    </row>
    <row r="12" spans="1:12" s="1" customFormat="1" ht="33" customHeight="1">
      <c r="A12" s="17"/>
      <c r="B12" s="22"/>
      <c r="C12" s="14"/>
      <c r="D12" s="27"/>
      <c r="E12" s="43"/>
      <c r="F12" s="98"/>
      <c r="G12" s="21" t="s">
        <v>143</v>
      </c>
      <c r="H12" s="25" t="s">
        <v>143</v>
      </c>
      <c r="I12" s="29">
        <v>500</v>
      </c>
      <c r="J12" s="29">
        <v>500</v>
      </c>
      <c r="K12" s="43">
        <f t="shared" si="2"/>
        <v>0</v>
      </c>
      <c r="L12" s="98">
        <f t="shared" si="3"/>
        <v>0</v>
      </c>
    </row>
    <row r="13" spans="1:12" s="1" customFormat="1" ht="33" customHeight="1">
      <c r="A13" s="19"/>
      <c r="B13" s="23"/>
      <c r="C13" s="15"/>
      <c r="D13" s="28"/>
      <c r="E13" s="44"/>
      <c r="F13" s="99"/>
      <c r="G13" s="20" t="s">
        <v>144</v>
      </c>
      <c r="H13" s="24" t="s">
        <v>144</v>
      </c>
      <c r="I13" s="30">
        <v>500</v>
      </c>
      <c r="J13" s="30">
        <v>500</v>
      </c>
      <c r="K13" s="43">
        <f t="shared" si="2"/>
        <v>0</v>
      </c>
      <c r="L13" s="98">
        <f t="shared" si="3"/>
        <v>0</v>
      </c>
    </row>
    <row r="14" spans="1:12" s="1" customFormat="1" ht="33" customHeight="1" thickBot="1">
      <c r="A14" s="36"/>
      <c r="B14" s="37"/>
      <c r="C14" s="38"/>
      <c r="D14" s="39"/>
      <c r="E14" s="45"/>
      <c r="F14" s="100"/>
      <c r="G14" s="36" t="s">
        <v>175</v>
      </c>
      <c r="H14" s="40" t="s">
        <v>175</v>
      </c>
      <c r="I14" s="41">
        <v>3150</v>
      </c>
      <c r="J14" s="41">
        <v>1800</v>
      </c>
      <c r="K14" s="43">
        <f t="shared" si="2"/>
        <v>1350</v>
      </c>
      <c r="L14" s="98">
        <f t="shared" si="3"/>
        <v>0.75</v>
      </c>
    </row>
    <row r="15" spans="1:12" ht="35.25" customHeight="1" thickBot="1" thickTop="1">
      <c r="A15" s="148" t="s">
        <v>145</v>
      </c>
      <c r="B15" s="149"/>
      <c r="C15" s="16">
        <f>SUM(C5:C11)</f>
        <v>189354</v>
      </c>
      <c r="D15" s="16">
        <f>SUM(D5:D11)</f>
        <v>187654</v>
      </c>
      <c r="E15" s="46">
        <f>C15-D15</f>
        <v>1700</v>
      </c>
      <c r="F15" s="101">
        <f>E15/D15</f>
        <v>0.009059226022360301</v>
      </c>
      <c r="G15" s="150" t="s">
        <v>146</v>
      </c>
      <c r="H15" s="151"/>
      <c r="I15" s="16">
        <f>SUM(I5:I14)</f>
        <v>189354</v>
      </c>
      <c r="J15" s="16">
        <f>SUM(J5:J14)</f>
        <v>187654</v>
      </c>
      <c r="K15" s="46">
        <f>I15-J15</f>
        <v>1700</v>
      </c>
      <c r="L15" s="101">
        <f>K15/J15</f>
        <v>0.009059226022360301</v>
      </c>
    </row>
    <row r="16" spans="1:6" ht="14.25" thickTop="1">
      <c r="A16" s="3"/>
      <c r="B16" s="3"/>
      <c r="C16" s="1"/>
      <c r="D16" s="1"/>
      <c r="E16" s="1"/>
      <c r="F16" s="1"/>
    </row>
  </sheetData>
  <sheetProtection/>
  <mergeCells count="17">
    <mergeCell ref="A1:B1"/>
    <mergeCell ref="A2:F2"/>
    <mergeCell ref="G2:L2"/>
    <mergeCell ref="G5:G7"/>
    <mergeCell ref="G9:G11"/>
    <mergeCell ref="A15:B15"/>
    <mergeCell ref="G15:H15"/>
    <mergeCell ref="A3:A4"/>
    <mergeCell ref="B3:B4"/>
    <mergeCell ref="C3:C4"/>
    <mergeCell ref="K3:L3"/>
    <mergeCell ref="D3:D4"/>
    <mergeCell ref="E3:F3"/>
    <mergeCell ref="G3:G4"/>
    <mergeCell ref="H3:H4"/>
    <mergeCell ref="I3:I4"/>
    <mergeCell ref="J3:J4"/>
  </mergeCells>
  <printOptions/>
  <pageMargins left="0.5118110236220472" right="0.5118110236220472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2016년 추가경정예산총괄표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Layout" workbookViewId="0" topLeftCell="A34">
      <selection activeCell="E14" sqref="E14:I17"/>
    </sheetView>
  </sheetViews>
  <sheetFormatPr defaultColWidth="8.88671875" defaultRowHeight="13.5"/>
  <cols>
    <col min="1" max="3" width="7.4453125" style="0" customWidth="1"/>
    <col min="4" max="4" width="7.4453125" style="7" customWidth="1"/>
    <col min="5" max="7" width="11.3359375" style="0" customWidth="1"/>
    <col min="8" max="8" width="55.10546875" style="0" customWidth="1"/>
    <col min="9" max="9" width="8.88671875" style="5" customWidth="1"/>
  </cols>
  <sheetData>
    <row r="1" spans="1:9" s="1" customFormat="1" ht="22.5" customHeight="1">
      <c r="A1" s="95" t="s">
        <v>55</v>
      </c>
      <c r="B1" s="95"/>
      <c r="C1" s="54"/>
      <c r="D1" s="55"/>
      <c r="E1" s="54"/>
      <c r="F1" s="54"/>
      <c r="G1" s="168" t="s">
        <v>51</v>
      </c>
      <c r="H1" s="168"/>
      <c r="I1" s="4"/>
    </row>
    <row r="2" spans="1:8" s="1" customFormat="1" ht="22.5" customHeight="1" thickBot="1">
      <c r="A2" s="49" t="s">
        <v>179</v>
      </c>
      <c r="B2" s="49" t="s">
        <v>180</v>
      </c>
      <c r="C2" s="49" t="s">
        <v>187</v>
      </c>
      <c r="D2" s="49" t="s">
        <v>188</v>
      </c>
      <c r="E2" s="50" t="s">
        <v>189</v>
      </c>
      <c r="F2" s="50" t="s">
        <v>190</v>
      </c>
      <c r="G2" s="50" t="s">
        <v>191</v>
      </c>
      <c r="H2" s="91" t="s">
        <v>192</v>
      </c>
    </row>
    <row r="3" spans="1:8" s="1" customFormat="1" ht="126.75" customHeight="1" hidden="1">
      <c r="A3" s="153" t="s">
        <v>0</v>
      </c>
      <c r="B3" s="153" t="s">
        <v>37</v>
      </c>
      <c r="C3" s="153" t="s">
        <v>29</v>
      </c>
      <c r="D3" s="56" t="s">
        <v>30</v>
      </c>
      <c r="E3" s="57">
        <v>16692</v>
      </c>
      <c r="F3" s="57">
        <v>16692</v>
      </c>
      <c r="G3" s="51">
        <f aca="true" t="shared" si="0" ref="G3:G16">E3-F3</f>
        <v>0</v>
      </c>
      <c r="H3" s="8" t="s">
        <v>161</v>
      </c>
    </row>
    <row r="4" spans="1:8" s="1" customFormat="1" ht="66.75" customHeight="1" hidden="1">
      <c r="A4" s="153"/>
      <c r="B4" s="153"/>
      <c r="C4" s="153"/>
      <c r="D4" s="58" t="s">
        <v>31</v>
      </c>
      <c r="E4" s="14">
        <v>12045</v>
      </c>
      <c r="F4" s="14">
        <v>12045</v>
      </c>
      <c r="G4" s="51">
        <f t="shared" si="0"/>
        <v>0</v>
      </c>
      <c r="H4" s="9" t="s">
        <v>58</v>
      </c>
    </row>
    <row r="5" spans="1:8" s="1" customFormat="1" ht="18" customHeight="1" hidden="1">
      <c r="A5" s="153"/>
      <c r="B5" s="153"/>
      <c r="C5" s="155"/>
      <c r="D5" s="58"/>
      <c r="E5" s="14">
        <f>E4+E3</f>
        <v>28737</v>
      </c>
      <c r="F5" s="14">
        <f>F4+F3</f>
        <v>28737</v>
      </c>
      <c r="G5" s="51">
        <f t="shared" si="0"/>
        <v>0</v>
      </c>
      <c r="H5" s="60"/>
    </row>
    <row r="6" spans="1:8" s="1" customFormat="1" ht="18" customHeight="1" hidden="1">
      <c r="A6" s="153"/>
      <c r="B6" s="155"/>
      <c r="C6" s="157"/>
      <c r="D6" s="158"/>
      <c r="E6" s="14">
        <f>E5</f>
        <v>28737</v>
      </c>
      <c r="F6" s="14">
        <f>F5</f>
        <v>28737</v>
      </c>
      <c r="G6" s="51">
        <f t="shared" si="0"/>
        <v>0</v>
      </c>
      <c r="H6" s="60"/>
    </row>
    <row r="7" spans="1:8" s="1" customFormat="1" ht="18" customHeight="1" hidden="1" thickBot="1">
      <c r="A7" s="154"/>
      <c r="B7" s="159"/>
      <c r="C7" s="160"/>
      <c r="D7" s="161"/>
      <c r="E7" s="39">
        <f>E6</f>
        <v>28737</v>
      </c>
      <c r="F7" s="39">
        <f>F6</f>
        <v>28737</v>
      </c>
      <c r="G7" s="52">
        <f t="shared" si="0"/>
        <v>0</v>
      </c>
      <c r="H7" s="61"/>
    </row>
    <row r="8" spans="1:8" s="1" customFormat="1" ht="60" customHeight="1" thickTop="1">
      <c r="A8" s="152" t="s">
        <v>32</v>
      </c>
      <c r="B8" s="152" t="s">
        <v>32</v>
      </c>
      <c r="C8" s="162" t="s">
        <v>33</v>
      </c>
      <c r="D8" s="63" t="s">
        <v>3</v>
      </c>
      <c r="E8" s="64">
        <v>2700</v>
      </c>
      <c r="F8" s="64">
        <v>5400</v>
      </c>
      <c r="G8" s="53">
        <f t="shared" si="0"/>
        <v>-2700</v>
      </c>
      <c r="H8" s="11" t="s">
        <v>229</v>
      </c>
    </row>
    <row r="9" spans="1:8" s="1" customFormat="1" ht="18" customHeight="1" hidden="1">
      <c r="A9" s="153"/>
      <c r="B9" s="153"/>
      <c r="C9" s="163"/>
      <c r="D9" s="67" t="s">
        <v>34</v>
      </c>
      <c r="E9" s="14">
        <v>9198</v>
      </c>
      <c r="F9" s="14">
        <v>9198</v>
      </c>
      <c r="G9" s="51">
        <f t="shared" si="0"/>
        <v>0</v>
      </c>
      <c r="H9" s="60" t="s">
        <v>148</v>
      </c>
    </row>
    <row r="10" spans="1:8" s="1" customFormat="1" ht="18" customHeight="1" hidden="1">
      <c r="A10" s="153"/>
      <c r="B10" s="153"/>
      <c r="C10" s="163"/>
      <c r="D10" s="67" t="s">
        <v>119</v>
      </c>
      <c r="E10" s="14">
        <v>206</v>
      </c>
      <c r="F10" s="14">
        <v>206</v>
      </c>
      <c r="G10" s="51">
        <f t="shared" si="0"/>
        <v>0</v>
      </c>
      <c r="H10" s="60"/>
    </row>
    <row r="11" spans="1:8" s="1" customFormat="1" ht="18" customHeight="1" hidden="1">
      <c r="A11" s="153"/>
      <c r="B11" s="153"/>
      <c r="C11" s="163"/>
      <c r="D11" s="67" t="s">
        <v>36</v>
      </c>
      <c r="E11" s="14">
        <v>210</v>
      </c>
      <c r="F11" s="14">
        <v>210</v>
      </c>
      <c r="G11" s="51">
        <f t="shared" si="0"/>
        <v>0</v>
      </c>
      <c r="H11" s="60" t="s">
        <v>149</v>
      </c>
    </row>
    <row r="12" spans="1:8" s="1" customFormat="1" ht="18" customHeight="1" hidden="1">
      <c r="A12" s="153"/>
      <c r="B12" s="153"/>
      <c r="C12" s="163"/>
      <c r="D12" s="67" t="s">
        <v>52</v>
      </c>
      <c r="E12" s="14">
        <v>75</v>
      </c>
      <c r="F12" s="14">
        <v>75</v>
      </c>
      <c r="G12" s="51">
        <f t="shared" si="0"/>
        <v>0</v>
      </c>
      <c r="H12" s="60" t="s">
        <v>57</v>
      </c>
    </row>
    <row r="13" spans="1:8" s="1" customFormat="1" ht="18" customHeight="1" hidden="1">
      <c r="A13" s="153"/>
      <c r="B13" s="153"/>
      <c r="C13" s="163"/>
      <c r="D13" s="67" t="s">
        <v>53</v>
      </c>
      <c r="E13" s="14">
        <v>87</v>
      </c>
      <c r="F13" s="14">
        <v>87</v>
      </c>
      <c r="G13" s="51">
        <f t="shared" si="0"/>
        <v>0</v>
      </c>
      <c r="H13" s="60" t="s">
        <v>112</v>
      </c>
    </row>
    <row r="14" spans="1:8" s="1" customFormat="1" ht="18" customHeight="1" hidden="1">
      <c r="A14" s="153"/>
      <c r="B14" s="153"/>
      <c r="C14" s="163"/>
      <c r="D14" s="67" t="s">
        <v>54</v>
      </c>
      <c r="E14" s="14">
        <v>2250</v>
      </c>
      <c r="F14" s="14">
        <v>2250</v>
      </c>
      <c r="G14" s="51">
        <f t="shared" si="0"/>
        <v>0</v>
      </c>
      <c r="H14" s="60" t="s">
        <v>113</v>
      </c>
    </row>
    <row r="15" spans="1:8" s="1" customFormat="1" ht="18" customHeight="1" hidden="1">
      <c r="A15" s="153"/>
      <c r="B15" s="153"/>
      <c r="C15" s="163"/>
      <c r="D15" s="67" t="s">
        <v>35</v>
      </c>
      <c r="E15" s="14">
        <v>180</v>
      </c>
      <c r="F15" s="14">
        <v>180</v>
      </c>
      <c r="G15" s="51">
        <f t="shared" si="0"/>
        <v>0</v>
      </c>
      <c r="H15" s="60" t="s">
        <v>56</v>
      </c>
    </row>
    <row r="16" spans="1:8" s="1" customFormat="1" ht="20.25" customHeight="1">
      <c r="A16" s="153"/>
      <c r="B16" s="153"/>
      <c r="C16" s="163"/>
      <c r="D16" s="67"/>
      <c r="E16" s="14">
        <f>SUM(E8:E15)</f>
        <v>14906</v>
      </c>
      <c r="F16" s="14">
        <f>SUM(F8:F15)</f>
        <v>17606</v>
      </c>
      <c r="G16" s="51">
        <f t="shared" si="0"/>
        <v>-2700</v>
      </c>
      <c r="H16" s="92" t="s">
        <v>206</v>
      </c>
    </row>
    <row r="17" spans="1:8" s="1" customFormat="1" ht="20.25" customHeight="1">
      <c r="A17" s="153"/>
      <c r="B17" s="155"/>
      <c r="C17" s="157"/>
      <c r="D17" s="158"/>
      <c r="E17" s="14">
        <f>E16</f>
        <v>14906</v>
      </c>
      <c r="F17" s="14">
        <f>F16</f>
        <v>17606</v>
      </c>
      <c r="G17" s="51">
        <f>E17-F17</f>
        <v>-2700</v>
      </c>
      <c r="H17" s="92" t="s">
        <v>206</v>
      </c>
    </row>
    <row r="18" spans="1:8" s="1" customFormat="1" ht="20.25" customHeight="1" thickBot="1">
      <c r="A18" s="154"/>
      <c r="B18" s="164"/>
      <c r="C18" s="165"/>
      <c r="D18" s="166"/>
      <c r="E18" s="39">
        <f>E17</f>
        <v>14906</v>
      </c>
      <c r="F18" s="39">
        <f>F17</f>
        <v>17606</v>
      </c>
      <c r="G18" s="52">
        <f>E18-F18</f>
        <v>-2700</v>
      </c>
      <c r="H18" s="93" t="s">
        <v>206</v>
      </c>
    </row>
    <row r="19" spans="1:8" s="1" customFormat="1" ht="170.25" customHeight="1" hidden="1" thickTop="1">
      <c r="A19" s="152" t="s">
        <v>38</v>
      </c>
      <c r="B19" s="152" t="s">
        <v>38</v>
      </c>
      <c r="C19" s="152" t="s">
        <v>4</v>
      </c>
      <c r="D19" s="63" t="s">
        <v>39</v>
      </c>
      <c r="E19" s="64">
        <v>134211</v>
      </c>
      <c r="F19" s="64">
        <v>134211</v>
      </c>
      <c r="G19" s="53">
        <f>E19-F19</f>
        <v>0</v>
      </c>
      <c r="H19" s="10" t="s">
        <v>156</v>
      </c>
    </row>
    <row r="20" spans="1:8" s="1" customFormat="1" ht="18" customHeight="1" hidden="1">
      <c r="A20" s="153"/>
      <c r="B20" s="153"/>
      <c r="C20" s="155"/>
      <c r="D20" s="67"/>
      <c r="E20" s="14">
        <f aca="true" t="shared" si="1" ref="E20:G21">E19</f>
        <v>134211</v>
      </c>
      <c r="F20" s="14">
        <f t="shared" si="1"/>
        <v>134211</v>
      </c>
      <c r="G20" s="51">
        <f t="shared" si="1"/>
        <v>0</v>
      </c>
      <c r="H20" s="60"/>
    </row>
    <row r="21" spans="1:8" s="1" customFormat="1" ht="18" customHeight="1" hidden="1">
      <c r="A21" s="153"/>
      <c r="B21" s="155"/>
      <c r="C21" s="157"/>
      <c r="D21" s="158"/>
      <c r="E21" s="14">
        <f t="shared" si="1"/>
        <v>134211</v>
      </c>
      <c r="F21" s="14">
        <f t="shared" si="1"/>
        <v>134211</v>
      </c>
      <c r="G21" s="51">
        <f t="shared" si="1"/>
        <v>0</v>
      </c>
      <c r="H21" s="60"/>
    </row>
    <row r="22" spans="1:8" s="1" customFormat="1" ht="18" customHeight="1" hidden="1" thickBot="1">
      <c r="A22" s="154"/>
      <c r="B22" s="159"/>
      <c r="C22" s="160"/>
      <c r="D22" s="161"/>
      <c r="E22" s="39">
        <f>E21</f>
        <v>134211</v>
      </c>
      <c r="F22" s="39">
        <f>F21</f>
        <v>134211</v>
      </c>
      <c r="G22" s="52">
        <f aca="true" t="shared" si="2" ref="G22:G33">E22-F22</f>
        <v>0</v>
      </c>
      <c r="H22" s="68"/>
    </row>
    <row r="23" spans="1:8" s="1" customFormat="1" ht="18" customHeight="1" hidden="1" thickTop="1">
      <c r="A23" s="152" t="s">
        <v>5</v>
      </c>
      <c r="B23" s="152" t="s">
        <v>5</v>
      </c>
      <c r="C23" s="152" t="s">
        <v>6</v>
      </c>
      <c r="D23" s="63" t="s">
        <v>40</v>
      </c>
      <c r="E23" s="64">
        <v>0</v>
      </c>
      <c r="F23" s="64">
        <v>0</v>
      </c>
      <c r="G23" s="53">
        <f t="shared" si="2"/>
        <v>0</v>
      </c>
      <c r="H23" s="65"/>
    </row>
    <row r="24" spans="1:8" s="1" customFormat="1" ht="18" customHeight="1" hidden="1">
      <c r="A24" s="153"/>
      <c r="B24" s="153"/>
      <c r="C24" s="155"/>
      <c r="D24" s="67"/>
      <c r="E24" s="14">
        <v>0</v>
      </c>
      <c r="F24" s="14">
        <f>F23</f>
        <v>0</v>
      </c>
      <c r="G24" s="51">
        <f t="shared" si="2"/>
        <v>0</v>
      </c>
      <c r="H24" s="60"/>
    </row>
    <row r="25" spans="1:8" s="1" customFormat="1" ht="18" customHeight="1" hidden="1">
      <c r="A25" s="153"/>
      <c r="B25" s="153"/>
      <c r="C25" s="156" t="s">
        <v>8</v>
      </c>
      <c r="D25" s="67" t="s">
        <v>41</v>
      </c>
      <c r="E25" s="14">
        <v>1200</v>
      </c>
      <c r="F25" s="14">
        <v>1200</v>
      </c>
      <c r="G25" s="51">
        <f t="shared" si="2"/>
        <v>0</v>
      </c>
      <c r="H25" s="60" t="s">
        <v>110</v>
      </c>
    </row>
    <row r="26" spans="1:8" s="1" customFormat="1" ht="18" customHeight="1" hidden="1">
      <c r="A26" s="153"/>
      <c r="B26" s="153"/>
      <c r="C26" s="155"/>
      <c r="D26" s="67"/>
      <c r="E26" s="14">
        <f>E25</f>
        <v>1200</v>
      </c>
      <c r="F26" s="14">
        <f>F25</f>
        <v>1200</v>
      </c>
      <c r="G26" s="51">
        <f t="shared" si="2"/>
        <v>0</v>
      </c>
      <c r="H26" s="60"/>
    </row>
    <row r="27" spans="1:8" s="1" customFormat="1" ht="18" customHeight="1" hidden="1">
      <c r="A27" s="153"/>
      <c r="B27" s="155"/>
      <c r="C27" s="157"/>
      <c r="D27" s="158"/>
      <c r="E27" s="14">
        <f>E26+E24</f>
        <v>1200</v>
      </c>
      <c r="F27" s="14">
        <f>F26+F24</f>
        <v>1200</v>
      </c>
      <c r="G27" s="51">
        <f t="shared" si="2"/>
        <v>0</v>
      </c>
      <c r="H27" s="60"/>
    </row>
    <row r="28" spans="1:8" s="1" customFormat="1" ht="26.25" customHeight="1" hidden="1" thickBot="1" thickTop="1">
      <c r="A28" s="154"/>
      <c r="B28" s="159"/>
      <c r="C28" s="160"/>
      <c r="D28" s="161"/>
      <c r="E28" s="39">
        <f>E27</f>
        <v>1200</v>
      </c>
      <c r="F28" s="39">
        <f>F27</f>
        <v>1200</v>
      </c>
      <c r="G28" s="52">
        <f t="shared" si="2"/>
        <v>0</v>
      </c>
      <c r="H28" s="68"/>
    </row>
    <row r="29" spans="1:8" s="1" customFormat="1" ht="30" customHeight="1" thickTop="1">
      <c r="A29" s="152" t="s">
        <v>10</v>
      </c>
      <c r="B29" s="152" t="s">
        <v>10</v>
      </c>
      <c r="C29" s="152" t="s">
        <v>11</v>
      </c>
      <c r="D29" s="63" t="s">
        <v>42</v>
      </c>
      <c r="E29" s="64">
        <v>3000</v>
      </c>
      <c r="F29" s="64">
        <v>0</v>
      </c>
      <c r="G29" s="51">
        <f t="shared" si="2"/>
        <v>3000</v>
      </c>
      <c r="H29" s="87" t="s">
        <v>228</v>
      </c>
    </row>
    <row r="30" spans="1:8" s="1" customFormat="1" ht="21" customHeight="1">
      <c r="A30" s="153"/>
      <c r="B30" s="153"/>
      <c r="C30" s="155"/>
      <c r="D30" s="67"/>
      <c r="E30" s="14">
        <f>E29</f>
        <v>3000</v>
      </c>
      <c r="F30" s="14">
        <f>F29</f>
        <v>0</v>
      </c>
      <c r="G30" s="51">
        <f t="shared" si="2"/>
        <v>3000</v>
      </c>
      <c r="H30" s="60" t="s">
        <v>207</v>
      </c>
    </row>
    <row r="31" spans="1:8" s="1" customFormat="1" ht="21" customHeight="1">
      <c r="A31" s="153"/>
      <c r="B31" s="155"/>
      <c r="C31" s="157"/>
      <c r="D31" s="158"/>
      <c r="E31" s="14">
        <f>E30</f>
        <v>3000</v>
      </c>
      <c r="F31" s="14">
        <f>F30</f>
        <v>0</v>
      </c>
      <c r="G31" s="51">
        <f>E31-F31</f>
        <v>3000</v>
      </c>
      <c r="H31" s="60" t="s">
        <v>207</v>
      </c>
    </row>
    <row r="32" spans="1:8" s="1" customFormat="1" ht="21" customHeight="1" thickBot="1">
      <c r="A32" s="154"/>
      <c r="B32" s="164"/>
      <c r="C32" s="165"/>
      <c r="D32" s="166"/>
      <c r="E32" s="39">
        <f>E30</f>
        <v>3000</v>
      </c>
      <c r="F32" s="39">
        <f>F30</f>
        <v>0</v>
      </c>
      <c r="G32" s="52">
        <f t="shared" si="2"/>
        <v>3000</v>
      </c>
      <c r="H32" s="97" t="s">
        <v>208</v>
      </c>
    </row>
    <row r="33" spans="1:8" s="1" customFormat="1" ht="30" customHeight="1" thickTop="1">
      <c r="A33" s="152" t="s">
        <v>13</v>
      </c>
      <c r="B33" s="152" t="s">
        <v>13</v>
      </c>
      <c r="C33" s="162" t="s">
        <v>14</v>
      </c>
      <c r="D33" s="63" t="s">
        <v>28</v>
      </c>
      <c r="E33" s="64">
        <v>3800</v>
      </c>
      <c r="F33" s="64">
        <v>3000</v>
      </c>
      <c r="G33" s="51">
        <f t="shared" si="2"/>
        <v>800</v>
      </c>
      <c r="H33" s="11" t="s">
        <v>227</v>
      </c>
    </row>
    <row r="34" spans="1:8" s="1" customFormat="1" ht="18" customHeight="1">
      <c r="A34" s="153"/>
      <c r="B34" s="153"/>
      <c r="C34" s="163"/>
      <c r="D34" s="67"/>
      <c r="E34" s="14">
        <v>3800</v>
      </c>
      <c r="F34" s="14">
        <f>F33</f>
        <v>3000</v>
      </c>
      <c r="G34" s="51">
        <f>E34-F34</f>
        <v>800</v>
      </c>
      <c r="H34" s="60" t="s">
        <v>209</v>
      </c>
    </row>
    <row r="35" spans="1:8" s="1" customFormat="1" ht="18" customHeight="1" hidden="1">
      <c r="A35" s="153"/>
      <c r="B35" s="153"/>
      <c r="C35" s="163" t="s">
        <v>44</v>
      </c>
      <c r="D35" s="67" t="s">
        <v>43</v>
      </c>
      <c r="E35" s="14">
        <v>500</v>
      </c>
      <c r="F35" s="14">
        <v>500</v>
      </c>
      <c r="G35" s="51">
        <f aca="true" t="shared" si="3" ref="G35:G48">E35-F35</f>
        <v>0</v>
      </c>
      <c r="H35" s="60"/>
    </row>
    <row r="36" spans="1:8" s="1" customFormat="1" ht="18" customHeight="1" hidden="1">
      <c r="A36" s="153"/>
      <c r="B36" s="153"/>
      <c r="C36" s="163"/>
      <c r="D36" s="67"/>
      <c r="E36" s="14">
        <f>E35</f>
        <v>500</v>
      </c>
      <c r="F36" s="14">
        <f>F35</f>
        <v>500</v>
      </c>
      <c r="G36" s="51">
        <f t="shared" si="3"/>
        <v>0</v>
      </c>
      <c r="H36" s="60"/>
    </row>
    <row r="37" spans="1:8" s="1" customFormat="1" ht="20.25" customHeight="1">
      <c r="A37" s="153"/>
      <c r="B37" s="155"/>
      <c r="C37" s="157"/>
      <c r="D37" s="158"/>
      <c r="E37" s="14">
        <f>E36+E34</f>
        <v>4300</v>
      </c>
      <c r="F37" s="14">
        <f>F36+F34</f>
        <v>3500</v>
      </c>
      <c r="G37" s="51">
        <f>E37-F37</f>
        <v>800</v>
      </c>
      <c r="H37" s="60" t="s">
        <v>209</v>
      </c>
    </row>
    <row r="38" spans="1:8" s="1" customFormat="1" ht="20.25" customHeight="1" thickBot="1">
      <c r="A38" s="154"/>
      <c r="B38" s="164"/>
      <c r="C38" s="165"/>
      <c r="D38" s="166"/>
      <c r="E38" s="39">
        <f>E37</f>
        <v>4300</v>
      </c>
      <c r="F38" s="39">
        <f>F37</f>
        <v>3500</v>
      </c>
      <c r="G38" s="52">
        <f t="shared" si="3"/>
        <v>800</v>
      </c>
      <c r="H38" s="97" t="s">
        <v>209</v>
      </c>
    </row>
    <row r="39" spans="1:8" s="1" customFormat="1" ht="18" customHeight="1" hidden="1" thickTop="1">
      <c r="A39" s="152" t="s">
        <v>15</v>
      </c>
      <c r="B39" s="152" t="s">
        <v>15</v>
      </c>
      <c r="C39" s="152" t="s">
        <v>45</v>
      </c>
      <c r="D39" s="63" t="s">
        <v>47</v>
      </c>
      <c r="E39" s="64">
        <v>0</v>
      </c>
      <c r="F39" s="64">
        <v>0</v>
      </c>
      <c r="G39" s="51">
        <f t="shared" si="3"/>
        <v>0</v>
      </c>
      <c r="H39" s="65"/>
    </row>
    <row r="40" spans="1:8" s="1" customFormat="1" ht="18" customHeight="1" hidden="1">
      <c r="A40" s="153"/>
      <c r="B40" s="153"/>
      <c r="C40" s="155"/>
      <c r="D40" s="67"/>
      <c r="E40" s="14">
        <v>0</v>
      </c>
      <c r="F40" s="14">
        <f>F39</f>
        <v>0</v>
      </c>
      <c r="G40" s="51">
        <f>E40-F40</f>
        <v>0</v>
      </c>
      <c r="H40" s="60"/>
    </row>
    <row r="41" spans="1:8" s="1" customFormat="1" ht="18" customHeight="1" hidden="1">
      <c r="A41" s="153"/>
      <c r="B41" s="153"/>
      <c r="C41" s="156" t="s">
        <v>46</v>
      </c>
      <c r="D41" s="67" t="s">
        <v>46</v>
      </c>
      <c r="E41" s="14">
        <v>100</v>
      </c>
      <c r="F41" s="14">
        <v>100</v>
      </c>
      <c r="G41" s="51">
        <f t="shared" si="3"/>
        <v>0</v>
      </c>
      <c r="H41" s="60"/>
    </row>
    <row r="42" spans="1:8" s="1" customFormat="1" ht="18" customHeight="1" hidden="1">
      <c r="A42" s="153"/>
      <c r="B42" s="153"/>
      <c r="C42" s="155"/>
      <c r="D42" s="67"/>
      <c r="E42" s="14">
        <v>100</v>
      </c>
      <c r="F42" s="14">
        <f>F41</f>
        <v>100</v>
      </c>
      <c r="G42" s="51">
        <f t="shared" si="3"/>
        <v>0</v>
      </c>
      <c r="H42" s="60"/>
    </row>
    <row r="43" spans="1:8" s="1" customFormat="1" ht="0.75" customHeight="1" thickTop="1">
      <c r="A43" s="153"/>
      <c r="B43" s="153"/>
      <c r="C43" s="163" t="s">
        <v>15</v>
      </c>
      <c r="D43" s="67" t="s">
        <v>48</v>
      </c>
      <c r="E43" s="14">
        <v>500</v>
      </c>
      <c r="F43" s="14">
        <v>500</v>
      </c>
      <c r="G43" s="51">
        <f t="shared" si="3"/>
        <v>0</v>
      </c>
      <c r="H43" s="60"/>
    </row>
    <row r="44" spans="1:8" s="1" customFormat="1" ht="30" customHeight="1">
      <c r="A44" s="153"/>
      <c r="B44" s="153"/>
      <c r="C44" s="163"/>
      <c r="D44" s="67" t="s">
        <v>49</v>
      </c>
      <c r="E44" s="14">
        <v>2400</v>
      </c>
      <c r="F44" s="14">
        <v>1800</v>
      </c>
      <c r="G44" s="51">
        <f t="shared" si="3"/>
        <v>600</v>
      </c>
      <c r="H44" s="11" t="s">
        <v>226</v>
      </c>
    </row>
    <row r="45" spans="1:8" s="1" customFormat="1" ht="20.25" customHeight="1">
      <c r="A45" s="153"/>
      <c r="B45" s="153"/>
      <c r="C45" s="163"/>
      <c r="D45" s="67"/>
      <c r="E45" s="14">
        <f>E43+E44</f>
        <v>2900</v>
      </c>
      <c r="F45" s="14">
        <f>F43+F44</f>
        <v>2300</v>
      </c>
      <c r="G45" s="51">
        <f t="shared" si="3"/>
        <v>600</v>
      </c>
      <c r="H45" s="60" t="s">
        <v>210</v>
      </c>
    </row>
    <row r="46" spans="1:8" s="1" customFormat="1" ht="20.25" customHeight="1">
      <c r="A46" s="153"/>
      <c r="B46" s="155"/>
      <c r="C46" s="157"/>
      <c r="D46" s="158"/>
      <c r="E46" s="14">
        <f>E44+E43+E41+E39</f>
        <v>3000</v>
      </c>
      <c r="F46" s="14">
        <f>F44+F43+F41+F39</f>
        <v>2400</v>
      </c>
      <c r="G46" s="51">
        <f t="shared" si="3"/>
        <v>600</v>
      </c>
      <c r="H46" s="60" t="s">
        <v>210</v>
      </c>
    </row>
    <row r="47" spans="1:8" s="1" customFormat="1" ht="20.25" customHeight="1" thickBot="1">
      <c r="A47" s="154"/>
      <c r="B47" s="164"/>
      <c r="C47" s="165"/>
      <c r="D47" s="166"/>
      <c r="E47" s="39">
        <f>E46</f>
        <v>3000</v>
      </c>
      <c r="F47" s="39">
        <f>F46</f>
        <v>2400</v>
      </c>
      <c r="G47" s="52">
        <f t="shared" si="3"/>
        <v>600</v>
      </c>
      <c r="H47" s="97" t="s">
        <v>210</v>
      </c>
    </row>
    <row r="48" spans="1:8" s="1" customFormat="1" ht="34.5" customHeight="1" thickTop="1">
      <c r="A48" s="167" t="s">
        <v>50</v>
      </c>
      <c r="B48" s="167"/>
      <c r="C48" s="167"/>
      <c r="D48" s="167"/>
      <c r="E48" s="70">
        <f>E47+E38+E32+E28+E22+E18+E7</f>
        <v>189354</v>
      </c>
      <c r="F48" s="70">
        <f>F47+F38+F32+F28+F22+F18+F7</f>
        <v>187654</v>
      </c>
      <c r="G48" s="96">
        <f t="shared" si="3"/>
        <v>1700</v>
      </c>
      <c r="H48" s="89" t="s">
        <v>205</v>
      </c>
    </row>
    <row r="49" spans="1:4" s="1" customFormat="1" ht="16.5" customHeight="1">
      <c r="A49" s="3"/>
      <c r="B49" s="3"/>
      <c r="C49" s="3"/>
      <c r="D49" s="6"/>
    </row>
    <row r="50" spans="1:4" s="1" customFormat="1" ht="16.5" customHeight="1">
      <c r="A50" s="3"/>
      <c r="B50" s="3"/>
      <c r="C50" s="3"/>
      <c r="D50" s="6"/>
    </row>
    <row r="51" spans="1:4" s="1" customFormat="1" ht="16.5" customHeight="1">
      <c r="A51" s="3"/>
      <c r="B51" s="3"/>
      <c r="C51" s="3"/>
      <c r="D51" s="6"/>
    </row>
    <row r="52" spans="1:4" s="1" customFormat="1" ht="16.5" customHeight="1">
      <c r="A52" s="3"/>
      <c r="B52" s="3"/>
      <c r="C52" s="3"/>
      <c r="D52" s="6"/>
    </row>
    <row r="53" spans="1:4" s="1" customFormat="1" ht="16.5" customHeight="1">
      <c r="A53" s="3"/>
      <c r="B53" s="3"/>
      <c r="C53" s="3"/>
      <c r="D53" s="6"/>
    </row>
    <row r="54" spans="1:4" s="1" customFormat="1" ht="16.5" customHeight="1">
      <c r="A54" s="3"/>
      <c r="B54" s="3"/>
      <c r="C54" s="3"/>
      <c r="D54" s="6"/>
    </row>
    <row r="55" spans="1:4" s="1" customFormat="1" ht="16.5" customHeight="1">
      <c r="A55" s="3"/>
      <c r="B55" s="3"/>
      <c r="C55" s="3"/>
      <c r="D55" s="6"/>
    </row>
    <row r="56" spans="1:4" s="1" customFormat="1" ht="16.5" customHeight="1">
      <c r="A56" s="3"/>
      <c r="B56" s="3"/>
      <c r="C56" s="3"/>
      <c r="D56" s="6"/>
    </row>
    <row r="57" spans="1:4" s="1" customFormat="1" ht="16.5" customHeight="1">
      <c r="A57" s="3"/>
      <c r="B57" s="3"/>
      <c r="C57" s="3"/>
      <c r="D57" s="6"/>
    </row>
    <row r="58" spans="1:4" s="1" customFormat="1" ht="16.5" customHeight="1">
      <c r="A58" s="3"/>
      <c r="B58" s="3"/>
      <c r="C58" s="3"/>
      <c r="D58" s="6"/>
    </row>
    <row r="59" spans="1:4" s="1" customFormat="1" ht="16.5" customHeight="1">
      <c r="A59" s="3"/>
      <c r="B59" s="3"/>
      <c r="C59" s="3"/>
      <c r="D59" s="6"/>
    </row>
    <row r="60" spans="1:4" s="1" customFormat="1" ht="16.5" customHeight="1">
      <c r="A60" s="3"/>
      <c r="B60" s="3"/>
      <c r="C60" s="3"/>
      <c r="D60" s="6"/>
    </row>
    <row r="61" spans="1:4" s="1" customFormat="1" ht="16.5" customHeight="1">
      <c r="A61" s="3"/>
      <c r="B61" s="3"/>
      <c r="C61" s="3"/>
      <c r="D61" s="6"/>
    </row>
    <row r="62" spans="1:4" s="1" customFormat="1" ht="16.5" customHeight="1">
      <c r="A62" s="3"/>
      <c r="B62" s="3"/>
      <c r="C62" s="3"/>
      <c r="D62" s="6"/>
    </row>
    <row r="63" spans="1:4" s="1" customFormat="1" ht="16.5" customHeight="1">
      <c r="A63" s="3"/>
      <c r="B63" s="3"/>
      <c r="C63" s="3"/>
      <c r="D63" s="6"/>
    </row>
    <row r="64" spans="1:4" s="1" customFormat="1" ht="16.5" customHeight="1">
      <c r="A64" s="3"/>
      <c r="B64" s="3"/>
      <c r="C64" s="3"/>
      <c r="D64" s="6"/>
    </row>
    <row r="65" spans="1:4" s="1" customFormat="1" ht="16.5" customHeight="1">
      <c r="A65" s="3"/>
      <c r="B65" s="3"/>
      <c r="C65" s="3"/>
      <c r="D65" s="6"/>
    </row>
    <row r="66" spans="1:4" s="1" customFormat="1" ht="16.5" customHeight="1">
      <c r="A66" s="3"/>
      <c r="B66" s="3"/>
      <c r="C66" s="3"/>
      <c r="D66" s="6"/>
    </row>
    <row r="67" spans="1:4" s="1" customFormat="1" ht="16.5" customHeight="1">
      <c r="A67" s="3"/>
      <c r="B67" s="3"/>
      <c r="C67" s="3"/>
      <c r="D67" s="6"/>
    </row>
    <row r="68" spans="1:4" s="1" customFormat="1" ht="16.5" customHeight="1">
      <c r="A68" s="3"/>
      <c r="B68" s="3"/>
      <c r="C68" s="3"/>
      <c r="D68" s="6"/>
    </row>
    <row r="69" spans="1:4" s="1" customFormat="1" ht="16.5" customHeight="1">
      <c r="A69" s="3"/>
      <c r="B69" s="3"/>
      <c r="C69" s="3"/>
      <c r="D69" s="6"/>
    </row>
    <row r="70" spans="1:4" s="1" customFormat="1" ht="16.5" customHeight="1">
      <c r="A70" s="3"/>
      <c r="B70" s="3"/>
      <c r="C70" s="3"/>
      <c r="D70" s="6"/>
    </row>
    <row r="71" spans="1:4" s="1" customFormat="1" ht="16.5" customHeight="1">
      <c r="A71" s="3"/>
      <c r="B71" s="3"/>
      <c r="C71" s="3"/>
      <c r="D71" s="6"/>
    </row>
    <row r="72" spans="1:4" s="1" customFormat="1" ht="16.5" customHeight="1">
      <c r="A72" s="3"/>
      <c r="B72" s="3"/>
      <c r="C72" s="3"/>
      <c r="D72" s="6"/>
    </row>
    <row r="73" spans="1:4" s="1" customFormat="1" ht="16.5" customHeight="1">
      <c r="A73" s="3"/>
      <c r="B73" s="3"/>
      <c r="C73" s="3"/>
      <c r="D73" s="6"/>
    </row>
    <row r="74" spans="1:4" ht="13.5">
      <c r="A74" s="3"/>
      <c r="B74" s="3"/>
      <c r="C74" s="3"/>
      <c r="D74" s="6"/>
    </row>
  </sheetData>
  <sheetProtection/>
  <mergeCells count="41">
    <mergeCell ref="C46:D46"/>
    <mergeCell ref="B47:D47"/>
    <mergeCell ref="C43:C45"/>
    <mergeCell ref="B39:B46"/>
    <mergeCell ref="C33:C34"/>
    <mergeCell ref="C35:C36"/>
    <mergeCell ref="A48:D48"/>
    <mergeCell ref="G1:H1"/>
    <mergeCell ref="C6:D6"/>
    <mergeCell ref="B7:D7"/>
    <mergeCell ref="C17:D17"/>
    <mergeCell ref="B18:D18"/>
    <mergeCell ref="C21:D21"/>
    <mergeCell ref="B22:D22"/>
    <mergeCell ref="A3:A7"/>
    <mergeCell ref="B3:B6"/>
    <mergeCell ref="A33:A38"/>
    <mergeCell ref="B33:B37"/>
    <mergeCell ref="C27:D27"/>
    <mergeCell ref="A29:A32"/>
    <mergeCell ref="C29:C30"/>
    <mergeCell ref="B32:D32"/>
    <mergeCell ref="C37:D37"/>
    <mergeCell ref="B38:D38"/>
    <mergeCell ref="C25:C26"/>
    <mergeCell ref="B28:D28"/>
    <mergeCell ref="A8:A18"/>
    <mergeCell ref="B8:B17"/>
    <mergeCell ref="C8:C16"/>
    <mergeCell ref="C3:C5"/>
    <mergeCell ref="A19:A22"/>
    <mergeCell ref="A39:A47"/>
    <mergeCell ref="C39:C40"/>
    <mergeCell ref="C41:C42"/>
    <mergeCell ref="B29:B31"/>
    <mergeCell ref="C31:D31"/>
    <mergeCell ref="B19:B21"/>
    <mergeCell ref="C19:C20"/>
    <mergeCell ref="A23:A28"/>
    <mergeCell ref="B23:B27"/>
    <mergeCell ref="C23:C24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2016 추가경정예산(세입)</oddHeader>
    <oddFooter>&amp;C&amp;P / &amp;N</oddFooter>
  </headerFooter>
  <ignoredErrors>
    <ignoredError sqref="E27:F27 E37:F37" formula="1"/>
    <ignoredError sqref="E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103"/>
  <sheetViews>
    <sheetView showGridLines="0" view="pageLayout" workbookViewId="0" topLeftCell="A11">
      <selection activeCell="H19" sqref="H19"/>
    </sheetView>
  </sheetViews>
  <sheetFormatPr defaultColWidth="8.88671875" defaultRowHeight="13.5"/>
  <cols>
    <col min="1" max="4" width="7.4453125" style="0" customWidth="1"/>
    <col min="5" max="7" width="11.3359375" style="0" customWidth="1"/>
    <col min="8" max="8" width="54.88671875" style="0" customWidth="1"/>
  </cols>
  <sheetData>
    <row r="1" spans="1:19" s="1" customFormat="1" ht="16.5" customHeight="1">
      <c r="A1" s="90" t="s">
        <v>55</v>
      </c>
      <c r="B1" s="90"/>
      <c r="C1" s="71"/>
      <c r="D1" s="71"/>
      <c r="E1" s="71"/>
      <c r="F1" s="71"/>
      <c r="G1" s="175" t="s">
        <v>51</v>
      </c>
      <c r="H1" s="175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21" customHeight="1">
      <c r="A2" s="49" t="s">
        <v>179</v>
      </c>
      <c r="B2" s="49" t="s">
        <v>180</v>
      </c>
      <c r="C2" s="49" t="s">
        <v>187</v>
      </c>
      <c r="D2" s="49" t="s">
        <v>188</v>
      </c>
      <c r="E2" s="50" t="s">
        <v>189</v>
      </c>
      <c r="F2" s="50" t="s">
        <v>190</v>
      </c>
      <c r="G2" s="50" t="s">
        <v>191</v>
      </c>
      <c r="H2" s="50" t="s">
        <v>192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27" customHeight="1" hidden="1">
      <c r="A3" s="156" t="s">
        <v>225</v>
      </c>
      <c r="B3" s="156" t="s">
        <v>79</v>
      </c>
      <c r="C3" s="156" t="s">
        <v>1</v>
      </c>
      <c r="D3" s="58" t="s">
        <v>59</v>
      </c>
      <c r="E3" s="72">
        <v>75616</v>
      </c>
      <c r="F3" s="72">
        <v>75616</v>
      </c>
      <c r="G3" s="73">
        <f>E3-F3</f>
        <v>0</v>
      </c>
      <c r="H3" s="11" t="s">
        <v>193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8" customHeight="1" hidden="1">
      <c r="A4" s="153"/>
      <c r="B4" s="153"/>
      <c r="C4" s="155"/>
      <c r="D4" s="58"/>
      <c r="E4" s="72">
        <f>E3</f>
        <v>75616</v>
      </c>
      <c r="F4" s="72">
        <f>F3</f>
        <v>75616</v>
      </c>
      <c r="G4" s="73">
        <f aca="true" t="shared" si="0" ref="G4:G67">E4-F4</f>
        <v>0</v>
      </c>
      <c r="H4" s="74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37.5" customHeight="1">
      <c r="A5" s="153"/>
      <c r="B5" s="153"/>
      <c r="C5" s="156" t="s">
        <v>60</v>
      </c>
      <c r="D5" s="58" t="s">
        <v>61</v>
      </c>
      <c r="E5" s="73">
        <v>6000</v>
      </c>
      <c r="F5" s="73">
        <v>4800</v>
      </c>
      <c r="G5" s="73">
        <f t="shared" si="0"/>
        <v>1200</v>
      </c>
      <c r="H5" s="11" t="s">
        <v>260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18" customHeight="1" hidden="1">
      <c r="A6" s="153"/>
      <c r="B6" s="153"/>
      <c r="C6" s="153"/>
      <c r="D6" s="58" t="s">
        <v>62</v>
      </c>
      <c r="E6" s="73">
        <v>0</v>
      </c>
      <c r="F6" s="73">
        <v>0</v>
      </c>
      <c r="G6" s="73">
        <f t="shared" si="0"/>
        <v>0</v>
      </c>
      <c r="H6" s="74" t="s">
        <v>162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87" customHeight="1">
      <c r="A7" s="153"/>
      <c r="B7" s="153"/>
      <c r="C7" s="153"/>
      <c r="D7" s="58" t="s">
        <v>63</v>
      </c>
      <c r="E7" s="73">
        <v>15000</v>
      </c>
      <c r="F7" s="73">
        <v>11200</v>
      </c>
      <c r="G7" s="73">
        <f t="shared" si="0"/>
        <v>3800</v>
      </c>
      <c r="H7" s="11" t="s">
        <v>259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18" customHeight="1" hidden="1">
      <c r="A8" s="153"/>
      <c r="B8" s="153"/>
      <c r="C8" s="153"/>
      <c r="D8" s="58" t="s">
        <v>64</v>
      </c>
      <c r="E8" s="73">
        <v>0</v>
      </c>
      <c r="F8" s="73">
        <v>0</v>
      </c>
      <c r="G8" s="73">
        <f t="shared" si="0"/>
        <v>0</v>
      </c>
      <c r="H8" s="74" t="s">
        <v>162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ht="18" customHeight="1" hidden="1">
      <c r="A9" s="153"/>
      <c r="B9" s="153"/>
      <c r="C9" s="153"/>
      <c r="D9" s="58" t="s">
        <v>65</v>
      </c>
      <c r="E9" s="73">
        <v>3600</v>
      </c>
      <c r="F9" s="73">
        <v>3600</v>
      </c>
      <c r="G9" s="73">
        <f t="shared" si="0"/>
        <v>0</v>
      </c>
      <c r="H9" s="74" t="s">
        <v>109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8" customHeight="1" hidden="1">
      <c r="A10" s="153"/>
      <c r="B10" s="153"/>
      <c r="C10" s="153"/>
      <c r="D10" s="58" t="s">
        <v>66</v>
      </c>
      <c r="E10" s="73">
        <v>2400</v>
      </c>
      <c r="F10" s="73">
        <v>2400</v>
      </c>
      <c r="G10" s="73">
        <f t="shared" si="0"/>
        <v>0</v>
      </c>
      <c r="H10" s="74" t="s">
        <v>164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37.5" customHeight="1">
      <c r="A11" s="153"/>
      <c r="B11" s="153"/>
      <c r="C11" s="153"/>
      <c r="D11" s="58" t="s">
        <v>67</v>
      </c>
      <c r="E11" s="73">
        <v>2700</v>
      </c>
      <c r="F11" s="73">
        <v>5400</v>
      </c>
      <c r="G11" s="73">
        <f t="shared" si="0"/>
        <v>-2700</v>
      </c>
      <c r="H11" s="11" t="s">
        <v>258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22.5" hidden="1">
      <c r="A12" s="153"/>
      <c r="B12" s="153"/>
      <c r="C12" s="153"/>
      <c r="D12" s="58" t="s">
        <v>68</v>
      </c>
      <c r="E12" s="73">
        <v>0</v>
      </c>
      <c r="F12" s="73">
        <v>0</v>
      </c>
      <c r="G12" s="73">
        <f t="shared" si="0"/>
        <v>0</v>
      </c>
      <c r="H12" s="1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ht="12" hidden="1">
      <c r="A13" s="153"/>
      <c r="B13" s="153"/>
      <c r="C13" s="153"/>
      <c r="D13" s="58" t="s">
        <v>152</v>
      </c>
      <c r="E13" s="73">
        <v>0</v>
      </c>
      <c r="F13" s="73">
        <v>0</v>
      </c>
      <c r="G13" s="73">
        <f t="shared" si="0"/>
        <v>0</v>
      </c>
      <c r="H13" s="74" t="s">
        <v>153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30" customHeight="1">
      <c r="A14" s="153"/>
      <c r="B14" s="153"/>
      <c r="C14" s="153"/>
      <c r="D14" s="58" t="s">
        <v>69</v>
      </c>
      <c r="E14" s="73">
        <v>6600</v>
      </c>
      <c r="F14" s="73">
        <v>12900</v>
      </c>
      <c r="G14" s="73">
        <f t="shared" si="0"/>
        <v>-6300</v>
      </c>
      <c r="H14" s="11" t="s">
        <v>230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22.5" customHeight="1">
      <c r="A15" s="153"/>
      <c r="B15" s="153"/>
      <c r="C15" s="155"/>
      <c r="D15" s="58"/>
      <c r="E15" s="72">
        <f>SUM(E5:E14)</f>
        <v>36300</v>
      </c>
      <c r="F15" s="72">
        <f>SUM(F5:F14)</f>
        <v>40300</v>
      </c>
      <c r="G15" s="73">
        <f t="shared" si="0"/>
        <v>-4000</v>
      </c>
      <c r="H15" s="94" t="s">
        <v>194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36" customHeight="1">
      <c r="A16" s="153"/>
      <c r="B16" s="153"/>
      <c r="C16" s="156" t="s">
        <v>70</v>
      </c>
      <c r="D16" s="58" t="s">
        <v>261</v>
      </c>
      <c r="E16" s="73">
        <v>10825</v>
      </c>
      <c r="F16" s="73">
        <f>(F15+F4)/365*30</f>
        <v>9527.342465753425</v>
      </c>
      <c r="G16" s="73">
        <f t="shared" si="0"/>
        <v>1297.6575342465749</v>
      </c>
      <c r="H16" s="11" t="s">
        <v>231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22.5" customHeight="1">
      <c r="A17" s="153"/>
      <c r="B17" s="153"/>
      <c r="C17" s="155"/>
      <c r="D17" s="58"/>
      <c r="E17" s="72">
        <f>E16</f>
        <v>10825</v>
      </c>
      <c r="F17" s="72">
        <f>F16</f>
        <v>9527.342465753425</v>
      </c>
      <c r="G17" s="73">
        <f t="shared" si="0"/>
        <v>1297.6575342465749</v>
      </c>
      <c r="H17" s="74" t="s">
        <v>204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30" customHeight="1">
      <c r="A18" s="153"/>
      <c r="B18" s="153"/>
      <c r="C18" s="156" t="s">
        <v>71</v>
      </c>
      <c r="D18" s="58" t="s">
        <v>72</v>
      </c>
      <c r="E18" s="73">
        <f>(E4+E15)*3.035/100</f>
        <v>3396.6506</v>
      </c>
      <c r="F18" s="73">
        <f>(F4+F15)*3.035/100</f>
        <v>3518.0506</v>
      </c>
      <c r="G18" s="73">
        <f t="shared" si="0"/>
        <v>-121.40000000000009</v>
      </c>
      <c r="H18" s="74" t="s">
        <v>232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30" customHeight="1">
      <c r="A19" s="153"/>
      <c r="B19" s="153"/>
      <c r="C19" s="153"/>
      <c r="D19" s="58" t="s">
        <v>73</v>
      </c>
      <c r="E19" s="73">
        <f>E18*6.55/100</f>
        <v>222.48061429999998</v>
      </c>
      <c r="F19" s="73">
        <f>F18*6.55/100</f>
        <v>230.4323143</v>
      </c>
      <c r="G19" s="73">
        <f t="shared" si="0"/>
        <v>-7.951700000000017</v>
      </c>
      <c r="H19" s="74" t="s">
        <v>233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30" customHeight="1">
      <c r="A20" s="153"/>
      <c r="B20" s="153"/>
      <c r="C20" s="153"/>
      <c r="D20" s="66" t="s">
        <v>74</v>
      </c>
      <c r="E20" s="73">
        <v>4036</v>
      </c>
      <c r="F20" s="73">
        <f>(F4+F15)*4.5/100</f>
        <v>5216.22</v>
      </c>
      <c r="G20" s="73">
        <f t="shared" si="0"/>
        <v>-1180.2200000000003</v>
      </c>
      <c r="H20" s="74" t="s">
        <v>234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30" customHeight="1">
      <c r="A21" s="153"/>
      <c r="B21" s="153"/>
      <c r="C21" s="153"/>
      <c r="D21" s="66" t="s">
        <v>75</v>
      </c>
      <c r="E21" s="73">
        <f>(E4+E15)*9/1000</f>
        <v>1007.244</v>
      </c>
      <c r="F21" s="73">
        <f>(F4+F15)*9/1000</f>
        <v>1043.244</v>
      </c>
      <c r="G21" s="73">
        <f t="shared" si="0"/>
        <v>-35.999999999999886</v>
      </c>
      <c r="H21" s="74" t="s">
        <v>235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30" customHeight="1">
      <c r="A22" s="153"/>
      <c r="B22" s="153"/>
      <c r="C22" s="153"/>
      <c r="D22" s="66" t="s">
        <v>76</v>
      </c>
      <c r="E22" s="73">
        <f>(E4+E15)*7/1000</f>
        <v>783.412</v>
      </c>
      <c r="F22" s="73">
        <f>(F4+F15)*7/1000</f>
        <v>811.412</v>
      </c>
      <c r="G22" s="73">
        <f t="shared" si="0"/>
        <v>-28</v>
      </c>
      <c r="H22" s="74" t="s">
        <v>236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ht="22.5" customHeight="1">
      <c r="A23" s="153"/>
      <c r="B23" s="153"/>
      <c r="C23" s="155"/>
      <c r="D23" s="66"/>
      <c r="E23" s="72">
        <f>SUM(E18:E22)</f>
        <v>9445.7872143</v>
      </c>
      <c r="F23" s="72">
        <f>SUM(F18:F22)</f>
        <v>10819.3589143</v>
      </c>
      <c r="G23" s="73">
        <f t="shared" si="0"/>
        <v>-1373.5717000000004</v>
      </c>
      <c r="H23" s="94" t="s">
        <v>195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ht="22.5" customHeight="1" hidden="1">
      <c r="A24" s="153"/>
      <c r="B24" s="153"/>
      <c r="C24" s="156" t="s">
        <v>7</v>
      </c>
      <c r="D24" s="66" t="s">
        <v>77</v>
      </c>
      <c r="E24" s="72">
        <v>500</v>
      </c>
      <c r="F24" s="72">
        <v>500</v>
      </c>
      <c r="G24" s="73">
        <f t="shared" si="0"/>
        <v>0</v>
      </c>
      <c r="H24" s="74" t="s">
        <v>150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ht="22.5" customHeight="1" hidden="1">
      <c r="A25" s="153"/>
      <c r="B25" s="153"/>
      <c r="C25" s="155"/>
      <c r="D25" s="42"/>
      <c r="E25" s="72">
        <f>E24</f>
        <v>500</v>
      </c>
      <c r="F25" s="72">
        <f>F24</f>
        <v>500</v>
      </c>
      <c r="G25" s="73">
        <f t="shared" si="0"/>
        <v>0</v>
      </c>
      <c r="H25" s="7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21" s="1" customFormat="1" ht="22.5" customHeight="1">
      <c r="A26" s="153"/>
      <c r="B26" s="155"/>
      <c r="C26" s="157"/>
      <c r="D26" s="158"/>
      <c r="E26" s="72">
        <f>E25+E23+E17+E15+E4</f>
        <v>132686.7872143</v>
      </c>
      <c r="F26" s="72">
        <f>F25+F23+F17+F15+F4</f>
        <v>136762.70138005342</v>
      </c>
      <c r="G26" s="73">
        <f t="shared" si="0"/>
        <v>-4075.9141657534055</v>
      </c>
      <c r="H26" s="86" t="s">
        <v>263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22.5" customHeight="1" hidden="1">
      <c r="A27" s="153"/>
      <c r="B27" s="156" t="s">
        <v>9</v>
      </c>
      <c r="C27" s="156" t="s">
        <v>12</v>
      </c>
      <c r="D27" s="76" t="s">
        <v>78</v>
      </c>
      <c r="E27" s="73">
        <v>200</v>
      </c>
      <c r="F27" s="73">
        <v>200</v>
      </c>
      <c r="G27" s="73">
        <f t="shared" si="0"/>
        <v>0</v>
      </c>
      <c r="H27" s="7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22.5" customHeight="1" hidden="1">
      <c r="A28" s="153"/>
      <c r="B28" s="153"/>
      <c r="C28" s="155"/>
      <c r="D28" s="67"/>
      <c r="E28" s="72">
        <f>E27</f>
        <v>200</v>
      </c>
      <c r="F28" s="72">
        <f>F27</f>
        <v>200</v>
      </c>
      <c r="G28" s="73">
        <f t="shared" si="0"/>
        <v>0</v>
      </c>
      <c r="H28" s="7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22.5" customHeight="1" hidden="1">
      <c r="A29" s="153"/>
      <c r="B29" s="153"/>
      <c r="C29" s="156" t="s">
        <v>80</v>
      </c>
      <c r="D29" s="67" t="s">
        <v>81</v>
      </c>
      <c r="E29" s="72">
        <v>500</v>
      </c>
      <c r="F29" s="72">
        <v>500</v>
      </c>
      <c r="G29" s="73">
        <f t="shared" si="0"/>
        <v>0</v>
      </c>
      <c r="H29" s="74" t="s">
        <v>151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22.5" customHeight="1" hidden="1">
      <c r="A30" s="153"/>
      <c r="B30" s="153"/>
      <c r="C30" s="155"/>
      <c r="D30" s="67"/>
      <c r="E30" s="72">
        <f>E29</f>
        <v>500</v>
      </c>
      <c r="F30" s="72">
        <f>F29</f>
        <v>500</v>
      </c>
      <c r="G30" s="73">
        <f t="shared" si="0"/>
        <v>0</v>
      </c>
      <c r="H30" s="7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22.5" customHeight="1" hidden="1">
      <c r="A31" s="153"/>
      <c r="B31" s="155"/>
      <c r="C31" s="157"/>
      <c r="D31" s="158"/>
      <c r="E31" s="72">
        <f>E30+E28</f>
        <v>700</v>
      </c>
      <c r="F31" s="72">
        <f>F30+F28</f>
        <v>700</v>
      </c>
      <c r="G31" s="73">
        <f t="shared" si="0"/>
        <v>0</v>
      </c>
      <c r="H31" s="7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22.5" customHeight="1" hidden="1">
      <c r="A32" s="153"/>
      <c r="B32" s="163" t="s">
        <v>16</v>
      </c>
      <c r="C32" s="156" t="s">
        <v>17</v>
      </c>
      <c r="D32" s="67" t="s">
        <v>82</v>
      </c>
      <c r="E32" s="72">
        <v>500</v>
      </c>
      <c r="F32" s="72">
        <v>500</v>
      </c>
      <c r="G32" s="73">
        <f t="shared" si="0"/>
        <v>0</v>
      </c>
      <c r="H32" s="74" t="s">
        <v>151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22.5" customHeight="1" hidden="1">
      <c r="A33" s="153"/>
      <c r="B33" s="163"/>
      <c r="C33" s="155"/>
      <c r="D33" s="67"/>
      <c r="E33" s="72">
        <f>E32</f>
        <v>500</v>
      </c>
      <c r="F33" s="72">
        <f>F32</f>
        <v>500</v>
      </c>
      <c r="G33" s="73">
        <f t="shared" si="0"/>
        <v>0</v>
      </c>
      <c r="H33" s="7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32.25" customHeight="1">
      <c r="A34" s="153"/>
      <c r="B34" s="163"/>
      <c r="C34" s="156" t="s">
        <v>18</v>
      </c>
      <c r="D34" s="67" t="s">
        <v>83</v>
      </c>
      <c r="E34" s="72">
        <v>2000</v>
      </c>
      <c r="F34" s="72">
        <v>2574</v>
      </c>
      <c r="G34" s="73">
        <f t="shared" si="0"/>
        <v>-574</v>
      </c>
      <c r="H34" s="74" t="s">
        <v>240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22.5" customHeight="1">
      <c r="A35" s="153"/>
      <c r="B35" s="163"/>
      <c r="C35" s="155"/>
      <c r="D35" s="58"/>
      <c r="E35" s="72">
        <f>E34</f>
        <v>2000</v>
      </c>
      <c r="F35" s="72">
        <f>F34</f>
        <v>2574</v>
      </c>
      <c r="G35" s="73">
        <f t="shared" si="0"/>
        <v>-574</v>
      </c>
      <c r="H35" s="94" t="s">
        <v>196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" customFormat="1" ht="36" customHeight="1">
      <c r="A36" s="153"/>
      <c r="B36" s="163"/>
      <c r="C36" s="156" t="s">
        <v>19</v>
      </c>
      <c r="D36" s="58" t="s">
        <v>84</v>
      </c>
      <c r="E36" s="72">
        <v>10000</v>
      </c>
      <c r="F36" s="72">
        <v>7000</v>
      </c>
      <c r="G36" s="73">
        <f t="shared" si="0"/>
        <v>3000</v>
      </c>
      <c r="H36" s="74" t="s">
        <v>241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" customFormat="1" ht="22.5" customHeight="1">
      <c r="A37" s="153"/>
      <c r="B37" s="163"/>
      <c r="C37" s="155"/>
      <c r="D37" s="58"/>
      <c r="E37" s="72">
        <f>E36</f>
        <v>10000</v>
      </c>
      <c r="F37" s="72">
        <f>F36</f>
        <v>7000</v>
      </c>
      <c r="G37" s="73">
        <f t="shared" si="0"/>
        <v>3000</v>
      </c>
      <c r="H37" s="74" t="s">
        <v>199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32.25" customHeight="1">
      <c r="A38" s="153"/>
      <c r="B38" s="163"/>
      <c r="C38" s="156" t="s">
        <v>20</v>
      </c>
      <c r="D38" s="58" t="s">
        <v>85</v>
      </c>
      <c r="E38" s="72">
        <v>4000</v>
      </c>
      <c r="F38" s="72">
        <v>2400</v>
      </c>
      <c r="G38" s="73">
        <f t="shared" si="0"/>
        <v>1600</v>
      </c>
      <c r="H38" s="74" t="s">
        <v>239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 ht="22.5" customHeight="1">
      <c r="A39" s="153"/>
      <c r="B39" s="163"/>
      <c r="C39" s="155"/>
      <c r="D39" s="58"/>
      <c r="E39" s="72">
        <f>E38</f>
        <v>4000</v>
      </c>
      <c r="F39" s="72">
        <f>F38</f>
        <v>2400</v>
      </c>
      <c r="G39" s="73">
        <f t="shared" si="0"/>
        <v>1600</v>
      </c>
      <c r="H39" s="74" t="s">
        <v>198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 ht="22.5" customHeight="1" hidden="1">
      <c r="A40" s="153"/>
      <c r="B40" s="163"/>
      <c r="C40" s="156" t="s">
        <v>21</v>
      </c>
      <c r="D40" s="58" t="s">
        <v>86</v>
      </c>
      <c r="E40" s="72">
        <v>2400</v>
      </c>
      <c r="F40" s="72">
        <v>2400</v>
      </c>
      <c r="G40" s="73">
        <f t="shared" si="0"/>
        <v>0</v>
      </c>
      <c r="H40" s="7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22.5" customHeight="1" hidden="1">
      <c r="A41" s="153"/>
      <c r="B41" s="163"/>
      <c r="C41" s="155"/>
      <c r="D41" s="58"/>
      <c r="E41" s="72">
        <f>E40</f>
        <v>2400</v>
      </c>
      <c r="F41" s="72">
        <f>F40</f>
        <v>2400</v>
      </c>
      <c r="G41" s="73">
        <f t="shared" si="0"/>
        <v>0</v>
      </c>
      <c r="H41" s="7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22.5" customHeight="1" hidden="1">
      <c r="A42" s="153"/>
      <c r="B42" s="163"/>
      <c r="C42" s="156" t="s">
        <v>87</v>
      </c>
      <c r="D42" s="58" t="s">
        <v>87</v>
      </c>
      <c r="E42" s="72">
        <v>200</v>
      </c>
      <c r="F42" s="72">
        <v>200</v>
      </c>
      <c r="G42" s="73">
        <f t="shared" si="0"/>
        <v>0</v>
      </c>
      <c r="H42" s="7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22.5" customHeight="1" hidden="1">
      <c r="A43" s="153"/>
      <c r="B43" s="163"/>
      <c r="C43" s="155"/>
      <c r="D43" s="58"/>
      <c r="E43" s="72">
        <f>E42</f>
        <v>200</v>
      </c>
      <c r="F43" s="72">
        <f>F42</f>
        <v>200</v>
      </c>
      <c r="G43" s="73">
        <f t="shared" si="0"/>
        <v>0</v>
      </c>
      <c r="H43" s="7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22.5" customHeight="1">
      <c r="A44" s="153"/>
      <c r="B44" s="163"/>
      <c r="C44" s="157"/>
      <c r="D44" s="158"/>
      <c r="E44" s="72">
        <f>E43+E41+E39+E37+E35+E33</f>
        <v>19100</v>
      </c>
      <c r="F44" s="72">
        <f>F43+F41+F39+F37+F35+F33</f>
        <v>15074</v>
      </c>
      <c r="G44" s="73">
        <f t="shared" si="0"/>
        <v>4026</v>
      </c>
      <c r="H44" s="75" t="s">
        <v>197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 ht="22.5" customHeight="1" thickBot="1">
      <c r="A45" s="154"/>
      <c r="B45" s="164"/>
      <c r="C45" s="165"/>
      <c r="D45" s="166"/>
      <c r="E45" s="77">
        <f>E44+E31+E26</f>
        <v>152486.7872143</v>
      </c>
      <c r="F45" s="77">
        <f>F44+F31+F26</f>
        <v>152536.70138005342</v>
      </c>
      <c r="G45" s="102">
        <f t="shared" si="0"/>
        <v>-49.91416575340554</v>
      </c>
      <c r="H45" s="85" t="s">
        <v>224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 ht="22.5" customHeight="1" hidden="1" thickTop="1">
      <c r="A46" s="152" t="s">
        <v>88</v>
      </c>
      <c r="B46" s="162" t="s">
        <v>22</v>
      </c>
      <c r="C46" s="172" t="s">
        <v>22</v>
      </c>
      <c r="D46" s="80" t="s">
        <v>89</v>
      </c>
      <c r="E46" s="81">
        <v>300</v>
      </c>
      <c r="F46" s="81">
        <v>300</v>
      </c>
      <c r="G46" s="82">
        <f t="shared" si="0"/>
        <v>0</v>
      </c>
      <c r="H46" s="8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 ht="22.5" customHeight="1" hidden="1">
      <c r="A47" s="153"/>
      <c r="B47" s="163"/>
      <c r="C47" s="173"/>
      <c r="D47" s="66"/>
      <c r="E47" s="72">
        <f>E46</f>
        <v>300</v>
      </c>
      <c r="F47" s="72">
        <f>F46</f>
        <v>300</v>
      </c>
      <c r="G47" s="73">
        <f t="shared" si="0"/>
        <v>0</v>
      </c>
      <c r="H47" s="7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 ht="22.5" customHeight="1" hidden="1">
      <c r="A48" s="153"/>
      <c r="B48" s="163"/>
      <c r="C48" s="174" t="s">
        <v>111</v>
      </c>
      <c r="D48" s="66" t="s">
        <v>111</v>
      </c>
      <c r="E48" s="72">
        <v>500</v>
      </c>
      <c r="F48" s="72">
        <v>500</v>
      </c>
      <c r="G48" s="73">
        <f t="shared" si="0"/>
        <v>0</v>
      </c>
      <c r="H48" s="7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1" customFormat="1" ht="22.5" customHeight="1" hidden="1">
      <c r="A49" s="153"/>
      <c r="B49" s="163"/>
      <c r="C49" s="173"/>
      <c r="D49" s="58"/>
      <c r="E49" s="72">
        <f>E48</f>
        <v>500</v>
      </c>
      <c r="F49" s="72">
        <f>F48</f>
        <v>500</v>
      </c>
      <c r="G49" s="73">
        <f t="shared" si="0"/>
        <v>0</v>
      </c>
      <c r="H49" s="7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1" customFormat="1" ht="22.5" customHeight="1" hidden="1">
      <c r="A50" s="153"/>
      <c r="B50" s="163"/>
      <c r="C50" s="174" t="s">
        <v>23</v>
      </c>
      <c r="D50" s="58" t="s">
        <v>90</v>
      </c>
      <c r="E50" s="72">
        <v>500</v>
      </c>
      <c r="F50" s="72">
        <v>500</v>
      </c>
      <c r="G50" s="73">
        <f t="shared" si="0"/>
        <v>0</v>
      </c>
      <c r="H50" s="7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1" customFormat="1" ht="22.5" customHeight="1" hidden="1">
      <c r="A51" s="153"/>
      <c r="B51" s="163"/>
      <c r="C51" s="173"/>
      <c r="D51" s="66"/>
      <c r="E51" s="72">
        <f>E50</f>
        <v>500</v>
      </c>
      <c r="F51" s="72">
        <f>F50</f>
        <v>500</v>
      </c>
      <c r="G51" s="73">
        <f t="shared" si="0"/>
        <v>0</v>
      </c>
      <c r="H51" s="7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1" customFormat="1" ht="22.5" customHeight="1" hidden="1">
      <c r="A52" s="153"/>
      <c r="B52" s="163"/>
      <c r="C52" s="157"/>
      <c r="D52" s="158"/>
      <c r="E52" s="72">
        <f>E51+E49+E47</f>
        <v>1300</v>
      </c>
      <c r="F52" s="72">
        <f>F51+F49+F47</f>
        <v>1300</v>
      </c>
      <c r="G52" s="73">
        <f t="shared" si="0"/>
        <v>0</v>
      </c>
      <c r="H52" s="7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1" customFormat="1" ht="22.5" customHeight="1" hidden="1" thickBot="1">
      <c r="A53" s="154"/>
      <c r="B53" s="159"/>
      <c r="C53" s="160"/>
      <c r="D53" s="161"/>
      <c r="E53" s="77">
        <f>E51+E49+E47</f>
        <v>1300</v>
      </c>
      <c r="F53" s="77">
        <f>F51+F49+F47</f>
        <v>1300</v>
      </c>
      <c r="G53" s="78">
        <f t="shared" si="0"/>
        <v>0</v>
      </c>
      <c r="H53" s="7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1" customFormat="1" ht="81.75" customHeight="1" thickTop="1">
      <c r="A54" s="152" t="s">
        <v>99</v>
      </c>
      <c r="B54" s="152" t="s">
        <v>16</v>
      </c>
      <c r="C54" s="152" t="s">
        <v>2</v>
      </c>
      <c r="D54" s="62" t="s">
        <v>2</v>
      </c>
      <c r="E54" s="81">
        <v>23643</v>
      </c>
      <c r="F54" s="81">
        <v>21243</v>
      </c>
      <c r="G54" s="82">
        <f t="shared" si="0"/>
        <v>2400</v>
      </c>
      <c r="H54" s="87" t="s">
        <v>262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1" customFormat="1" ht="22.5" customHeight="1">
      <c r="A55" s="153"/>
      <c r="B55" s="153"/>
      <c r="C55" s="155"/>
      <c r="D55" s="66"/>
      <c r="E55" s="72">
        <f>E54</f>
        <v>23643</v>
      </c>
      <c r="F55" s="72">
        <f>F54</f>
        <v>21243</v>
      </c>
      <c r="G55" s="73">
        <f t="shared" si="0"/>
        <v>2400</v>
      </c>
      <c r="H55" s="74" t="s">
        <v>200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1" customFormat="1" ht="37.5" customHeight="1">
      <c r="A56" s="153"/>
      <c r="B56" s="153"/>
      <c r="C56" s="69" t="s">
        <v>91</v>
      </c>
      <c r="D56" s="66" t="s">
        <v>91</v>
      </c>
      <c r="E56" s="72">
        <v>2000</v>
      </c>
      <c r="F56" s="72">
        <v>4000</v>
      </c>
      <c r="G56" s="73">
        <f t="shared" si="0"/>
        <v>-2000</v>
      </c>
      <c r="H56" s="74" t="s">
        <v>238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22.5" customHeight="1">
      <c r="A57" s="153"/>
      <c r="B57" s="153"/>
      <c r="C57" s="59"/>
      <c r="D57" s="66"/>
      <c r="E57" s="72">
        <f>E56</f>
        <v>2000</v>
      </c>
      <c r="F57" s="72">
        <f>F56</f>
        <v>4000</v>
      </c>
      <c r="G57" s="73">
        <f t="shared" si="0"/>
        <v>-2000</v>
      </c>
      <c r="H57" s="94" t="s">
        <v>211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1" customFormat="1" ht="24" customHeight="1" hidden="1">
      <c r="A58" s="153"/>
      <c r="B58" s="153"/>
      <c r="C58" s="156" t="s">
        <v>92</v>
      </c>
      <c r="D58" s="66" t="s">
        <v>92</v>
      </c>
      <c r="E58" s="72">
        <v>300</v>
      </c>
      <c r="F58" s="72">
        <v>300</v>
      </c>
      <c r="G58" s="73">
        <f t="shared" si="0"/>
        <v>0</v>
      </c>
      <c r="H58" s="7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1" customFormat="1" ht="24" customHeight="1" hidden="1">
      <c r="A59" s="153"/>
      <c r="B59" s="153"/>
      <c r="C59" s="155"/>
      <c r="D59" s="66"/>
      <c r="E59" s="72">
        <f>E58</f>
        <v>300</v>
      </c>
      <c r="F59" s="72">
        <f>F58</f>
        <v>300</v>
      </c>
      <c r="G59" s="73">
        <f t="shared" si="0"/>
        <v>0</v>
      </c>
      <c r="H59" s="7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" customFormat="1" ht="24" customHeight="1" hidden="1">
      <c r="A60" s="153"/>
      <c r="B60" s="153"/>
      <c r="C60" s="156" t="s">
        <v>93</v>
      </c>
      <c r="D60" s="66" t="s">
        <v>93</v>
      </c>
      <c r="E60" s="72">
        <v>400</v>
      </c>
      <c r="F60" s="72">
        <v>400</v>
      </c>
      <c r="G60" s="73">
        <f t="shared" si="0"/>
        <v>0</v>
      </c>
      <c r="H60" s="74" t="s">
        <v>154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1" customFormat="1" ht="24" customHeight="1" hidden="1">
      <c r="A61" s="153"/>
      <c r="B61" s="153"/>
      <c r="C61" s="155"/>
      <c r="D61" s="66"/>
      <c r="E61" s="72">
        <f>E60</f>
        <v>400</v>
      </c>
      <c r="F61" s="72">
        <f>F60</f>
        <v>400</v>
      </c>
      <c r="G61" s="73">
        <f t="shared" si="0"/>
        <v>0</v>
      </c>
      <c r="H61" s="7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" customFormat="1" ht="24" customHeight="1" hidden="1">
      <c r="A62" s="153"/>
      <c r="B62" s="153"/>
      <c r="C62" s="156" t="s">
        <v>94</v>
      </c>
      <c r="D62" s="66" t="s">
        <v>94</v>
      </c>
      <c r="E62" s="72">
        <v>2250</v>
      </c>
      <c r="F62" s="72">
        <v>2250</v>
      </c>
      <c r="G62" s="73">
        <f t="shared" si="0"/>
        <v>0</v>
      </c>
      <c r="H62" s="60" t="s">
        <v>120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" customFormat="1" ht="24" customHeight="1" hidden="1">
      <c r="A63" s="153"/>
      <c r="B63" s="153"/>
      <c r="C63" s="155"/>
      <c r="D63" s="66"/>
      <c r="E63" s="72">
        <f>E62</f>
        <v>2250</v>
      </c>
      <c r="F63" s="72">
        <f>F62</f>
        <v>2250</v>
      </c>
      <c r="G63" s="73">
        <f t="shared" si="0"/>
        <v>0</v>
      </c>
      <c r="H63" s="7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1" customFormat="1" ht="24" customHeight="1" hidden="1">
      <c r="A64" s="153"/>
      <c r="B64" s="153"/>
      <c r="C64" s="156" t="s">
        <v>95</v>
      </c>
      <c r="D64" s="66" t="s">
        <v>95</v>
      </c>
      <c r="E64" s="72">
        <v>720</v>
      </c>
      <c r="F64" s="72">
        <v>720</v>
      </c>
      <c r="G64" s="73">
        <f t="shared" si="0"/>
        <v>0</v>
      </c>
      <c r="H64" s="74" t="s">
        <v>163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1" customFormat="1" ht="24" customHeight="1" hidden="1">
      <c r="A65" s="153"/>
      <c r="B65" s="153"/>
      <c r="C65" s="153"/>
      <c r="D65" s="66" t="s">
        <v>114</v>
      </c>
      <c r="E65" s="72">
        <v>220</v>
      </c>
      <c r="F65" s="72">
        <v>220</v>
      </c>
      <c r="G65" s="73">
        <f t="shared" si="0"/>
        <v>0</v>
      </c>
      <c r="H65" s="74" t="s">
        <v>121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1" customFormat="1" ht="24" customHeight="1" hidden="1">
      <c r="A66" s="153"/>
      <c r="B66" s="153"/>
      <c r="C66" s="155"/>
      <c r="D66" s="66"/>
      <c r="E66" s="72">
        <f>E65+E64</f>
        <v>940</v>
      </c>
      <c r="F66" s="72">
        <f>F65+F64</f>
        <v>940</v>
      </c>
      <c r="G66" s="73">
        <f t="shared" si="0"/>
        <v>0</v>
      </c>
      <c r="H66" s="7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" customFormat="1" ht="24" customHeight="1" hidden="1">
      <c r="A67" s="153"/>
      <c r="B67" s="153"/>
      <c r="C67" s="156" t="s">
        <v>24</v>
      </c>
      <c r="D67" s="66" t="s">
        <v>24</v>
      </c>
      <c r="E67" s="72">
        <v>1200</v>
      </c>
      <c r="F67" s="72">
        <v>1200</v>
      </c>
      <c r="G67" s="73">
        <f t="shared" si="0"/>
        <v>0</v>
      </c>
      <c r="H67" s="74" t="s">
        <v>122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1" customFormat="1" ht="24" customHeight="1" hidden="1">
      <c r="A68" s="153"/>
      <c r="B68" s="153"/>
      <c r="C68" s="155"/>
      <c r="D68" s="66"/>
      <c r="E68" s="72">
        <f>E67</f>
        <v>1200</v>
      </c>
      <c r="F68" s="72">
        <f>F67</f>
        <v>1200</v>
      </c>
      <c r="G68" s="73">
        <f aca="true" t="shared" si="1" ref="G68:G99">E68-F68</f>
        <v>0</v>
      </c>
      <c r="H68" s="7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" customFormat="1" ht="22.5" customHeight="1">
      <c r="A69" s="153"/>
      <c r="B69" s="155"/>
      <c r="C69" s="157"/>
      <c r="D69" s="158"/>
      <c r="E69" s="72">
        <f>E68+E66+E63+E61+E59+E57+E55</f>
        <v>30733</v>
      </c>
      <c r="F69" s="72">
        <f>F68+F66+F63+F61+F59+F57+F55</f>
        <v>30333</v>
      </c>
      <c r="G69" s="73">
        <f t="shared" si="1"/>
        <v>400</v>
      </c>
      <c r="H69" s="75" t="s">
        <v>201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1" customFormat="1" ht="24" customHeight="1" hidden="1">
      <c r="A70" s="153"/>
      <c r="B70" s="156" t="s">
        <v>96</v>
      </c>
      <c r="C70" s="156" t="s">
        <v>97</v>
      </c>
      <c r="D70" s="66" t="s">
        <v>98</v>
      </c>
      <c r="E70" s="72">
        <v>100</v>
      </c>
      <c r="F70" s="72">
        <v>100</v>
      </c>
      <c r="G70" s="73">
        <f t="shared" si="1"/>
        <v>0</v>
      </c>
      <c r="H70" s="7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1" customFormat="1" ht="24" customHeight="1" hidden="1">
      <c r="A71" s="153"/>
      <c r="B71" s="153"/>
      <c r="C71" s="155"/>
      <c r="D71" s="66"/>
      <c r="E71" s="72">
        <f>E70</f>
        <v>100</v>
      </c>
      <c r="F71" s="72">
        <f>F70</f>
        <v>100</v>
      </c>
      <c r="G71" s="73">
        <f t="shared" si="1"/>
        <v>0</v>
      </c>
      <c r="H71" s="7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1" customFormat="1" ht="24" customHeight="1" hidden="1">
      <c r="A72" s="153"/>
      <c r="B72" s="155"/>
      <c r="C72" s="157"/>
      <c r="D72" s="158"/>
      <c r="E72" s="72">
        <f>E71</f>
        <v>100</v>
      </c>
      <c r="F72" s="72">
        <f>F71</f>
        <v>100</v>
      </c>
      <c r="G72" s="73">
        <f t="shared" si="1"/>
        <v>0</v>
      </c>
      <c r="H72" s="7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1" customFormat="1" ht="24" customHeight="1" hidden="1">
      <c r="A73" s="153"/>
      <c r="B73" s="156" t="s">
        <v>25</v>
      </c>
      <c r="C73" s="156" t="s">
        <v>100</v>
      </c>
      <c r="D73" s="67" t="s">
        <v>100</v>
      </c>
      <c r="E73" s="72">
        <v>100</v>
      </c>
      <c r="F73" s="72">
        <v>100</v>
      </c>
      <c r="G73" s="73">
        <f t="shared" si="1"/>
        <v>0</v>
      </c>
      <c r="H73" s="7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1" customFormat="1" ht="24" customHeight="1" hidden="1">
      <c r="A74" s="153"/>
      <c r="B74" s="153"/>
      <c r="C74" s="155"/>
      <c r="D74" s="67"/>
      <c r="E74" s="72">
        <f>E73</f>
        <v>100</v>
      </c>
      <c r="F74" s="72">
        <f>F73</f>
        <v>100</v>
      </c>
      <c r="G74" s="73">
        <f t="shared" si="1"/>
        <v>0</v>
      </c>
      <c r="H74" s="7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1" customFormat="1" ht="24" customHeight="1" hidden="1">
      <c r="A75" s="153"/>
      <c r="B75" s="153"/>
      <c r="C75" s="156" t="s">
        <v>101</v>
      </c>
      <c r="D75" s="67" t="s">
        <v>103</v>
      </c>
      <c r="E75" s="72">
        <v>361</v>
      </c>
      <c r="F75" s="72">
        <v>361</v>
      </c>
      <c r="G75" s="73">
        <f t="shared" si="1"/>
        <v>0</v>
      </c>
      <c r="H75" s="74" t="s">
        <v>155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1" customFormat="1" ht="24" customHeight="1" hidden="1">
      <c r="A76" s="153"/>
      <c r="B76" s="153"/>
      <c r="C76" s="155"/>
      <c r="D76" s="67"/>
      <c r="E76" s="72">
        <v>384</v>
      </c>
      <c r="F76" s="72">
        <v>384</v>
      </c>
      <c r="G76" s="73">
        <f t="shared" si="1"/>
        <v>0</v>
      </c>
      <c r="H76" s="7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24" customHeight="1" hidden="1">
      <c r="A77" s="153"/>
      <c r="B77" s="153"/>
      <c r="C77" s="156" t="s">
        <v>102</v>
      </c>
      <c r="D77" s="67" t="s">
        <v>99</v>
      </c>
      <c r="E77" s="72">
        <v>100</v>
      </c>
      <c r="F77" s="72">
        <v>100</v>
      </c>
      <c r="G77" s="73">
        <f t="shared" si="1"/>
        <v>0</v>
      </c>
      <c r="H77" s="7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1" customFormat="1" ht="24" customHeight="1" hidden="1">
      <c r="A78" s="153"/>
      <c r="B78" s="153"/>
      <c r="C78" s="155"/>
      <c r="D78" s="67"/>
      <c r="E78" s="72">
        <f>E77</f>
        <v>100</v>
      </c>
      <c r="F78" s="72">
        <f>F77</f>
        <v>100</v>
      </c>
      <c r="G78" s="73">
        <f t="shared" si="1"/>
        <v>0</v>
      </c>
      <c r="H78" s="7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1" customFormat="1" ht="24" customHeight="1" hidden="1">
      <c r="A79" s="153"/>
      <c r="B79" s="155"/>
      <c r="C79" s="157"/>
      <c r="D79" s="158"/>
      <c r="E79" s="72">
        <f>E78+E76+E74</f>
        <v>584</v>
      </c>
      <c r="F79" s="72">
        <f>F78+F76+F74</f>
        <v>584</v>
      </c>
      <c r="G79" s="73">
        <f t="shared" si="1"/>
        <v>0</v>
      </c>
      <c r="H79" s="7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1" customFormat="1" ht="22.5" customHeight="1" thickBot="1">
      <c r="A80" s="154"/>
      <c r="B80" s="164"/>
      <c r="C80" s="165"/>
      <c r="D80" s="166"/>
      <c r="E80" s="77">
        <f>E79+E72+E69</f>
        <v>31417</v>
      </c>
      <c r="F80" s="77">
        <f>F79+F72+F69</f>
        <v>31017</v>
      </c>
      <c r="G80" s="102">
        <f t="shared" si="1"/>
        <v>400</v>
      </c>
      <c r="H80" s="88" t="s">
        <v>201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1" customFormat="1" ht="23.25" hidden="1" thickTop="1">
      <c r="A81" s="152" t="s">
        <v>104</v>
      </c>
      <c r="B81" s="152" t="s">
        <v>104</v>
      </c>
      <c r="C81" s="152" t="s">
        <v>105</v>
      </c>
      <c r="D81" s="63" t="s">
        <v>106</v>
      </c>
      <c r="E81" s="82">
        <v>0</v>
      </c>
      <c r="F81" s="82">
        <v>0</v>
      </c>
      <c r="G81" s="82">
        <f t="shared" si="1"/>
        <v>0</v>
      </c>
      <c r="H81" s="8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1" customFormat="1" ht="12" hidden="1">
      <c r="A82" s="153"/>
      <c r="B82" s="153"/>
      <c r="C82" s="155"/>
      <c r="D82" s="67"/>
      <c r="E82" s="73">
        <v>0</v>
      </c>
      <c r="F82" s="73">
        <v>0</v>
      </c>
      <c r="G82" s="73">
        <f t="shared" si="1"/>
        <v>0</v>
      </c>
      <c r="H82" s="7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s="1" customFormat="1" ht="12" hidden="1">
      <c r="A83" s="153"/>
      <c r="B83" s="155"/>
      <c r="C83" s="66"/>
      <c r="D83" s="67"/>
      <c r="E83" s="73">
        <v>0</v>
      </c>
      <c r="F83" s="73">
        <v>0</v>
      </c>
      <c r="G83" s="73">
        <f t="shared" si="1"/>
        <v>0</v>
      </c>
      <c r="H83" s="7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s="1" customFormat="1" ht="12.75" hidden="1" thickBot="1">
      <c r="A84" s="154"/>
      <c r="B84" s="159"/>
      <c r="C84" s="160"/>
      <c r="D84" s="161"/>
      <c r="E84" s="78">
        <v>0</v>
      </c>
      <c r="F84" s="78">
        <v>0</v>
      </c>
      <c r="G84" s="78">
        <f t="shared" si="1"/>
        <v>0</v>
      </c>
      <c r="H84" s="7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s="1" customFormat="1" ht="12.75" hidden="1" thickTop="1">
      <c r="A85" s="152" t="s">
        <v>26</v>
      </c>
      <c r="B85" s="152" t="s">
        <v>26</v>
      </c>
      <c r="C85" s="152" t="s">
        <v>26</v>
      </c>
      <c r="D85" s="63" t="s">
        <v>107</v>
      </c>
      <c r="E85" s="82">
        <v>500</v>
      </c>
      <c r="F85" s="82">
        <v>500</v>
      </c>
      <c r="G85" s="82">
        <f t="shared" si="1"/>
        <v>0</v>
      </c>
      <c r="H85" s="8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s="1" customFormat="1" ht="12" hidden="1">
      <c r="A86" s="153"/>
      <c r="B86" s="153"/>
      <c r="C86" s="155"/>
      <c r="D86" s="67"/>
      <c r="E86" s="72">
        <f aca="true" t="shared" si="2" ref="E86:F88">E85</f>
        <v>500</v>
      </c>
      <c r="F86" s="72">
        <f t="shared" si="2"/>
        <v>500</v>
      </c>
      <c r="G86" s="73">
        <f t="shared" si="1"/>
        <v>0</v>
      </c>
      <c r="H86" s="7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s="1" customFormat="1" ht="12" hidden="1">
      <c r="A87" s="153"/>
      <c r="B87" s="155"/>
      <c r="C87" s="157"/>
      <c r="D87" s="158"/>
      <c r="E87" s="72">
        <f t="shared" si="2"/>
        <v>500</v>
      </c>
      <c r="F87" s="72">
        <f t="shared" si="2"/>
        <v>500</v>
      </c>
      <c r="G87" s="73">
        <f t="shared" si="1"/>
        <v>0</v>
      </c>
      <c r="H87" s="7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s="1" customFormat="1" ht="12.75" hidden="1" thickBot="1">
      <c r="A88" s="154"/>
      <c r="B88" s="159"/>
      <c r="C88" s="160"/>
      <c r="D88" s="161"/>
      <c r="E88" s="77">
        <f t="shared" si="2"/>
        <v>500</v>
      </c>
      <c r="F88" s="77">
        <f t="shared" si="2"/>
        <v>500</v>
      </c>
      <c r="G88" s="78">
        <f t="shared" si="1"/>
        <v>0</v>
      </c>
      <c r="H88" s="7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s="1" customFormat="1" ht="12.75" hidden="1" thickTop="1">
      <c r="A89" s="152" t="s">
        <v>27</v>
      </c>
      <c r="B89" s="152" t="s">
        <v>108</v>
      </c>
      <c r="C89" s="152" t="s">
        <v>118</v>
      </c>
      <c r="D89" s="63" t="s">
        <v>118</v>
      </c>
      <c r="E89" s="82">
        <v>500</v>
      </c>
      <c r="F89" s="82">
        <v>500</v>
      </c>
      <c r="G89" s="82">
        <f t="shared" si="1"/>
        <v>0</v>
      </c>
      <c r="H89" s="8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s="1" customFormat="1" ht="12" hidden="1">
      <c r="A90" s="153"/>
      <c r="B90" s="153"/>
      <c r="C90" s="155"/>
      <c r="D90" s="67"/>
      <c r="E90" s="73">
        <v>500</v>
      </c>
      <c r="F90" s="73">
        <f>F89</f>
        <v>500</v>
      </c>
      <c r="G90" s="73">
        <f t="shared" si="1"/>
        <v>0</v>
      </c>
      <c r="H90" s="7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s="1" customFormat="1" ht="12" hidden="1">
      <c r="A91" s="153"/>
      <c r="B91" s="153"/>
      <c r="C91" s="156" t="s">
        <v>116</v>
      </c>
      <c r="D91" s="67" t="s">
        <v>117</v>
      </c>
      <c r="E91" s="72">
        <v>0</v>
      </c>
      <c r="F91" s="72">
        <v>0</v>
      </c>
      <c r="G91" s="73">
        <f t="shared" si="1"/>
        <v>0</v>
      </c>
      <c r="H91" s="7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s="1" customFormat="1" ht="12" hidden="1">
      <c r="A92" s="153"/>
      <c r="B92" s="153"/>
      <c r="C92" s="155"/>
      <c r="D92" s="67"/>
      <c r="E92" s="72">
        <v>0</v>
      </c>
      <c r="F92" s="72">
        <f>F91</f>
        <v>0</v>
      </c>
      <c r="G92" s="73">
        <f t="shared" si="1"/>
        <v>0</v>
      </c>
      <c r="H92" s="7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s="1" customFormat="1" ht="12" hidden="1">
      <c r="A93" s="153"/>
      <c r="B93" s="155"/>
      <c r="C93" s="157"/>
      <c r="D93" s="158"/>
      <c r="E93" s="72">
        <f>E90+E92</f>
        <v>500</v>
      </c>
      <c r="F93" s="72">
        <f>F92+F90</f>
        <v>500</v>
      </c>
      <c r="G93" s="73">
        <f t="shared" si="1"/>
        <v>0</v>
      </c>
      <c r="H93" s="7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s="1" customFormat="1" ht="12.75" hidden="1" thickBot="1">
      <c r="A94" s="154"/>
      <c r="B94" s="159"/>
      <c r="C94" s="160"/>
      <c r="D94" s="161"/>
      <c r="E94" s="77">
        <f>E93</f>
        <v>500</v>
      </c>
      <c r="F94" s="77">
        <f>F93</f>
        <v>500</v>
      </c>
      <c r="G94" s="78">
        <f t="shared" si="1"/>
        <v>0</v>
      </c>
      <c r="H94" s="7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s="1" customFormat="1" ht="35.25" customHeight="1" thickTop="1">
      <c r="A95" s="152" t="s">
        <v>157</v>
      </c>
      <c r="B95" s="152" t="s">
        <v>158</v>
      </c>
      <c r="C95" s="152" t="s">
        <v>159</v>
      </c>
      <c r="D95" s="63" t="s">
        <v>160</v>
      </c>
      <c r="E95" s="82">
        <v>3150</v>
      </c>
      <c r="F95" s="82">
        <v>1800</v>
      </c>
      <c r="G95" s="82">
        <f t="shared" si="1"/>
        <v>1350</v>
      </c>
      <c r="H95" s="83" t="s">
        <v>237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s="1" customFormat="1" ht="22.5" customHeight="1">
      <c r="A96" s="153"/>
      <c r="B96" s="153"/>
      <c r="C96" s="155"/>
      <c r="D96" s="67"/>
      <c r="E96" s="72">
        <f aca="true" t="shared" si="3" ref="E96:F98">E95</f>
        <v>3150</v>
      </c>
      <c r="F96" s="72">
        <f t="shared" si="3"/>
        <v>1800</v>
      </c>
      <c r="G96" s="73">
        <f t="shared" si="1"/>
        <v>1350</v>
      </c>
      <c r="H96" s="74" t="s">
        <v>202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s="1" customFormat="1" ht="22.5" customHeight="1">
      <c r="A97" s="153"/>
      <c r="B97" s="155"/>
      <c r="C97" s="157"/>
      <c r="D97" s="158"/>
      <c r="E97" s="72">
        <f t="shared" si="3"/>
        <v>3150</v>
      </c>
      <c r="F97" s="72">
        <f t="shared" si="3"/>
        <v>1800</v>
      </c>
      <c r="G97" s="73">
        <f t="shared" si="1"/>
        <v>1350</v>
      </c>
      <c r="H97" s="75" t="s">
        <v>203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" customFormat="1" ht="22.5" customHeight="1" thickBot="1">
      <c r="A98" s="154"/>
      <c r="B98" s="164"/>
      <c r="C98" s="165"/>
      <c r="D98" s="166"/>
      <c r="E98" s="77">
        <f t="shared" si="3"/>
        <v>3150</v>
      </c>
      <c r="F98" s="77">
        <f t="shared" si="3"/>
        <v>1800</v>
      </c>
      <c r="G98" s="102">
        <f t="shared" si="1"/>
        <v>1350</v>
      </c>
      <c r="H98" s="88" t="s">
        <v>203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22.5" customHeight="1" thickTop="1">
      <c r="A99" s="169" t="s">
        <v>115</v>
      </c>
      <c r="B99" s="170"/>
      <c r="C99" s="170"/>
      <c r="D99" s="171"/>
      <c r="E99" s="84">
        <f>E94+E88+E84+E80+E53+E45+E98</f>
        <v>189353.7872143</v>
      </c>
      <c r="F99" s="84">
        <f>F94+F88+F84+F80+F53+F45+F98</f>
        <v>187653.70138005342</v>
      </c>
      <c r="G99" s="103">
        <f t="shared" si="1"/>
        <v>1700.0858342465945</v>
      </c>
      <c r="H99" s="89" t="s">
        <v>205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3.5">
      <c r="A100" s="3"/>
      <c r="B100" s="3"/>
      <c r="C100" s="3"/>
      <c r="D100" s="3"/>
      <c r="E100" s="13"/>
      <c r="F100" s="13"/>
      <c r="G100" s="13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9:21" ht="13.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9:21" ht="13.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9:21" ht="13.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</sheetData>
  <sheetProtection/>
  <mergeCells count="70">
    <mergeCell ref="G1:H1"/>
    <mergeCell ref="A3:A45"/>
    <mergeCell ref="B32:B44"/>
    <mergeCell ref="C38:C39"/>
    <mergeCell ref="C36:C37"/>
    <mergeCell ref="A46:A53"/>
    <mergeCell ref="B27:B31"/>
    <mergeCell ref="C31:D31"/>
    <mergeCell ref="C44:D44"/>
    <mergeCell ref="B3:B26"/>
    <mergeCell ref="C18:C23"/>
    <mergeCell ref="C50:C51"/>
    <mergeCell ref="C52:D52"/>
    <mergeCell ref="C24:C25"/>
    <mergeCell ref="C26:D26"/>
    <mergeCell ref="C3:C4"/>
    <mergeCell ref="C5:C15"/>
    <mergeCell ref="C16:C17"/>
    <mergeCell ref="C34:C35"/>
    <mergeCell ref="B45:D45"/>
    <mergeCell ref="C27:C28"/>
    <mergeCell ref="C29:C30"/>
    <mergeCell ref="C32:C33"/>
    <mergeCell ref="C40:C41"/>
    <mergeCell ref="C46:C47"/>
    <mergeCell ref="C48:C49"/>
    <mergeCell ref="C42:C43"/>
    <mergeCell ref="A54:A80"/>
    <mergeCell ref="B54:B69"/>
    <mergeCell ref="B73:B79"/>
    <mergeCell ref="C73:C74"/>
    <mergeCell ref="C75:C76"/>
    <mergeCell ref="B46:B52"/>
    <mergeCell ref="C64:C66"/>
    <mergeCell ref="C62:C63"/>
    <mergeCell ref="C67:C68"/>
    <mergeCell ref="C79:D79"/>
    <mergeCell ref="C72:D72"/>
    <mergeCell ref="B81:B83"/>
    <mergeCell ref="C77:C78"/>
    <mergeCell ref="C81:C82"/>
    <mergeCell ref="B70:B72"/>
    <mergeCell ref="C70:C71"/>
    <mergeCell ref="C54:C55"/>
    <mergeCell ref="C58:C59"/>
    <mergeCell ref="C60:C61"/>
    <mergeCell ref="B80:D80"/>
    <mergeCell ref="C91:C92"/>
    <mergeCell ref="B94:D94"/>
    <mergeCell ref="C93:D93"/>
    <mergeCell ref="B84:D84"/>
    <mergeCell ref="C89:C90"/>
    <mergeCell ref="B89:B93"/>
    <mergeCell ref="A81:A84"/>
    <mergeCell ref="C87:D87"/>
    <mergeCell ref="B88:D88"/>
    <mergeCell ref="C85:C86"/>
    <mergeCell ref="A99:D99"/>
    <mergeCell ref="B53:D53"/>
    <mergeCell ref="A95:A98"/>
    <mergeCell ref="B95:B97"/>
    <mergeCell ref="C95:C96"/>
    <mergeCell ref="C97:D97"/>
    <mergeCell ref="B98:D98"/>
    <mergeCell ref="A85:A88"/>
    <mergeCell ref="B85:B87"/>
    <mergeCell ref="A89:A94"/>
    <mergeCell ref="C69:D69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geOrder="overThenDown" paperSize="9" r:id="rId1"/>
  <headerFooter scaleWithDoc="0" alignWithMargins="0">
    <oddHeader>&amp;C&amp;"굴림,굵게"&amp;16 2016 추가경정예산(세출)</oddHeader>
    <oddFooter>&amp;C&amp;P / &amp;N</oddFooter>
  </headerFooter>
  <rowBreaks count="1" manualBreakCount="1">
    <brk id="94" max="255" man="1"/>
  </rowBreaks>
  <ignoredErrors>
    <ignoredError sqref="F93:F94 F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2016-12-04T23:07:15Z</cp:lastPrinted>
  <dcterms:created xsi:type="dcterms:W3CDTF">2010-01-14T13:49:12Z</dcterms:created>
  <dcterms:modified xsi:type="dcterms:W3CDTF">2016-12-31T02:55:24Z</dcterms:modified>
  <cp:category/>
  <cp:version/>
  <cp:contentType/>
  <cp:contentStatus/>
</cp:coreProperties>
</file>