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5360" windowHeight="8760" firstSheet="1" activeTab="3"/>
  </bookViews>
  <sheets>
    <sheet name="표지" sheetId="1" r:id="rId1"/>
    <sheet name="예산편성요령" sheetId="2" r:id="rId2"/>
    <sheet name="추경예산총칙" sheetId="3" r:id="rId3"/>
    <sheet name="추경예산총괄표" sheetId="4" r:id="rId4"/>
    <sheet name="세입예산서" sheetId="5" r:id="rId5"/>
    <sheet name="세출예산서" sheetId="6" r:id="rId6"/>
    <sheet name="직원보수일람표지" sheetId="7" r:id="rId7"/>
    <sheet name="직원보수일람표" sheetId="8" r:id="rId8"/>
  </sheets>
  <definedNames>
    <definedName name="_xlnm.Print_Titles" localSheetId="4">'세입예산서'!$2:$3</definedName>
    <definedName name="_xlnm.Print_Titles" localSheetId="5">'세출예산서'!$2:$3</definedName>
    <definedName name="_xlnm.Print_Titles" localSheetId="3">'추경예산총괄표'!$2:$4</definedName>
  </definedNames>
  <calcPr calcMode="manual" fullCalcOnLoad="1"/>
</workbook>
</file>

<file path=xl/sharedStrings.xml><?xml version="1.0" encoding="utf-8"?>
<sst xmlns="http://schemas.openxmlformats.org/spreadsheetml/2006/main" count="323" uniqueCount="260">
  <si>
    <t>관</t>
  </si>
  <si>
    <t>항</t>
  </si>
  <si>
    <t>목</t>
  </si>
  <si>
    <t>입소자부담금수입</t>
  </si>
  <si>
    <t>급여</t>
  </si>
  <si>
    <t>생계비</t>
  </si>
  <si>
    <t>후원금</t>
  </si>
  <si>
    <t>기타후생경비</t>
  </si>
  <si>
    <t>업무추진비</t>
  </si>
  <si>
    <t>전입금</t>
  </si>
  <si>
    <t>법인전입금</t>
  </si>
  <si>
    <t>기관운영비</t>
  </si>
  <si>
    <t>이월금</t>
  </si>
  <si>
    <t>전년도이월금</t>
  </si>
  <si>
    <t>잡수입</t>
  </si>
  <si>
    <t>운영비</t>
  </si>
  <si>
    <t>여비</t>
  </si>
  <si>
    <t>수용비 및 수수료</t>
  </si>
  <si>
    <t>공공요금</t>
  </si>
  <si>
    <t>제세공과금</t>
  </si>
  <si>
    <t>차량비</t>
  </si>
  <si>
    <t>시설비</t>
  </si>
  <si>
    <t>시설장비유지비</t>
  </si>
  <si>
    <t>연료비</t>
  </si>
  <si>
    <t>사업비</t>
  </si>
  <si>
    <t>잡지출</t>
  </si>
  <si>
    <t>입소비용수입</t>
  </si>
  <si>
    <t>본인부담입소비용</t>
  </si>
  <si>
    <t>본인부담식재료비</t>
  </si>
  <si>
    <t>입소비용수입</t>
  </si>
  <si>
    <t>요양급여수입</t>
  </si>
  <si>
    <t>장기요양급여수입</t>
  </si>
  <si>
    <t>지정후원금</t>
  </si>
  <si>
    <t>비지정후원금</t>
  </si>
  <si>
    <t>법인전입금</t>
  </si>
  <si>
    <t>기타예금이자수입</t>
  </si>
  <si>
    <t>직원식대</t>
  </si>
  <si>
    <t>( 단위 : 천원 )</t>
  </si>
  <si>
    <t>기본급</t>
  </si>
  <si>
    <t>제수당</t>
  </si>
  <si>
    <t>직책보조수당</t>
  </si>
  <si>
    <t>시설특별수당</t>
  </si>
  <si>
    <t>종사자수당</t>
  </si>
  <si>
    <t>연장근로수당</t>
  </si>
  <si>
    <t>퇴직금 및
퇴직적립금</t>
  </si>
  <si>
    <t>퇴직금 및
퇴직적립금</t>
  </si>
  <si>
    <t>고용보험</t>
  </si>
  <si>
    <t>산재보험</t>
  </si>
  <si>
    <t>기타후생경비</t>
  </si>
  <si>
    <t>기관운영비</t>
  </si>
  <si>
    <t>인건비</t>
  </si>
  <si>
    <t>회의비</t>
  </si>
  <si>
    <t>여비</t>
  </si>
  <si>
    <t>수용비 및 수수료</t>
  </si>
  <si>
    <t>공공요금</t>
  </si>
  <si>
    <t>제세공과금</t>
  </si>
  <si>
    <t>차량비</t>
  </si>
  <si>
    <t>기타운영비</t>
  </si>
  <si>
    <t>시설비</t>
  </si>
  <si>
    <t>수용기관경비</t>
  </si>
  <si>
    <t>피복비</t>
  </si>
  <si>
    <t>의료비</t>
  </si>
  <si>
    <t>교육비</t>
  </si>
  <si>
    <t>도서구입비</t>
  </si>
  <si>
    <t>도서구입비</t>
  </si>
  <si>
    <t>사업비</t>
  </si>
  <si>
    <t>의료재활사업비</t>
  </si>
  <si>
    <t>사회심리재활사업비</t>
  </si>
  <si>
    <t>사업비</t>
  </si>
  <si>
    <t>잡지출</t>
  </si>
  <si>
    <t>예비비 및 기타</t>
  </si>
  <si>
    <t>자산취득비</t>
  </si>
  <si>
    <t>예비비</t>
  </si>
  <si>
    <t>세입</t>
  </si>
  <si>
    <t>세출</t>
  </si>
  <si>
    <t>사무비</t>
  </si>
  <si>
    <t>인건비</t>
  </si>
  <si>
    <t>운영비</t>
  </si>
  <si>
    <t>시설비</t>
  </si>
  <si>
    <t>전입급</t>
  </si>
  <si>
    <t>사업비</t>
  </si>
  <si>
    <t>운영비</t>
  </si>
  <si>
    <t>잡지출</t>
  </si>
  <si>
    <t>예비비 
및 기타</t>
  </si>
  <si>
    <t xml:space="preserve"> </t>
  </si>
  <si>
    <t>시설명 : 엘림사랑의집 가동</t>
  </si>
  <si>
    <t>적립금</t>
  </si>
  <si>
    <t>운영충당적립금</t>
  </si>
  <si>
    <t>운영충당
적립금</t>
  </si>
  <si>
    <t>운영충당
적립금</t>
  </si>
  <si>
    <t>목계</t>
  </si>
  <si>
    <t>후원금</t>
  </si>
  <si>
    <t>예산산출내역</t>
  </si>
  <si>
    <t>종사자수당 지급주체 변경</t>
  </si>
  <si>
    <t>보조금
수입</t>
  </si>
  <si>
    <t>보조금
수입</t>
  </si>
  <si>
    <t>시군구
보조금</t>
  </si>
  <si>
    <t>피복 및  침구류교체</t>
  </si>
  <si>
    <t>관</t>
  </si>
  <si>
    <t>항</t>
  </si>
  <si>
    <t>예산액
(A)</t>
  </si>
  <si>
    <t>증감</t>
  </si>
  <si>
    <t>금액
(A-B)</t>
  </si>
  <si>
    <t>비율
(A-B)/B</t>
  </si>
  <si>
    <t>종사자수당</t>
  </si>
  <si>
    <t>국민건강보험</t>
  </si>
  <si>
    <t>장기요양보험</t>
  </si>
  <si>
    <t>국민연금보험</t>
  </si>
  <si>
    <t>심리재활사업비</t>
  </si>
  <si>
    <t>처우개선수당</t>
  </si>
  <si>
    <t>급식보조수당</t>
  </si>
  <si>
    <t>운영충당
적립금</t>
  </si>
  <si>
    <t>재산
조성비</t>
  </si>
  <si>
    <t>예비비</t>
  </si>
  <si>
    <t>잡수입</t>
  </si>
  <si>
    <t xml:space="preserve">종사자수당 지급주체 변경(포항시청)                                          </t>
  </si>
  <si>
    <t>장기요양급여수입</t>
  </si>
  <si>
    <t>세출계</t>
  </si>
  <si>
    <t>세입계</t>
  </si>
  <si>
    <t>500,000 * 2(반기) = 1,000,000</t>
  </si>
  <si>
    <t>주식대 : 1,500(1식) * 3(1일) = 4,500
간식대 :   500(1회) * 2(1일) = 1,000
5,500원(일) x 9(정원) x 365(입소기간) = 18,068,000</t>
  </si>
  <si>
    <t>운영비충당 3,000,000 * 1회 = 3,000,000</t>
  </si>
  <si>
    <r>
      <t xml:space="preserve">40,000(월) * 5(직원수) * 12개월   </t>
    </r>
    <r>
      <rPr>
        <i/>
        <sz val="9"/>
        <rFont val="굴림"/>
        <family val="3"/>
      </rPr>
      <t xml:space="preserve">= </t>
    </r>
    <r>
      <rPr>
        <sz val="9"/>
        <rFont val="굴림"/>
        <family val="3"/>
      </rPr>
      <t>2,400,000</t>
    </r>
  </si>
  <si>
    <t>면회실 설치 집기비품구입 등</t>
  </si>
  <si>
    <t>125,000 * 4분기 = 500,000</t>
  </si>
  <si>
    <t>요양보호사  100,000(월) * 3 * 12 = 3,600,000</t>
  </si>
  <si>
    <t>40,000원(월) * 5 * 12 = 2,400,000</t>
  </si>
  <si>
    <t>120,000(년) * 5  = 600,000</t>
  </si>
  <si>
    <t>운영위원회 100,000 * 4  = 400,000
보호자회의 200,000 * 2 =  400,000
지역주민행사 200,000 *1 = 200,000
종사자 워크샵 100,000 * 5  = 500,000  계 : 1,500,000</t>
  </si>
  <si>
    <t>취사연료비</t>
  </si>
  <si>
    <t>주방가스비   100,000(월) * 12 = 1,200,000</t>
  </si>
  <si>
    <t>특화 및 나들이 100,000 *12 = 1,200,000</t>
  </si>
  <si>
    <t>운영충당적립금  250,000 * 4분기 = 1,000,000</t>
  </si>
  <si>
    <t>전기요금 : 600,000 * 12 = 7,200,000
전화요금 :  50,000 * 12 =    600,000
휴대전화 :  40,000 * 12 =    480,000
수도요금 :  60,000 * 12 =    720,000      계 : 9,000,000</t>
  </si>
  <si>
    <t>관외교육20,000(월) * 2 * 12  = 480,000
기관교육 200,000(년) *1 = 200,000       계 : 680,000</t>
  </si>
  <si>
    <t xml:space="preserve">연간총급여 * 3.06 / 100 = 3,652,000   </t>
  </si>
  <si>
    <t>총건강보험 * 6.55 / 100 = 239,000</t>
  </si>
  <si>
    <t>연간총급여 * 4.5 / 100 = 5,370,000</t>
  </si>
  <si>
    <t>연간총급여 * 9 /1000 = 1,074,000</t>
  </si>
  <si>
    <t>연간총급여 * 7 /1000 = 835,000</t>
  </si>
  <si>
    <t>연간총급여 / 365 * 30 = 9,671,000</t>
  </si>
  <si>
    <t>월 250,000 * 12 = 3,000,000</t>
  </si>
  <si>
    <t>기저귀,물티슈 : 125,000 * 12 = 1,500,000
목욕용품 : 250,000 * 2회 = 500,000
세면도구 : 37,000 * 10회 = 370,000       계 : 2,370,000</t>
  </si>
  <si>
    <t xml:space="preserve">(본인부담식대) 5,500 * 9 *  365 = 18,068,000 
(직원식대) 40,000 * 5 * 12 = 2,400,000     계 : 20,468,000                                       </t>
  </si>
  <si>
    <t xml:space="preserve">여가 및 치매예방 20,000 *12 =   240,000   </t>
  </si>
  <si>
    <t>사무비</t>
  </si>
  <si>
    <t>사업비</t>
  </si>
  <si>
    <t>외부기관 행사지원</t>
  </si>
  <si>
    <t xml:space="preserve">명절상여금 : 500,000 * 5 * 2(설,추석) = 5,000,000
하계휴가비 : 500,000 * 5 = 2,500,000
계 : 7,500,000                                     </t>
  </si>
  <si>
    <t xml:space="preserve">&lt;장기요양 1일당 수가&gt;   (수가인상분 4% 적용)
1등급 : 53,350원 / 2등급 : 49,500원 / 3,4등급 : 45,630원
1급경감(1명) : 53,350 * 1 * 365 * 90% = 17,526,000
1급일반(1명) : 53,350 * 1 * 365 * 80% = 15,579,000
2급일반(3명) : 49,500 * 3 * 365 * 80% = 43,362,000
3급경감(1명) : 45,630 * 1 * 365 * 90% = 14,990,000
3급일반(2명) : 45,630 * 2 * 365 * 80% = 26,648,000
4급일반(1명) : 45,630 * 1 * 365 * 80% = 13,324,000
계 : 131,429,000                                             </t>
  </si>
  <si>
    <t>세입계</t>
  </si>
  <si>
    <t>세출계</t>
  </si>
  <si>
    <t>사회보험부담금</t>
  </si>
  <si>
    <t>상비약 구비 : 125,000 * 4분기 = 500,000  
건강검진,구충제,응급상황 : 150,000 * 1회 = 150,000
당뇨검사용 시험지 및 당뇨침 구입 : 50,000 * 4분기 = 200,000
드레싱 및 기본처치에 필요한 물품구입 : 50,000 * 2(반기) = 100,000
계 : 950,000</t>
  </si>
  <si>
    <t>예산액(A)</t>
  </si>
  <si>
    <t>증감(A-B)</t>
  </si>
  <si>
    <t>기정
예산액(B)</t>
  </si>
  <si>
    <t>시설장비유지비</t>
  </si>
  <si>
    <t>운영비</t>
  </si>
  <si>
    <t>입소자
부담금
수입</t>
  </si>
  <si>
    <t>입소비용
수입</t>
  </si>
  <si>
    <t>요양급여
수입</t>
  </si>
  <si>
    <t>요양급여
수입</t>
  </si>
  <si>
    <t>기정
예산액
(B)</t>
  </si>
  <si>
    <t>업무
추진비</t>
  </si>
  <si>
    <t>증감(A-B)</t>
  </si>
  <si>
    <t>2017년도 1차 추가경정세입예산안</t>
  </si>
  <si>
    <t>2017년도 1차 추가경정세출예산안</t>
  </si>
  <si>
    <t xml:space="preserve"> 엘림사랑의집[가동] 
2017년 1차 추가경정예산안</t>
  </si>
  <si>
    <t>2017. 1. 24</t>
  </si>
  <si>
    <t>사회복지법인
중앙엘림복지재단</t>
  </si>
  <si>
    <t>엘림사랑의집 가동</t>
  </si>
  <si>
    <t>예 산 편 성 요 령</t>
  </si>
  <si>
    <t xml:space="preserve">2017년도 1차 추가경정예산은 다음 요령을 기준하여 편성한다. </t>
  </si>
  <si>
    <t>1. 목적</t>
  </si>
  <si>
    <t xml:space="preserve">   2017년도 추가경정예산편성은 예산절약 및 건전한 재정운용으로 사업과 운영의 효과성과 효율성을
   제고한다.</t>
  </si>
  <si>
    <t>2. 기본방침</t>
  </si>
  <si>
    <t xml:space="preserve">   1) 세입예산은 건강보험공단의 요양급여 및 지자체의 보조금에 근거하여 편성하되 세입가능한 안정적 
   규모로 한다.</t>
  </si>
  <si>
    <t xml:space="preserve">   2) 세출예산은 시설현황에 따라 증액한다. 단 일반적인 행사경비, 불요불급한 비품 및 사무용품은 
   적절히 조정한다.</t>
  </si>
  <si>
    <t xml:space="preserve">   3) 구매단가는 정부의 기준단가 또는 정부의 고시가격 등을 참조한다.</t>
  </si>
  <si>
    <t xml:space="preserve">   4) 간접비의 지출을 억제하도록 한다.</t>
  </si>
  <si>
    <t xml:space="preserve">   5) 이용대상자에 대한 서비스의 질적향상과 종사자의 처우개선을 위해 가능한 범위 내에서 최대한 
   인상토록 한다.</t>
  </si>
  <si>
    <t xml:space="preserve">   6) 기존사업 중 기대효과가 의문시 되는 사업은 과감히 종결한다.</t>
  </si>
  <si>
    <t xml:space="preserve">   7) 신규사업은 사회조사 등을 통하여 꼭 필요한 사업만을 시행하되 사업의 효과성과 시급성을 면밀히
   검토한다.</t>
  </si>
  <si>
    <t>2017년 1차 추가경정예산총칙</t>
  </si>
  <si>
    <t xml:space="preserve">제1조 </t>
  </si>
  <si>
    <t>엘림사랑의집 가동의 2017년도 1차 추가경정예산은 다음과 같다.</t>
  </si>
  <si>
    <t>제2조</t>
  </si>
  <si>
    <t>제3조</t>
  </si>
  <si>
    <t>1)세입의 주요 재원은 다음과 같다.</t>
  </si>
  <si>
    <t xml:space="preserve"> </t>
  </si>
  <si>
    <t xml:space="preserve"> (1)입소자부담금       46,411천원</t>
  </si>
  <si>
    <r>
      <t xml:space="preserve"> (2)요양급여수입   </t>
    </r>
    <r>
      <rPr>
        <sz val="10"/>
        <color indexed="8"/>
        <rFont val="굴림"/>
        <family val="3"/>
      </rPr>
      <t xml:space="preserve">  </t>
    </r>
    <r>
      <rPr>
        <sz val="11"/>
        <color indexed="8"/>
        <rFont val="굴림"/>
        <family val="3"/>
      </rPr>
      <t xml:space="preserve"> 131,429천원</t>
    </r>
  </si>
  <si>
    <r>
      <t xml:space="preserve"> (3)후원금             </t>
    </r>
    <r>
      <rPr>
        <sz val="10"/>
        <color indexed="8"/>
        <rFont val="굴림"/>
        <family val="3"/>
      </rPr>
      <t xml:space="preserve"> </t>
    </r>
    <r>
      <rPr>
        <sz val="11"/>
        <color indexed="8"/>
        <rFont val="굴림"/>
        <family val="3"/>
      </rPr>
      <t xml:space="preserve">    4,000천원</t>
    </r>
  </si>
  <si>
    <t xml:space="preserve"> (4)전입금                  3,000천원</t>
  </si>
  <si>
    <t xml:space="preserve"> (5)이월금                  6,900천원</t>
  </si>
  <si>
    <t>2)세출의 내용은 다음과 같다.</t>
  </si>
  <si>
    <r>
      <t xml:space="preserve"> (1)사무비          </t>
    </r>
    <r>
      <rPr>
        <sz val="9"/>
        <color indexed="8"/>
        <rFont val="굴림"/>
        <family val="3"/>
      </rPr>
      <t xml:space="preserve"> </t>
    </r>
    <r>
      <rPr>
        <sz val="11"/>
        <color indexed="8"/>
        <rFont val="굴림"/>
        <family val="3"/>
      </rPr>
      <t xml:space="preserve"> </t>
    </r>
    <r>
      <rPr>
        <sz val="8"/>
        <color indexed="8"/>
        <rFont val="굴림"/>
        <family val="3"/>
      </rPr>
      <t xml:space="preserve">  </t>
    </r>
    <r>
      <rPr>
        <sz val="11"/>
        <color indexed="8"/>
        <rFont val="굴림"/>
        <family val="3"/>
      </rPr>
      <t xml:space="preserve"> 163,462천원</t>
    </r>
  </si>
  <si>
    <r>
      <t xml:space="preserve"> (2)재산조성비      </t>
    </r>
    <r>
      <rPr>
        <sz val="10"/>
        <color indexed="8"/>
        <rFont val="굴림"/>
        <family val="3"/>
      </rPr>
      <t xml:space="preserve"> </t>
    </r>
    <r>
      <rPr>
        <sz val="11"/>
        <color indexed="8"/>
        <rFont val="굴림"/>
        <family val="3"/>
      </rPr>
      <t xml:space="preserve">     2,500천원</t>
    </r>
  </si>
  <si>
    <r>
      <t xml:space="preserve"> (3)사업비            </t>
    </r>
    <r>
      <rPr>
        <sz val="9"/>
        <color indexed="8"/>
        <rFont val="굴림"/>
        <family val="3"/>
      </rPr>
      <t xml:space="preserve">  </t>
    </r>
    <r>
      <rPr>
        <sz val="10"/>
        <color indexed="8"/>
        <rFont val="굴림"/>
        <family val="3"/>
      </rPr>
      <t xml:space="preserve"> </t>
    </r>
    <r>
      <rPr>
        <sz val="11"/>
        <color indexed="8"/>
        <rFont val="굴림"/>
        <family val="3"/>
      </rPr>
      <t xml:space="preserve">  26,728천원</t>
    </r>
  </si>
  <si>
    <t xml:space="preserve"> (5)예비비                    500천원</t>
  </si>
  <si>
    <t xml:space="preserve"> (6)적립금                  1,000천원</t>
  </si>
  <si>
    <t>제4조</t>
  </si>
  <si>
    <t>국가 또는 지방자치단체로부터 교부된 보조금 및 지정후원금, 수익자부담 경비등은 추가경정예산의 성립 이전이라도 보조 및 후원목적에 적절한 경우 먼저 사용할 수 있으며, 이는 차기 추가경정 예산에 반영하여야 한다.</t>
  </si>
  <si>
    <t>제5조</t>
  </si>
  <si>
    <t>세출경비의 부족이 생겼을 때는 사회복지법인 재무회계규칙 제 16조에 의거하여 예산을 전용할 수 있다. 단, 동일 항내의 목간전용이 불가피한 경우에는 법인 대표이사(또는 시설의 장)에게 그 권한을 위임한다.</t>
  </si>
  <si>
    <t>2017년 직원보수일람표</t>
  </si>
  <si>
    <t>2017년 임직원 보수일람표</t>
  </si>
  <si>
    <t>시설명 : 엘림사랑의집 가동</t>
  </si>
  <si>
    <t>( 단위 : 천원 )</t>
  </si>
  <si>
    <t>순
번</t>
  </si>
  <si>
    <t>직위</t>
  </si>
  <si>
    <t>성명</t>
  </si>
  <si>
    <t>기본급</t>
  </si>
  <si>
    <t>제수당</t>
  </si>
  <si>
    <t>급여
총액</t>
  </si>
  <si>
    <t>월평균
임금</t>
  </si>
  <si>
    <t>직책
보조
수당</t>
  </si>
  <si>
    <t>시설
특별
수당</t>
  </si>
  <si>
    <t>연장
근로
수당</t>
  </si>
  <si>
    <t>급식
보조
수당</t>
  </si>
  <si>
    <t>계</t>
  </si>
  <si>
    <t>시설장</t>
  </si>
  <si>
    <t>간호
조무사</t>
  </si>
  <si>
    <t>요양
보호사</t>
  </si>
  <si>
    <t>계</t>
  </si>
  <si>
    <t>엘림사랑의집 가동</t>
  </si>
  <si>
    <t>최준열</t>
  </si>
  <si>
    <t>김희경</t>
  </si>
  <si>
    <t>김종양</t>
  </si>
  <si>
    <t>손옥선</t>
  </si>
  <si>
    <t>한형순</t>
  </si>
  <si>
    <t>증액 : 14,880,000원</t>
  </si>
  <si>
    <r>
      <t xml:space="preserve">시설장 
500,000 * 12  =6,000,000
간호조무사
200,000 * 12 = 2,400,000
8,400,000 - 13,200,000
</t>
    </r>
    <r>
      <rPr>
        <b/>
        <sz val="9"/>
        <color indexed="10"/>
        <rFont val="굴림"/>
        <family val="3"/>
      </rPr>
      <t>= - 4,800,000원 (감액)</t>
    </r>
  </si>
  <si>
    <r>
      <t xml:space="preserve">(h*6,470*1.5)
270,000 * 4명 * 12월
12,960,000 - 23,040,000
</t>
    </r>
    <r>
      <rPr>
        <b/>
        <sz val="9"/>
        <color indexed="10"/>
        <rFont val="굴림"/>
        <family val="3"/>
      </rPr>
      <t>= - 10,080,000원 (감액)</t>
    </r>
  </si>
  <si>
    <t>감액 : 14,880,000원</t>
  </si>
  <si>
    <r>
      <t xml:space="preserve">유류비 : 3,240,000
엔진오일교체 : 120,000
차량부속일체 : 440,000
3,800,000 - 2,400,000
</t>
    </r>
    <r>
      <rPr>
        <b/>
        <sz val="9"/>
        <rFont val="굴림"/>
        <family val="3"/>
      </rPr>
      <t>= 1,400,000원 (증액)</t>
    </r>
  </si>
  <si>
    <r>
      <t xml:space="preserve">장기요양급여이월금 : 200,000
본인입소비용이월 : 6,000,000             </t>
    </r>
    <r>
      <rPr>
        <b/>
        <sz val="9"/>
        <rFont val="굴림"/>
        <family val="3"/>
      </rPr>
      <t xml:space="preserve">  </t>
    </r>
    <r>
      <rPr>
        <sz val="9"/>
        <rFont val="굴림"/>
        <family val="3"/>
      </rPr>
      <t xml:space="preserve">   6,200,000 - 4,000,000
</t>
    </r>
    <r>
      <rPr>
        <b/>
        <sz val="9"/>
        <rFont val="굴림"/>
        <family val="3"/>
      </rPr>
      <t xml:space="preserve">= 2,200,000원 (증액)  </t>
    </r>
    <r>
      <rPr>
        <sz val="9"/>
        <rFont val="굴림"/>
        <family val="3"/>
      </rPr>
      <t xml:space="preserve"> </t>
    </r>
    <r>
      <rPr>
        <b/>
        <sz val="9"/>
        <rFont val="굴림"/>
        <family val="3"/>
      </rPr>
      <t xml:space="preserve">  </t>
    </r>
    <r>
      <rPr>
        <sz val="9"/>
        <rFont val="굴림"/>
        <family val="3"/>
      </rPr>
      <t xml:space="preserve">               </t>
    </r>
  </si>
  <si>
    <r>
      <t xml:space="preserve">기타잡수익 : 260,000
촉탁진료 본인부담금 : 
5,000 * 9 * 12 = 540,000
800,000 - 200,000
</t>
    </r>
    <r>
      <rPr>
        <b/>
        <sz val="9"/>
        <rFont val="굴림"/>
        <family val="3"/>
      </rPr>
      <t>= 600,000원 (증액)</t>
    </r>
  </si>
  <si>
    <r>
      <t xml:space="preserve">후원금 이월 : 700,000
700,000 - 200,000
</t>
    </r>
    <r>
      <rPr>
        <b/>
        <sz val="9"/>
        <rFont val="굴림"/>
        <family val="3"/>
      </rPr>
      <t>= 500,000원 (증액)</t>
    </r>
  </si>
  <si>
    <t>증액 : 600,000원</t>
  </si>
  <si>
    <t>증액 : 2,700,000원</t>
  </si>
  <si>
    <t>증액 : 3,300,000원</t>
  </si>
  <si>
    <r>
      <t xml:space="preserve">배상책임보험 : 1,600,000 
각종보험 : 1,600,000
정화조청소비 : 300,000
자동차세 : 100,000      
협회비 : 400,000
4,000,000 - 2,400,000
</t>
    </r>
    <r>
      <rPr>
        <b/>
        <sz val="9"/>
        <rFont val="굴림"/>
        <family val="3"/>
      </rPr>
      <t>= 1,600,000원 (증액)</t>
    </r>
  </si>
  <si>
    <r>
      <t xml:space="preserve">촉탁진료 본인부담금 :
5,000 * 9 * 12 = 540,000
기타잡지출 : 260,000
800,000 - 500,000
</t>
    </r>
    <r>
      <rPr>
        <b/>
        <sz val="9"/>
        <rFont val="굴림"/>
        <family val="3"/>
      </rPr>
      <t>= 300,000원 증액</t>
    </r>
  </si>
  <si>
    <t>증액 : 3,000,000원</t>
  </si>
  <si>
    <t>증액 : 1,400,000원</t>
  </si>
  <si>
    <t>증액 : 1,600,000원</t>
  </si>
  <si>
    <t xml:space="preserve"> (6)잡수입                  3,250천원</t>
  </si>
  <si>
    <t>세입세출 예산총액은 194,990천원으로 한다 .</t>
  </si>
  <si>
    <t xml:space="preserve"> (4)잡지출                    800천원</t>
  </si>
  <si>
    <r>
      <t xml:space="preserve">(시설장)
1,600,000 *12 = 19,200,000
(직원)
1,360,000  * 4 *12 = 65,280,000                           
84,480,000 - 69,600,000
</t>
    </r>
    <r>
      <rPr>
        <b/>
        <sz val="9"/>
        <color indexed="8"/>
        <rFont val="굴림"/>
        <family val="3"/>
      </rPr>
      <t>= 14,880,000원 (증액)</t>
    </r>
  </si>
  <si>
    <t>기정
예산액(B)</t>
  </si>
  <si>
    <t>세 목</t>
  </si>
  <si>
    <r>
      <t xml:space="preserve">(시설장)
1,600,000 *12 = 19,200,000
(직원)
1,360,000  * 4 *12 = 65,280,000                           
84,480,000 - 69,600,000
</t>
    </r>
    <r>
      <rPr>
        <b/>
        <sz val="9"/>
        <color indexed="8"/>
        <rFont val="굴림"/>
        <family val="3"/>
      </rPr>
      <t>= 14,880,000원 (증액)</t>
    </r>
  </si>
  <si>
    <t>전년도이월금</t>
  </si>
  <si>
    <t>전년도이월금
(후원금)</t>
  </si>
  <si>
    <t>기타잡수입</t>
  </si>
  <si>
    <t>처우
개선
수당</t>
  </si>
  <si>
    <t>2017년도 1차 추가경정예산총괄표</t>
  </si>
</sst>
</file>

<file path=xl/styles.xml><?xml version="1.0" encoding="utf-8"?>
<styleSheet xmlns="http://schemas.openxmlformats.org/spreadsheetml/2006/main">
  <numFmts count="3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&quot;Δ&quot;0.00"/>
    <numFmt numFmtId="178" formatCode="&quot;Δ&quot;0.0"/>
    <numFmt numFmtId="179" formatCode="&quot;Δ&quot;0.000"/>
    <numFmt numFmtId="180" formatCode="&quot;Δ&quot;0"/>
    <numFmt numFmtId="181" formatCode="[$-412]AM/PM\ h:mm:ss"/>
    <numFmt numFmtId="182" formatCode="&quot;₩&quot;#,##0_);[Red]\(&quot;₩&quot;#,##0\)"/>
    <numFmt numFmtId="183" formatCode="#,##0.0;[Red]\-#,##0.0"/>
    <numFmt numFmtId="184" formatCode="#,##0.000;[Red]\-#,##0.000"/>
    <numFmt numFmtId="185" formatCode="&quot;▲&quot;#,##0;[Red]\-#,##0"/>
    <numFmt numFmtId="186" formatCode="#,##0;[Red]#,##0"/>
    <numFmt numFmtId="187" formatCode="_-* #,##0.0_-;\-* #,##0.0_-;_-* &quot;-&quot;?_-;_-@_-"/>
    <numFmt numFmtId="188" formatCode="_-* #,##0_-;\-* #,##0_-;_-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</numFmts>
  <fonts count="80">
    <font>
      <sz val="11"/>
      <name val="돋움"/>
      <family val="3"/>
    </font>
    <font>
      <sz val="8"/>
      <name val="돋움"/>
      <family val="3"/>
    </font>
    <font>
      <sz val="10"/>
      <name val="굴림"/>
      <family val="3"/>
    </font>
    <font>
      <b/>
      <sz val="11"/>
      <name val="굴림"/>
      <family val="3"/>
    </font>
    <font>
      <sz val="9"/>
      <name val="굴림"/>
      <family val="3"/>
    </font>
    <font>
      <b/>
      <sz val="10"/>
      <name val="굴림"/>
      <family val="3"/>
    </font>
    <font>
      <b/>
      <sz val="9"/>
      <name val="굴림"/>
      <family val="3"/>
    </font>
    <font>
      <b/>
      <sz val="12"/>
      <name val="굴림"/>
      <family val="3"/>
    </font>
    <font>
      <sz val="28"/>
      <name val="돋움"/>
      <family val="3"/>
    </font>
    <font>
      <sz val="11"/>
      <name val="굴림"/>
      <family val="3"/>
    </font>
    <font>
      <sz val="8"/>
      <name val="굴림"/>
      <family val="3"/>
    </font>
    <font>
      <sz val="8"/>
      <name val="맑은 고딕"/>
      <family val="3"/>
    </font>
    <font>
      <sz val="10"/>
      <name val="맑은 고딕"/>
      <family val="3"/>
    </font>
    <font>
      <i/>
      <sz val="9"/>
      <name val="굴림"/>
      <family val="3"/>
    </font>
    <font>
      <sz val="28"/>
      <name val="MD솔체"/>
      <family val="1"/>
    </font>
    <font>
      <sz val="36"/>
      <name val="HY견고딕"/>
      <family val="1"/>
    </font>
    <font>
      <sz val="11"/>
      <color indexed="8"/>
      <name val="굴림"/>
      <family val="3"/>
    </font>
    <font>
      <sz val="9"/>
      <color indexed="8"/>
      <name val="굴림"/>
      <family val="3"/>
    </font>
    <font>
      <sz val="8"/>
      <color indexed="8"/>
      <name val="굴림"/>
      <family val="3"/>
    </font>
    <font>
      <sz val="10"/>
      <color indexed="8"/>
      <name val="굴림"/>
      <family val="3"/>
    </font>
    <font>
      <b/>
      <sz val="20"/>
      <name val="굴림"/>
      <family val="3"/>
    </font>
    <font>
      <sz val="12"/>
      <name val="굴림"/>
      <family val="3"/>
    </font>
    <font>
      <b/>
      <sz val="9"/>
      <color indexed="8"/>
      <name val="굴림"/>
      <family val="3"/>
    </font>
    <font>
      <b/>
      <sz val="9"/>
      <color indexed="1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9"/>
      <color indexed="10"/>
      <name val="굴림"/>
      <family val="3"/>
    </font>
    <font>
      <sz val="10"/>
      <color indexed="10"/>
      <name val="굴림"/>
      <family val="3"/>
    </font>
    <font>
      <sz val="20"/>
      <color indexed="8"/>
      <name val="굴림"/>
      <family val="3"/>
    </font>
    <font>
      <b/>
      <sz val="28"/>
      <color indexed="8"/>
      <name val="HY헤드라인M"/>
      <family val="1"/>
    </font>
    <font>
      <sz val="20"/>
      <color indexed="8"/>
      <name val="HY헤드라인M"/>
      <family val="1"/>
    </font>
    <font>
      <sz val="11"/>
      <color indexed="8"/>
      <name val="MD솔체"/>
      <family val="1"/>
    </font>
    <font>
      <sz val="26"/>
      <color indexed="8"/>
      <name val="MD솔체"/>
      <family val="1"/>
    </font>
    <font>
      <b/>
      <sz val="20"/>
      <color indexed="8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9"/>
      <color rgb="FFFF0000"/>
      <name val="굴림"/>
      <family val="3"/>
    </font>
    <font>
      <sz val="10"/>
      <color rgb="FFFF0000"/>
      <name val="굴림"/>
      <family val="3"/>
    </font>
    <font>
      <sz val="20"/>
      <color theme="1"/>
      <name val="굴림"/>
      <family val="3"/>
    </font>
    <font>
      <sz val="11"/>
      <color theme="1"/>
      <name val="굴림"/>
      <family val="3"/>
    </font>
    <font>
      <b/>
      <sz val="9"/>
      <color rgb="FFFF0000"/>
      <name val="굴림"/>
      <family val="3"/>
    </font>
    <font>
      <b/>
      <sz val="28"/>
      <color theme="1"/>
      <name val="HY헤드라인M"/>
      <family val="1"/>
    </font>
    <font>
      <sz val="20"/>
      <color theme="1"/>
      <name val="HY헤드라인M"/>
      <family val="1"/>
    </font>
    <font>
      <sz val="11"/>
      <color theme="1"/>
      <name val="MD솔체"/>
      <family val="1"/>
    </font>
    <font>
      <sz val="26"/>
      <color theme="1"/>
      <name val="MD솔체"/>
      <family val="1"/>
    </font>
    <font>
      <b/>
      <sz val="20"/>
      <color theme="1"/>
      <name val="굴림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gradientFill degree="90">
        <stop position="0">
          <color theme="0"/>
        </stop>
        <stop position="0.5">
          <color theme="3" tint="0.8000100255012512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3" tint="0.8000100255012512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6" tint="0.5999900102615356"/>
        </stop>
        <stop position="1">
          <color theme="0"/>
        </stop>
      </gradient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31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</cellStyleXfs>
  <cellXfs count="19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41" fontId="2" fillId="0" borderId="0" xfId="48" applyFont="1" applyBorder="1" applyAlignment="1">
      <alignment vertical="center"/>
    </xf>
    <xf numFmtId="41" fontId="0" fillId="0" borderId="0" xfId="48" applyFont="1" applyAlignment="1">
      <alignment vertical="center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4" fillId="0" borderId="11" xfId="0" applyFont="1" applyFill="1" applyBorder="1" applyAlignment="1">
      <alignment vertical="center" wrapText="1"/>
    </xf>
    <xf numFmtId="0" fontId="4" fillId="10" borderId="11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38" fontId="4" fillId="0" borderId="11" xfId="48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41" fontId="4" fillId="0" borderId="11" xfId="48" applyFont="1" applyFill="1" applyBorder="1" applyAlignment="1">
      <alignment horizontal="center" vertical="center" wrapText="1"/>
    </xf>
    <xf numFmtId="41" fontId="4" fillId="0" borderId="12" xfId="48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4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38" fontId="2" fillId="0" borderId="11" xfId="48" applyNumberFormat="1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vertical="center"/>
    </xf>
    <xf numFmtId="0" fontId="70" fillId="0" borderId="11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38" fontId="2" fillId="0" borderId="0" xfId="0" applyNumberFormat="1" applyFont="1" applyAlignment="1">
      <alignment vertical="center"/>
    </xf>
    <xf numFmtId="0" fontId="9" fillId="0" borderId="15" xfId="0" applyFont="1" applyBorder="1" applyAlignment="1">
      <alignment vertical="center"/>
    </xf>
    <xf numFmtId="41" fontId="10" fillId="0" borderId="11" xfId="48" applyNumberFormat="1" applyFont="1" applyFill="1" applyBorder="1" applyAlignment="1">
      <alignment horizontal="center" vertical="center"/>
    </xf>
    <xf numFmtId="188" fontId="10" fillId="0" borderId="11" xfId="48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38" fontId="4" fillId="0" borderId="13" xfId="48" applyNumberFormat="1" applyFont="1" applyFill="1" applyBorder="1" applyAlignment="1">
      <alignment horizontal="right" vertical="center"/>
    </xf>
    <xf numFmtId="38" fontId="4" fillId="0" borderId="11" xfId="48" applyNumberFormat="1" applyFont="1" applyFill="1" applyBorder="1" applyAlignment="1">
      <alignment horizontal="right" vertical="center"/>
    </xf>
    <xf numFmtId="38" fontId="6" fillId="0" borderId="14" xfId="48" applyNumberFormat="1" applyFont="1" applyFill="1" applyBorder="1" applyAlignment="1">
      <alignment horizontal="right" vertical="center"/>
    </xf>
    <xf numFmtId="38" fontId="4" fillId="0" borderId="12" xfId="48" applyNumberFormat="1" applyFont="1" applyFill="1" applyBorder="1" applyAlignment="1">
      <alignment horizontal="right" vertical="center"/>
    </xf>
    <xf numFmtId="0" fontId="71" fillId="0" borderId="14" xfId="0" applyFont="1" applyFill="1" applyBorder="1" applyAlignment="1">
      <alignment vertical="center"/>
    </xf>
    <xf numFmtId="0" fontId="71" fillId="0" borderId="14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41" fontId="4" fillId="0" borderId="13" xfId="48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38" fontId="4" fillId="0" borderId="11" xfId="48" applyNumberFormat="1" applyFont="1" applyFill="1" applyBorder="1" applyAlignment="1">
      <alignment horizontal="right" wrapText="1"/>
    </xf>
    <xf numFmtId="38" fontId="4" fillId="0" borderId="11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/>
    </xf>
    <xf numFmtId="41" fontId="4" fillId="0" borderId="11" xfId="0" applyNumberFormat="1" applyFont="1" applyFill="1" applyBorder="1" applyAlignment="1">
      <alignment horizontal="left" wrapText="1"/>
    </xf>
    <xf numFmtId="41" fontId="4" fillId="0" borderId="11" xfId="48" applyFont="1" applyFill="1" applyBorder="1" applyAlignment="1">
      <alignment horizontal="left" wrapText="1"/>
    </xf>
    <xf numFmtId="0" fontId="4" fillId="0" borderId="18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vertical="center" wrapText="1"/>
    </xf>
    <xf numFmtId="38" fontId="6" fillId="0" borderId="11" xfId="48" applyNumberFormat="1" applyFont="1" applyBorder="1" applyAlignment="1">
      <alignment horizontal="right" vertical="center"/>
    </xf>
    <xf numFmtId="38" fontId="6" fillId="0" borderId="17" xfId="48" applyNumberFormat="1" applyFont="1" applyBorder="1" applyAlignment="1">
      <alignment horizontal="right" vertical="center"/>
    </xf>
    <xf numFmtId="9" fontId="6" fillId="0" borderId="17" xfId="48" applyNumberFormat="1" applyFont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 wrapText="1"/>
    </xf>
    <xf numFmtId="38" fontId="6" fillId="0" borderId="11" xfId="48" applyNumberFormat="1" applyFont="1" applyFill="1" applyBorder="1" applyAlignment="1">
      <alignment horizontal="right" vertical="center" wrapText="1"/>
    </xf>
    <xf numFmtId="9" fontId="6" fillId="0" borderId="21" xfId="48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38" fontId="4" fillId="0" borderId="11" xfId="48" applyNumberFormat="1" applyFont="1" applyBorder="1" applyAlignment="1">
      <alignment horizontal="right" vertical="center"/>
    </xf>
    <xf numFmtId="38" fontId="6" fillId="0" borderId="18" xfId="48" applyNumberFormat="1" applyFont="1" applyBorder="1" applyAlignment="1">
      <alignment horizontal="right" vertical="center"/>
    </xf>
    <xf numFmtId="38" fontId="4" fillId="0" borderId="18" xfId="48" applyNumberFormat="1" applyFont="1" applyBorder="1" applyAlignment="1">
      <alignment horizontal="right" vertical="center"/>
    </xf>
    <xf numFmtId="38" fontId="6" fillId="0" borderId="18" xfId="48" applyNumberFormat="1" applyFont="1" applyFill="1" applyBorder="1" applyAlignment="1">
      <alignment horizontal="right" vertical="center" wrapText="1"/>
    </xf>
    <xf numFmtId="38" fontId="6" fillId="0" borderId="25" xfId="48" applyNumberFormat="1" applyFont="1" applyBorder="1" applyAlignment="1">
      <alignment horizontal="right" vertical="center"/>
    </xf>
    <xf numFmtId="38" fontId="6" fillId="0" borderId="26" xfId="48" applyNumberFormat="1" applyFont="1" applyBorder="1" applyAlignment="1">
      <alignment horizontal="right" vertical="center"/>
    </xf>
    <xf numFmtId="9" fontId="6" fillId="0" borderId="26" xfId="48" applyNumberFormat="1" applyFont="1" applyBorder="1" applyAlignment="1">
      <alignment horizontal="right" vertical="center"/>
    </xf>
    <xf numFmtId="38" fontId="6" fillId="0" borderId="27" xfId="48" applyNumberFormat="1" applyFont="1" applyBorder="1" applyAlignment="1">
      <alignment horizontal="right" vertical="center"/>
    </xf>
    <xf numFmtId="38" fontId="6" fillId="0" borderId="28" xfId="48" applyNumberFormat="1" applyFont="1" applyBorder="1" applyAlignment="1">
      <alignment horizontal="right" vertical="center"/>
    </xf>
    <xf numFmtId="9" fontId="6" fillId="0" borderId="29" xfId="48" applyNumberFormat="1" applyFont="1" applyBorder="1" applyAlignment="1">
      <alignment horizontal="right" vertical="center"/>
    </xf>
    <xf numFmtId="41" fontId="0" fillId="0" borderId="0" xfId="0" applyNumberFormat="1" applyAlignment="1">
      <alignment vertical="center"/>
    </xf>
    <xf numFmtId="0" fontId="72" fillId="0" borderId="0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center"/>
    </xf>
    <xf numFmtId="0" fontId="73" fillId="0" borderId="11" xfId="0" applyFont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 wrapText="1"/>
    </xf>
    <xf numFmtId="38" fontId="6" fillId="6" borderId="21" xfId="48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9" fillId="0" borderId="16" xfId="0" applyFont="1" applyBorder="1" applyAlignment="1">
      <alignment horizontal="left" vertical="center" wrapText="1" indent="1"/>
    </xf>
    <xf numFmtId="0" fontId="7" fillId="0" borderId="16" xfId="0" applyFont="1" applyBorder="1" applyAlignment="1">
      <alignment horizontal="left" vertical="center" wrapText="1" indent="1"/>
    </xf>
    <xf numFmtId="0" fontId="21" fillId="0" borderId="16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 wrapText="1" indent="1"/>
    </xf>
    <xf numFmtId="0" fontId="21" fillId="0" borderId="30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74" fillId="0" borderId="11" xfId="0" applyFont="1" applyFill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38" fontId="6" fillId="0" borderId="18" xfId="48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vertical="center"/>
    </xf>
    <xf numFmtId="38" fontId="6" fillId="0" borderId="11" xfId="48" applyNumberFormat="1" applyFont="1" applyFill="1" applyBorder="1" applyAlignment="1">
      <alignment horizontal="right" vertical="center"/>
    </xf>
    <xf numFmtId="38" fontId="6" fillId="0" borderId="11" xfId="48" applyNumberFormat="1" applyFont="1" applyFill="1" applyBorder="1" applyAlignment="1">
      <alignment horizontal="right" wrapText="1"/>
    </xf>
    <xf numFmtId="38" fontId="6" fillId="0" borderId="11" xfId="0" applyNumberFormat="1" applyFont="1" applyFill="1" applyBorder="1" applyAlignment="1">
      <alignment horizontal="right"/>
    </xf>
    <xf numFmtId="38" fontId="6" fillId="0" borderId="11" xfId="48" applyNumberFormat="1" applyFont="1" applyBorder="1" applyAlignment="1">
      <alignment horizontal="right"/>
    </xf>
    <xf numFmtId="38" fontId="4" fillId="0" borderId="18" xfId="48" applyNumberFormat="1" applyFont="1" applyFill="1" applyBorder="1" applyAlignment="1">
      <alignment horizontal="right" wrapText="1"/>
    </xf>
    <xf numFmtId="38" fontId="4" fillId="0" borderId="18" xfId="0" applyNumberFormat="1" applyFont="1" applyFill="1" applyBorder="1" applyAlignment="1">
      <alignment horizontal="right"/>
    </xf>
    <xf numFmtId="0" fontId="4" fillId="0" borderId="0" xfId="0" applyFont="1" applyAlignment="1">
      <alignment vertical="center" wrapText="1"/>
    </xf>
    <xf numFmtId="0" fontId="75" fillId="34" borderId="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7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7" fillId="0" borderId="0" xfId="0" applyFont="1" applyAlignment="1">
      <alignment horizontal="left" vertical="center" wrapText="1"/>
    </xf>
    <xf numFmtId="0" fontId="77" fillId="0" borderId="0" xfId="0" applyFont="1" applyAlignment="1">
      <alignment horizontal="left" vertical="center"/>
    </xf>
    <xf numFmtId="0" fontId="78" fillId="0" borderId="0" xfId="0" applyFont="1" applyAlignment="1">
      <alignment horizontal="center" vertical="center"/>
    </xf>
    <xf numFmtId="0" fontId="73" fillId="0" borderId="11" xfId="0" applyFont="1" applyBorder="1" applyAlignment="1">
      <alignment horizontal="left" vertical="center" indent="1"/>
    </xf>
    <xf numFmtId="0" fontId="73" fillId="0" borderId="11" xfId="0" applyFont="1" applyBorder="1" applyAlignment="1">
      <alignment horizontal="left" vertical="center" wrapText="1"/>
    </xf>
    <xf numFmtId="0" fontId="73" fillId="0" borderId="11" xfId="0" applyFont="1" applyBorder="1" applyAlignment="1">
      <alignment horizontal="left" vertical="center"/>
    </xf>
    <xf numFmtId="0" fontId="79" fillId="0" borderId="0" xfId="0" applyFont="1" applyFill="1" applyBorder="1" applyAlignment="1">
      <alignment horizontal="center" vertical="center"/>
    </xf>
    <xf numFmtId="0" fontId="73" fillId="0" borderId="18" xfId="0" applyFont="1" applyBorder="1" applyAlignment="1">
      <alignment horizontal="center" vertical="center"/>
    </xf>
    <xf numFmtId="0" fontId="73" fillId="0" borderId="16" xfId="0" applyFont="1" applyBorder="1" applyAlignment="1">
      <alignment horizontal="center" vertical="center"/>
    </xf>
    <xf numFmtId="0" fontId="73" fillId="0" borderId="13" xfId="0" applyFont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/>
    </xf>
    <xf numFmtId="0" fontId="6" fillId="6" borderId="32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7" fillId="6" borderId="35" xfId="0" applyFont="1" applyFill="1" applyBorder="1" applyAlignment="1">
      <alignment horizontal="center" vertical="center"/>
    </xf>
    <xf numFmtId="0" fontId="7" fillId="6" borderId="36" xfId="0" applyFont="1" applyFill="1" applyBorder="1" applyAlignment="1">
      <alignment horizontal="center" vertical="center"/>
    </xf>
    <xf numFmtId="0" fontId="7" fillId="6" borderId="3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20" fillId="0" borderId="0" xfId="0" applyFont="1" applyAlignment="1">
      <alignment horizontal="center" vertical="center"/>
    </xf>
    <xf numFmtId="0" fontId="4" fillId="0" borderId="18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6" fillId="0" borderId="41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 wrapText="1"/>
    </xf>
    <xf numFmtId="0" fontId="4" fillId="0" borderId="41" xfId="0" applyFont="1" applyFill="1" applyBorder="1" applyAlignment="1">
      <alignment horizontal="left" wrapText="1"/>
    </xf>
    <xf numFmtId="0" fontId="6" fillId="0" borderId="24" xfId="0" applyFont="1" applyFill="1" applyBorder="1" applyAlignment="1">
      <alignment horizontal="left" wrapText="1"/>
    </xf>
    <xf numFmtId="0" fontId="6" fillId="0" borderId="40" xfId="0" applyFont="1" applyFill="1" applyBorder="1" applyAlignment="1">
      <alignment horizontal="left" wrapText="1"/>
    </xf>
    <xf numFmtId="0" fontId="4" fillId="0" borderId="44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/>
    </xf>
    <xf numFmtId="0" fontId="15" fillId="36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10" borderId="17" xfId="0" applyFont="1" applyFill="1" applyBorder="1" applyAlignment="1">
      <alignment horizontal="center" vertical="center"/>
    </xf>
    <xf numFmtId="0" fontId="4" fillId="10" borderId="45" xfId="0" applyFont="1" applyFill="1" applyBorder="1" applyAlignment="1">
      <alignment horizontal="center" vertical="center"/>
    </xf>
    <xf numFmtId="0" fontId="4" fillId="10" borderId="4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21</xdr:row>
      <xdr:rowOff>76200</xdr:rowOff>
    </xdr:from>
    <xdr:to>
      <xdr:col>1</xdr:col>
      <xdr:colOff>695325</xdr:colOff>
      <xdr:row>24</xdr:row>
      <xdr:rowOff>123825</xdr:rowOff>
    </xdr:to>
    <xdr:pic>
      <xdr:nvPicPr>
        <xdr:cNvPr id="1" name="_x31818488" descr="EMB00000b94216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8162925"/>
          <a:ext cx="8667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5"/>
  <sheetViews>
    <sheetView zoomScalePageLayoutView="0" workbookViewId="0" topLeftCell="B7">
      <selection activeCell="M21" sqref="M21"/>
    </sheetView>
  </sheetViews>
  <sheetFormatPr defaultColWidth="8.88671875" defaultRowHeight="13.5"/>
  <cols>
    <col min="1" max="1" width="10.4453125" style="0" customWidth="1"/>
    <col min="2" max="8" width="8.6640625" style="0" customWidth="1"/>
    <col min="9" max="9" width="11.77734375" style="0" customWidth="1"/>
  </cols>
  <sheetData>
    <row r="1" ht="45.75" customHeight="1"/>
    <row r="2" ht="16.5" customHeight="1"/>
    <row r="3" spans="1:9" ht="16.5" customHeight="1">
      <c r="A3" s="113" t="s">
        <v>168</v>
      </c>
      <c r="B3" s="113"/>
      <c r="C3" s="113"/>
      <c r="D3" s="113"/>
      <c r="E3" s="113"/>
      <c r="F3" s="113"/>
      <c r="G3" s="113"/>
      <c r="H3" s="113"/>
      <c r="I3" s="113"/>
    </row>
    <row r="4" spans="1:9" ht="16.5" customHeight="1">
      <c r="A4" s="113"/>
      <c r="B4" s="113"/>
      <c r="C4" s="113"/>
      <c r="D4" s="113"/>
      <c r="E4" s="113"/>
      <c r="F4" s="113"/>
      <c r="G4" s="113"/>
      <c r="H4" s="114"/>
      <c r="I4" s="113"/>
    </row>
    <row r="5" spans="1:9" ht="16.5" customHeight="1">
      <c r="A5" s="113"/>
      <c r="B5" s="113"/>
      <c r="C5" s="113"/>
      <c r="D5" s="113"/>
      <c r="E5" s="113"/>
      <c r="F5" s="113"/>
      <c r="G5" s="113"/>
      <c r="H5" s="113"/>
      <c r="I5" s="113"/>
    </row>
    <row r="6" spans="1:9" ht="16.5" customHeight="1">
      <c r="A6" s="113"/>
      <c r="B6" s="113"/>
      <c r="C6" s="113"/>
      <c r="D6" s="113"/>
      <c r="E6" s="113"/>
      <c r="F6" s="113"/>
      <c r="G6" s="113"/>
      <c r="H6" s="113"/>
      <c r="I6" s="113"/>
    </row>
    <row r="7" spans="1:9" ht="16.5" customHeight="1">
      <c r="A7" s="113"/>
      <c r="B7" s="113"/>
      <c r="C7" s="113"/>
      <c r="D7" s="113"/>
      <c r="E7" s="113"/>
      <c r="F7" s="113"/>
      <c r="G7" s="113"/>
      <c r="H7" s="113"/>
      <c r="I7" s="113"/>
    </row>
    <row r="8" spans="1:9" ht="16.5" customHeight="1">
      <c r="A8" s="113"/>
      <c r="B8" s="113"/>
      <c r="C8" s="113"/>
      <c r="D8" s="113"/>
      <c r="E8" s="113"/>
      <c r="F8" s="113"/>
      <c r="G8" s="113"/>
      <c r="H8" s="113"/>
      <c r="I8" s="113"/>
    </row>
    <row r="9" ht="16.5" customHeight="1"/>
    <row r="10" ht="16.5" customHeight="1"/>
    <row r="11" ht="40.5" customHeight="1"/>
    <row r="12" ht="40.5" customHeight="1"/>
    <row r="13" ht="40.5" customHeight="1"/>
    <row r="14" spans="3:7" ht="40.5" customHeight="1">
      <c r="C14" s="115" t="s">
        <v>169</v>
      </c>
      <c r="D14" s="115"/>
      <c r="E14" s="115"/>
      <c r="F14" s="115"/>
      <c r="G14" s="115"/>
    </row>
    <row r="15" spans="3:7" ht="40.5" customHeight="1">
      <c r="C15" s="115"/>
      <c r="D15" s="115"/>
      <c r="E15" s="115"/>
      <c r="F15" s="115"/>
      <c r="G15" s="115"/>
    </row>
    <row r="16" spans="3:7" ht="40.5" customHeight="1">
      <c r="C16" s="115"/>
      <c r="D16" s="115"/>
      <c r="E16" s="115"/>
      <c r="F16" s="115"/>
      <c r="G16" s="115"/>
    </row>
    <row r="17" spans="3:7" ht="40.5" customHeight="1">
      <c r="C17" s="115"/>
      <c r="D17" s="115"/>
      <c r="E17" s="115"/>
      <c r="F17" s="115"/>
      <c r="G17" s="115"/>
    </row>
    <row r="18" ht="40.5" customHeight="1"/>
    <row r="19" ht="40.5" customHeight="1"/>
    <row r="20" ht="40.5" customHeight="1"/>
    <row r="21" ht="37.5" customHeight="1"/>
    <row r="22" spans="1:8" ht="16.5" customHeight="1">
      <c r="A22" s="116"/>
      <c r="B22" s="116"/>
      <c r="C22" s="117" t="s">
        <v>170</v>
      </c>
      <c r="D22" s="118"/>
      <c r="E22" s="119" t="s">
        <v>171</v>
      </c>
      <c r="F22" s="119"/>
      <c r="G22" s="119"/>
      <c r="H22" s="119"/>
    </row>
    <row r="23" spans="1:8" ht="16.5" customHeight="1">
      <c r="A23" s="116"/>
      <c r="B23" s="116"/>
      <c r="C23" s="118"/>
      <c r="D23" s="118"/>
      <c r="E23" s="119"/>
      <c r="F23" s="119"/>
      <c r="G23" s="119"/>
      <c r="H23" s="119"/>
    </row>
    <row r="24" spans="1:8" ht="16.5" customHeight="1">
      <c r="A24" s="116"/>
      <c r="B24" s="116"/>
      <c r="C24" s="118"/>
      <c r="D24" s="118"/>
      <c r="E24" s="119"/>
      <c r="F24" s="119"/>
      <c r="G24" s="119"/>
      <c r="H24" s="119"/>
    </row>
    <row r="25" spans="1:8" ht="16.5" customHeight="1">
      <c r="A25" s="116"/>
      <c r="B25" s="116"/>
      <c r="C25" s="118"/>
      <c r="D25" s="118"/>
      <c r="E25" s="119"/>
      <c r="F25" s="119"/>
      <c r="G25" s="119"/>
      <c r="H25" s="119"/>
    </row>
    <row r="26" ht="16.5" customHeight="1"/>
  </sheetData>
  <sheetProtection/>
  <mergeCells count="5">
    <mergeCell ref="A3:I8"/>
    <mergeCell ref="C14:G17"/>
    <mergeCell ref="A22:B25"/>
    <mergeCell ref="C22:D25"/>
    <mergeCell ref="E22:H25"/>
  </mergeCells>
  <printOptions/>
  <pageMargins left="0.5905511811023623" right="0.1968503937007874" top="0.7874015748031497" bottom="0.5118110236220472" header="0.3937007874015748" footer="0.2362204724409449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6">
      <selection activeCell="M21" sqref="M21"/>
    </sheetView>
  </sheetViews>
  <sheetFormatPr defaultColWidth="8.88671875" defaultRowHeight="13.5"/>
  <cols>
    <col min="1" max="1" width="82.88671875" style="0" customWidth="1"/>
  </cols>
  <sheetData>
    <row r="1" ht="47.25" customHeight="1">
      <c r="A1" s="98" t="s">
        <v>172</v>
      </c>
    </row>
    <row r="2" ht="13.5">
      <c r="A2" s="93"/>
    </row>
    <row r="3" ht="45" customHeight="1">
      <c r="A3" s="99" t="s">
        <v>173</v>
      </c>
    </row>
    <row r="4" spans="1:8" ht="45" customHeight="1">
      <c r="A4" s="96" t="s">
        <v>174</v>
      </c>
      <c r="H4" s="112"/>
    </row>
    <row r="5" ht="45" customHeight="1">
      <c r="A5" s="95" t="s">
        <v>175</v>
      </c>
    </row>
    <row r="6" ht="45" customHeight="1">
      <c r="A6" s="96" t="s">
        <v>176</v>
      </c>
    </row>
    <row r="7" ht="45" customHeight="1">
      <c r="A7" s="95" t="s">
        <v>177</v>
      </c>
    </row>
    <row r="8" ht="45" customHeight="1">
      <c r="A8" s="95" t="s">
        <v>178</v>
      </c>
    </row>
    <row r="9" ht="45" customHeight="1">
      <c r="A9" s="95" t="s">
        <v>179</v>
      </c>
    </row>
    <row r="10" ht="45" customHeight="1">
      <c r="A10" s="95" t="s">
        <v>180</v>
      </c>
    </row>
    <row r="11" ht="45" customHeight="1">
      <c r="A11" s="95" t="s">
        <v>181</v>
      </c>
    </row>
    <row r="12" ht="45" customHeight="1">
      <c r="A12" s="95" t="s">
        <v>182</v>
      </c>
    </row>
    <row r="13" ht="45" customHeight="1">
      <c r="A13" s="95" t="s">
        <v>183</v>
      </c>
    </row>
    <row r="14" ht="21" customHeight="1">
      <c r="A14" s="97"/>
    </row>
    <row r="15" ht="21" customHeight="1">
      <c r="A15" s="97"/>
    </row>
    <row r="16" ht="21" customHeight="1">
      <c r="A16" s="97"/>
    </row>
    <row r="17" ht="21" customHeight="1">
      <c r="A17" s="97"/>
    </row>
    <row r="18" ht="21" customHeight="1">
      <c r="A18" s="97"/>
    </row>
    <row r="19" ht="21" customHeight="1">
      <c r="A19" s="97"/>
    </row>
    <row r="20" ht="21" customHeight="1">
      <c r="A20" s="97"/>
    </row>
    <row r="21" ht="14.25">
      <c r="A21" s="100"/>
    </row>
    <row r="22" ht="14.25">
      <c r="A22" s="94"/>
    </row>
    <row r="23" ht="13.5">
      <c r="A23" s="93"/>
    </row>
  </sheetData>
  <sheetProtection/>
  <printOptions/>
  <pageMargins left="0.5905511811023623" right="0.1968503937007874" top="0.7874015748031497" bottom="0.5118110236220472" header="0.3937007874015748" footer="0.2362204724409449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7">
      <selection activeCell="M21" sqref="M21"/>
    </sheetView>
  </sheetViews>
  <sheetFormatPr defaultColWidth="8.88671875" defaultRowHeight="13.5"/>
  <cols>
    <col min="1" max="1" width="8.99609375" style="11" customWidth="1"/>
    <col min="2" max="6" width="11.5546875" style="11" customWidth="1"/>
    <col min="7" max="7" width="16.10546875" style="11" customWidth="1"/>
    <col min="8" max="8" width="2.6640625" style="11" customWidth="1"/>
    <col min="9" max="16384" width="8.88671875" style="11" customWidth="1"/>
  </cols>
  <sheetData>
    <row r="1" spans="1:7" ht="36" customHeight="1">
      <c r="A1" s="123" t="s">
        <v>184</v>
      </c>
      <c r="B1" s="123"/>
      <c r="C1" s="123"/>
      <c r="D1" s="123"/>
      <c r="E1" s="123"/>
      <c r="F1" s="123"/>
      <c r="G1" s="123"/>
    </row>
    <row r="2" spans="1:7" ht="9" customHeight="1">
      <c r="A2" s="88"/>
      <c r="B2" s="88"/>
      <c r="C2" s="88"/>
      <c r="D2" s="88"/>
      <c r="E2" s="88"/>
      <c r="F2" s="88"/>
      <c r="G2" s="88"/>
    </row>
    <row r="3" spans="1:7" ht="33" customHeight="1">
      <c r="A3" s="89" t="s">
        <v>185</v>
      </c>
      <c r="B3" s="122" t="s">
        <v>186</v>
      </c>
      <c r="C3" s="122"/>
      <c r="D3" s="122"/>
      <c r="E3" s="122"/>
      <c r="F3" s="122"/>
      <c r="G3" s="122"/>
    </row>
    <row r="4" spans="1:8" ht="33" customHeight="1">
      <c r="A4" s="90" t="s">
        <v>187</v>
      </c>
      <c r="B4" s="122" t="s">
        <v>249</v>
      </c>
      <c r="C4" s="122"/>
      <c r="D4" s="122"/>
      <c r="E4" s="122"/>
      <c r="F4" s="122"/>
      <c r="G4" s="122"/>
      <c r="H4" s="112"/>
    </row>
    <row r="5" spans="1:7" ht="33" customHeight="1">
      <c r="A5" s="90" t="s">
        <v>188</v>
      </c>
      <c r="B5" s="122" t="s">
        <v>189</v>
      </c>
      <c r="C5" s="122"/>
      <c r="D5" s="122"/>
      <c r="E5" s="122"/>
      <c r="F5" s="122"/>
      <c r="G5" s="122"/>
    </row>
    <row r="6" spans="1:7" ht="33" customHeight="1">
      <c r="A6" s="124" t="s">
        <v>190</v>
      </c>
      <c r="B6" s="120" t="s">
        <v>191</v>
      </c>
      <c r="C6" s="120"/>
      <c r="D6" s="120"/>
      <c r="E6" s="120"/>
      <c r="F6" s="120"/>
      <c r="G6" s="120"/>
    </row>
    <row r="7" spans="1:7" ht="33" customHeight="1">
      <c r="A7" s="125"/>
      <c r="B7" s="120" t="s">
        <v>192</v>
      </c>
      <c r="C7" s="120"/>
      <c r="D7" s="120"/>
      <c r="E7" s="120"/>
      <c r="F7" s="120"/>
      <c r="G7" s="120"/>
    </row>
    <row r="8" spans="1:7" ht="33" customHeight="1">
      <c r="A8" s="125"/>
      <c r="B8" s="120" t="s">
        <v>193</v>
      </c>
      <c r="C8" s="120"/>
      <c r="D8" s="120"/>
      <c r="E8" s="120"/>
      <c r="F8" s="120"/>
      <c r="G8" s="120"/>
    </row>
    <row r="9" spans="1:7" ht="33" customHeight="1">
      <c r="A9" s="125"/>
      <c r="B9" s="120" t="s">
        <v>194</v>
      </c>
      <c r="C9" s="120"/>
      <c r="D9" s="120"/>
      <c r="E9" s="120"/>
      <c r="F9" s="120"/>
      <c r="G9" s="120"/>
    </row>
    <row r="10" spans="1:7" ht="33" customHeight="1">
      <c r="A10" s="125"/>
      <c r="B10" s="120" t="s">
        <v>195</v>
      </c>
      <c r="C10" s="120"/>
      <c r="D10" s="120"/>
      <c r="E10" s="120"/>
      <c r="F10" s="120"/>
      <c r="G10" s="120"/>
    </row>
    <row r="11" spans="1:7" ht="33" customHeight="1">
      <c r="A11" s="125"/>
      <c r="B11" s="120" t="s">
        <v>248</v>
      </c>
      <c r="C11" s="120"/>
      <c r="D11" s="120"/>
      <c r="E11" s="120"/>
      <c r="F11" s="120"/>
      <c r="G11" s="120"/>
    </row>
    <row r="12" spans="1:7" ht="33" customHeight="1">
      <c r="A12" s="125"/>
      <c r="B12" s="122" t="s">
        <v>196</v>
      </c>
      <c r="C12" s="122"/>
      <c r="D12" s="122"/>
      <c r="E12" s="122"/>
      <c r="F12" s="122"/>
      <c r="G12" s="122"/>
    </row>
    <row r="13" spans="1:7" ht="33" customHeight="1">
      <c r="A13" s="125"/>
      <c r="B13" s="120" t="s">
        <v>197</v>
      </c>
      <c r="C13" s="120"/>
      <c r="D13" s="120"/>
      <c r="E13" s="120"/>
      <c r="F13" s="120"/>
      <c r="G13" s="120"/>
    </row>
    <row r="14" spans="1:7" ht="33" customHeight="1">
      <c r="A14" s="125"/>
      <c r="B14" s="120" t="s">
        <v>198</v>
      </c>
      <c r="C14" s="120"/>
      <c r="D14" s="120"/>
      <c r="E14" s="120"/>
      <c r="F14" s="120"/>
      <c r="G14" s="120"/>
    </row>
    <row r="15" spans="1:7" ht="33" customHeight="1">
      <c r="A15" s="125"/>
      <c r="B15" s="120" t="s">
        <v>199</v>
      </c>
      <c r="C15" s="120"/>
      <c r="D15" s="120"/>
      <c r="E15" s="120"/>
      <c r="F15" s="120"/>
      <c r="G15" s="120"/>
    </row>
    <row r="16" spans="1:7" ht="33" customHeight="1">
      <c r="A16" s="125"/>
      <c r="B16" s="120" t="s">
        <v>250</v>
      </c>
      <c r="C16" s="120"/>
      <c r="D16" s="120"/>
      <c r="E16" s="120"/>
      <c r="F16" s="120"/>
      <c r="G16" s="120"/>
    </row>
    <row r="17" spans="1:7" ht="33" customHeight="1">
      <c r="A17" s="125"/>
      <c r="B17" s="120" t="s">
        <v>200</v>
      </c>
      <c r="C17" s="120"/>
      <c r="D17" s="120"/>
      <c r="E17" s="120"/>
      <c r="F17" s="120"/>
      <c r="G17" s="120"/>
    </row>
    <row r="18" spans="1:7" ht="33" customHeight="1">
      <c r="A18" s="125"/>
      <c r="B18" s="120" t="s">
        <v>201</v>
      </c>
      <c r="C18" s="120"/>
      <c r="D18" s="120"/>
      <c r="E18" s="120"/>
      <c r="F18" s="120"/>
      <c r="G18" s="120"/>
    </row>
    <row r="19" spans="1:7" ht="33" customHeight="1">
      <c r="A19" s="126"/>
      <c r="B19" s="120"/>
      <c r="C19" s="120"/>
      <c r="D19" s="120"/>
      <c r="E19" s="120"/>
      <c r="F19" s="120"/>
      <c r="G19" s="120"/>
    </row>
    <row r="20" spans="1:7" ht="60.75" customHeight="1">
      <c r="A20" s="90" t="s">
        <v>202</v>
      </c>
      <c r="B20" s="121" t="s">
        <v>203</v>
      </c>
      <c r="C20" s="121"/>
      <c r="D20" s="121"/>
      <c r="E20" s="121"/>
      <c r="F20" s="121"/>
      <c r="G20" s="121"/>
    </row>
    <row r="21" spans="1:7" ht="60.75" customHeight="1">
      <c r="A21" s="90" t="s">
        <v>204</v>
      </c>
      <c r="B21" s="121" t="s">
        <v>205</v>
      </c>
      <c r="C21" s="121"/>
      <c r="D21" s="121"/>
      <c r="E21" s="121"/>
      <c r="F21" s="121"/>
      <c r="G21" s="121"/>
    </row>
  </sheetData>
  <sheetProtection/>
  <mergeCells count="21">
    <mergeCell ref="A1:G1"/>
    <mergeCell ref="B3:G3"/>
    <mergeCell ref="B4:G4"/>
    <mergeCell ref="B5:G5"/>
    <mergeCell ref="A6:A19"/>
    <mergeCell ref="B6:G6"/>
    <mergeCell ref="B7:G7"/>
    <mergeCell ref="B8:G8"/>
    <mergeCell ref="B21:G21"/>
    <mergeCell ref="B11:G11"/>
    <mergeCell ref="B12:G12"/>
    <mergeCell ref="B13:G13"/>
    <mergeCell ref="B14:G14"/>
    <mergeCell ref="B10:G10"/>
    <mergeCell ref="B16:G16"/>
    <mergeCell ref="B15:G15"/>
    <mergeCell ref="B9:G9"/>
    <mergeCell ref="B17:G17"/>
    <mergeCell ref="B18:G18"/>
    <mergeCell ref="B19:G19"/>
    <mergeCell ref="B20:G20"/>
  </mergeCells>
  <printOptions/>
  <pageMargins left="0.5905511811023623" right="0.1968503937007874" top="0.7874015748031497" bottom="0.5118110236220472" header="0.3937007874015748" footer="0.236220472440944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O3" sqref="O3"/>
    </sheetView>
  </sheetViews>
  <sheetFormatPr defaultColWidth="8.88671875" defaultRowHeight="13.5"/>
  <cols>
    <col min="1" max="2" width="7.21484375" style="0" customWidth="1"/>
    <col min="3" max="6" width="6.6640625" style="0" customWidth="1"/>
    <col min="7" max="8" width="7.21484375" style="0" customWidth="1"/>
    <col min="9" max="12" width="6.6640625" style="0" customWidth="1"/>
  </cols>
  <sheetData>
    <row r="1" spans="1:12" ht="36" customHeight="1">
      <c r="A1" s="166" t="s">
        <v>259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s="1" customFormat="1" ht="21" customHeight="1" thickBot="1">
      <c r="A2" s="41" t="s">
        <v>85</v>
      </c>
      <c r="B2" s="41"/>
      <c r="C2" s="2"/>
      <c r="D2" s="2"/>
      <c r="E2" s="133"/>
      <c r="F2" s="133"/>
      <c r="G2"/>
      <c r="H2"/>
      <c r="I2" t="s">
        <v>84</v>
      </c>
      <c r="J2"/>
      <c r="K2"/>
      <c r="L2" s="9" t="s">
        <v>37</v>
      </c>
    </row>
    <row r="3" spans="1:12" s="1" customFormat="1" ht="32.25" customHeight="1" thickBot="1" thickTop="1">
      <c r="A3" s="134" t="s">
        <v>73</v>
      </c>
      <c r="B3" s="135"/>
      <c r="C3" s="135"/>
      <c r="D3" s="135"/>
      <c r="E3" s="135"/>
      <c r="F3" s="136"/>
      <c r="G3" s="134" t="s">
        <v>74</v>
      </c>
      <c r="H3" s="135"/>
      <c r="I3" s="135"/>
      <c r="J3" s="135"/>
      <c r="K3" s="135"/>
      <c r="L3" s="136"/>
    </row>
    <row r="4" spans="1:12" s="1" customFormat="1" ht="32.25" customHeight="1" thickTop="1">
      <c r="A4" s="131" t="s">
        <v>98</v>
      </c>
      <c r="B4" s="127" t="s">
        <v>99</v>
      </c>
      <c r="C4" s="127" t="s">
        <v>100</v>
      </c>
      <c r="D4" s="127" t="s">
        <v>163</v>
      </c>
      <c r="E4" s="129" t="s">
        <v>101</v>
      </c>
      <c r="F4" s="130"/>
      <c r="G4" s="131" t="s">
        <v>98</v>
      </c>
      <c r="H4" s="127" t="s">
        <v>99</v>
      </c>
      <c r="I4" s="127" t="s">
        <v>100</v>
      </c>
      <c r="J4" s="127" t="s">
        <v>163</v>
      </c>
      <c r="K4" s="129" t="s">
        <v>101</v>
      </c>
      <c r="L4" s="130"/>
    </row>
    <row r="5" spans="1:12" s="1" customFormat="1" ht="32.25" customHeight="1">
      <c r="A5" s="132"/>
      <c r="B5" s="144"/>
      <c r="C5" s="128"/>
      <c r="D5" s="128"/>
      <c r="E5" s="91" t="s">
        <v>102</v>
      </c>
      <c r="F5" s="91" t="s">
        <v>103</v>
      </c>
      <c r="G5" s="132"/>
      <c r="H5" s="145"/>
      <c r="I5" s="128"/>
      <c r="J5" s="128"/>
      <c r="K5" s="91" t="s">
        <v>102</v>
      </c>
      <c r="L5" s="92" t="s">
        <v>103</v>
      </c>
    </row>
    <row r="6" spans="1:12" s="1" customFormat="1" ht="45" customHeight="1">
      <c r="A6" s="67" t="s">
        <v>159</v>
      </c>
      <c r="B6" s="25" t="s">
        <v>160</v>
      </c>
      <c r="C6" s="68">
        <v>46411</v>
      </c>
      <c r="D6" s="68">
        <v>46411</v>
      </c>
      <c r="E6" s="69">
        <f aca="true" t="shared" si="0" ref="E6:E11">C6-D6</f>
        <v>0</v>
      </c>
      <c r="F6" s="70">
        <f aca="true" t="shared" si="1" ref="F6:F11">E6/D6</f>
        <v>0</v>
      </c>
      <c r="G6" s="137" t="s">
        <v>75</v>
      </c>
      <c r="H6" s="25" t="s">
        <v>76</v>
      </c>
      <c r="I6" s="72">
        <v>140782</v>
      </c>
      <c r="J6" s="72">
        <v>140782</v>
      </c>
      <c r="K6" s="69">
        <f aca="true" t="shared" si="2" ref="K6:K15">I6-J6</f>
        <v>0</v>
      </c>
      <c r="L6" s="73">
        <f aca="true" t="shared" si="3" ref="L6:L15">K6/J6</f>
        <v>0</v>
      </c>
    </row>
    <row r="7" spans="1:12" s="1" customFormat="1" ht="45" customHeight="1">
      <c r="A7" s="67" t="s">
        <v>161</v>
      </c>
      <c r="B7" s="25" t="s">
        <v>162</v>
      </c>
      <c r="C7" s="68">
        <v>131429</v>
      </c>
      <c r="D7" s="68">
        <v>131429</v>
      </c>
      <c r="E7" s="69">
        <f t="shared" si="0"/>
        <v>0</v>
      </c>
      <c r="F7" s="70">
        <f t="shared" si="1"/>
        <v>0</v>
      </c>
      <c r="G7" s="138"/>
      <c r="H7" s="25" t="s">
        <v>164</v>
      </c>
      <c r="I7" s="72">
        <v>1700</v>
      </c>
      <c r="J7" s="72">
        <v>1700</v>
      </c>
      <c r="K7" s="69">
        <f t="shared" si="2"/>
        <v>0</v>
      </c>
      <c r="L7" s="73">
        <f t="shared" si="3"/>
        <v>0</v>
      </c>
    </row>
    <row r="8" spans="1:12" s="1" customFormat="1" ht="45" customHeight="1">
      <c r="A8" s="67" t="s">
        <v>6</v>
      </c>
      <c r="B8" s="25" t="s">
        <v>6</v>
      </c>
      <c r="C8" s="68">
        <v>4000</v>
      </c>
      <c r="D8" s="68">
        <v>4000</v>
      </c>
      <c r="E8" s="69">
        <f t="shared" si="0"/>
        <v>0</v>
      </c>
      <c r="F8" s="70">
        <f t="shared" si="1"/>
        <v>0</v>
      </c>
      <c r="G8" s="139"/>
      <c r="H8" s="25" t="s">
        <v>77</v>
      </c>
      <c r="I8" s="72">
        <v>20980</v>
      </c>
      <c r="J8" s="72">
        <v>17980</v>
      </c>
      <c r="K8" s="69">
        <f t="shared" si="2"/>
        <v>3000</v>
      </c>
      <c r="L8" s="73">
        <f t="shared" si="3"/>
        <v>0.1668520578420467</v>
      </c>
    </row>
    <row r="9" spans="1:12" s="1" customFormat="1" ht="45" customHeight="1">
      <c r="A9" s="67" t="s">
        <v>79</v>
      </c>
      <c r="B9" s="76" t="s">
        <v>9</v>
      </c>
      <c r="C9" s="68">
        <v>3000</v>
      </c>
      <c r="D9" s="68">
        <v>3000</v>
      </c>
      <c r="E9" s="69">
        <f t="shared" si="0"/>
        <v>0</v>
      </c>
      <c r="F9" s="70">
        <f t="shared" si="1"/>
        <v>0</v>
      </c>
      <c r="G9" s="75" t="s">
        <v>112</v>
      </c>
      <c r="H9" s="57" t="s">
        <v>78</v>
      </c>
      <c r="I9" s="72">
        <v>2500</v>
      </c>
      <c r="J9" s="72">
        <v>2500</v>
      </c>
      <c r="K9" s="69">
        <f t="shared" si="2"/>
        <v>0</v>
      </c>
      <c r="L9" s="73">
        <f t="shared" si="3"/>
        <v>0</v>
      </c>
    </row>
    <row r="10" spans="1:12" s="1" customFormat="1" ht="45" customHeight="1">
      <c r="A10" s="67" t="s">
        <v>12</v>
      </c>
      <c r="B10" s="76" t="s">
        <v>12</v>
      </c>
      <c r="C10" s="68">
        <v>6900</v>
      </c>
      <c r="D10" s="68">
        <v>4200</v>
      </c>
      <c r="E10" s="69">
        <f t="shared" si="0"/>
        <v>2700</v>
      </c>
      <c r="F10" s="70">
        <f t="shared" si="1"/>
        <v>0.6428571428571429</v>
      </c>
      <c r="G10" s="137" t="s">
        <v>80</v>
      </c>
      <c r="H10" s="25" t="s">
        <v>81</v>
      </c>
      <c r="I10" s="72">
        <v>25288</v>
      </c>
      <c r="J10" s="72">
        <v>25288</v>
      </c>
      <c r="K10" s="69">
        <f t="shared" si="2"/>
        <v>0</v>
      </c>
      <c r="L10" s="73">
        <f t="shared" si="3"/>
        <v>0</v>
      </c>
    </row>
    <row r="11" spans="1:12" s="1" customFormat="1" ht="45" customHeight="1">
      <c r="A11" s="67" t="s">
        <v>14</v>
      </c>
      <c r="B11" s="57" t="s">
        <v>14</v>
      </c>
      <c r="C11" s="68">
        <v>3250</v>
      </c>
      <c r="D11" s="68">
        <v>2650</v>
      </c>
      <c r="E11" s="69">
        <f t="shared" si="0"/>
        <v>600</v>
      </c>
      <c r="F11" s="70">
        <f t="shared" si="1"/>
        <v>0.22641509433962265</v>
      </c>
      <c r="G11" s="139"/>
      <c r="H11" s="57" t="s">
        <v>80</v>
      </c>
      <c r="I11" s="72">
        <v>1440</v>
      </c>
      <c r="J11" s="72">
        <v>1440</v>
      </c>
      <c r="K11" s="69">
        <f t="shared" si="2"/>
        <v>0</v>
      </c>
      <c r="L11" s="73">
        <f t="shared" si="3"/>
        <v>0</v>
      </c>
    </row>
    <row r="12" spans="1:12" s="1" customFormat="1" ht="45" customHeight="1">
      <c r="A12" s="67"/>
      <c r="B12" s="57"/>
      <c r="C12" s="68"/>
      <c r="D12" s="68"/>
      <c r="E12" s="69"/>
      <c r="F12" s="70"/>
      <c r="G12" s="75" t="s">
        <v>82</v>
      </c>
      <c r="H12" s="56" t="s">
        <v>82</v>
      </c>
      <c r="I12" s="72">
        <v>800</v>
      </c>
      <c r="J12" s="72">
        <v>500</v>
      </c>
      <c r="K12" s="69">
        <f t="shared" si="2"/>
        <v>300</v>
      </c>
      <c r="L12" s="73">
        <f t="shared" si="3"/>
        <v>0.6</v>
      </c>
    </row>
    <row r="13" spans="1:12" s="1" customFormat="1" ht="45" customHeight="1">
      <c r="A13" s="67"/>
      <c r="B13" s="57"/>
      <c r="C13" s="68"/>
      <c r="D13" s="77"/>
      <c r="E13" s="69"/>
      <c r="F13" s="69"/>
      <c r="G13" s="75" t="s">
        <v>83</v>
      </c>
      <c r="H13" s="56" t="s">
        <v>83</v>
      </c>
      <c r="I13" s="80">
        <v>500</v>
      </c>
      <c r="J13" s="80">
        <v>500</v>
      </c>
      <c r="K13" s="69">
        <f t="shared" si="2"/>
        <v>0</v>
      </c>
      <c r="L13" s="73">
        <f t="shared" si="3"/>
        <v>0</v>
      </c>
    </row>
    <row r="14" spans="1:12" s="1" customFormat="1" ht="45" customHeight="1" thickBot="1">
      <c r="A14" s="71"/>
      <c r="B14" s="76"/>
      <c r="C14" s="78"/>
      <c r="D14" s="79"/>
      <c r="E14" s="81"/>
      <c r="F14" s="82"/>
      <c r="G14" s="74" t="s">
        <v>88</v>
      </c>
      <c r="H14" s="55" t="s">
        <v>89</v>
      </c>
      <c r="I14" s="80">
        <v>1000</v>
      </c>
      <c r="J14" s="80">
        <v>1000</v>
      </c>
      <c r="K14" s="81">
        <f t="shared" si="2"/>
        <v>0</v>
      </c>
      <c r="L14" s="83">
        <f t="shared" si="3"/>
        <v>0</v>
      </c>
    </row>
    <row r="15" spans="1:12" s="1" customFormat="1" ht="45" customHeight="1" thickBot="1" thickTop="1">
      <c r="A15" s="140" t="s">
        <v>150</v>
      </c>
      <c r="B15" s="141"/>
      <c r="C15" s="84">
        <f>SUM(C6:C14)</f>
        <v>194990</v>
      </c>
      <c r="D15" s="84">
        <f>SUM(D6:D12)</f>
        <v>191690</v>
      </c>
      <c r="E15" s="85">
        <f>C15-D15</f>
        <v>3300</v>
      </c>
      <c r="F15" s="86">
        <f>E15/D15</f>
        <v>0.017215295529239918</v>
      </c>
      <c r="G15" s="142" t="s">
        <v>151</v>
      </c>
      <c r="H15" s="143"/>
      <c r="I15" s="84">
        <f>SUM(I6:I14)</f>
        <v>194990</v>
      </c>
      <c r="J15" s="84">
        <f>SUM(J6:J14)</f>
        <v>191690</v>
      </c>
      <c r="K15" s="85">
        <f t="shared" si="2"/>
        <v>3300</v>
      </c>
      <c r="L15" s="86">
        <f t="shared" si="3"/>
        <v>0.017215295529239918</v>
      </c>
    </row>
    <row r="16" spans="1:6" ht="32.25" customHeight="1" thickTop="1">
      <c r="A16" s="3"/>
      <c r="B16" s="3"/>
      <c r="C16" s="40"/>
      <c r="D16" s="1"/>
      <c r="E16" s="1"/>
      <c r="F16" s="1"/>
    </row>
  </sheetData>
  <sheetProtection/>
  <mergeCells count="18">
    <mergeCell ref="A1:L1"/>
    <mergeCell ref="G6:G8"/>
    <mergeCell ref="A15:B15"/>
    <mergeCell ref="G15:H15"/>
    <mergeCell ref="A4:A5"/>
    <mergeCell ref="B4:B5"/>
    <mergeCell ref="D4:D5"/>
    <mergeCell ref="H4:H5"/>
    <mergeCell ref="C4:C5"/>
    <mergeCell ref="G10:G11"/>
    <mergeCell ref="I4:I5"/>
    <mergeCell ref="E4:F4"/>
    <mergeCell ref="K4:L4"/>
    <mergeCell ref="G4:G5"/>
    <mergeCell ref="E2:F2"/>
    <mergeCell ref="J4:J5"/>
    <mergeCell ref="A3:F3"/>
    <mergeCell ref="G3:L3"/>
  </mergeCells>
  <printOptions/>
  <pageMargins left="0.5905511811023623" right="0.1968503937007874" top="0.7874015748031497" bottom="0.5118110236220472" header="0.3937007874015748" footer="0.2362204724409449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selection activeCell="A1" sqref="A1:IV1"/>
    </sheetView>
  </sheetViews>
  <sheetFormatPr defaultColWidth="8.88671875" defaultRowHeight="13.5"/>
  <cols>
    <col min="1" max="3" width="8.99609375" style="0" customWidth="1"/>
    <col min="4" max="4" width="8.99609375" style="7" customWidth="1"/>
    <col min="5" max="7" width="8.99609375" style="0" customWidth="1"/>
    <col min="8" max="8" width="19.88671875" style="0" customWidth="1"/>
    <col min="9" max="9" width="8.88671875" style="5" customWidth="1"/>
  </cols>
  <sheetData>
    <row r="1" spans="1:8" ht="36" customHeight="1">
      <c r="A1" s="166" t="s">
        <v>166</v>
      </c>
      <c r="B1" s="166"/>
      <c r="C1" s="166"/>
      <c r="D1" s="166"/>
      <c r="E1" s="166"/>
      <c r="F1" s="166"/>
      <c r="G1" s="166"/>
      <c r="H1" s="166"/>
    </row>
    <row r="2" spans="1:9" s="1" customFormat="1" ht="19.5" customHeight="1">
      <c r="A2" s="30" t="s">
        <v>85</v>
      </c>
      <c r="B2" s="30"/>
      <c r="C2" s="8"/>
      <c r="D2" s="16"/>
      <c r="E2" s="8"/>
      <c r="F2" s="8"/>
      <c r="G2" s="157" t="s">
        <v>37</v>
      </c>
      <c r="H2" s="157"/>
      <c r="I2" s="4"/>
    </row>
    <row r="3" spans="1:8" s="28" customFormat="1" ht="34.5" customHeight="1">
      <c r="A3" s="36" t="s">
        <v>0</v>
      </c>
      <c r="B3" s="36" t="s">
        <v>1</v>
      </c>
      <c r="C3" s="36" t="s">
        <v>2</v>
      </c>
      <c r="D3" s="36" t="s">
        <v>253</v>
      </c>
      <c r="E3" s="34" t="s">
        <v>154</v>
      </c>
      <c r="F3" s="34" t="s">
        <v>156</v>
      </c>
      <c r="G3" s="34" t="s">
        <v>165</v>
      </c>
      <c r="H3" s="35" t="s">
        <v>92</v>
      </c>
    </row>
    <row r="4" spans="1:11" s="28" customFormat="1" ht="67.5" hidden="1">
      <c r="A4" s="146" t="s">
        <v>3</v>
      </c>
      <c r="B4" s="146" t="s">
        <v>29</v>
      </c>
      <c r="C4" s="146" t="s">
        <v>26</v>
      </c>
      <c r="D4" s="29" t="s">
        <v>27</v>
      </c>
      <c r="E4" s="46">
        <v>28343</v>
      </c>
      <c r="F4" s="46">
        <v>28343</v>
      </c>
      <c r="G4" s="47">
        <f>E4-F4</f>
        <v>0</v>
      </c>
      <c r="H4" s="13" t="s">
        <v>254</v>
      </c>
      <c r="K4" s="39"/>
    </row>
    <row r="5" spans="1:8" s="28" customFormat="1" ht="78.75" hidden="1">
      <c r="A5" s="146"/>
      <c r="B5" s="146"/>
      <c r="C5" s="146"/>
      <c r="D5" s="22" t="s">
        <v>28</v>
      </c>
      <c r="E5" s="23">
        <v>18068</v>
      </c>
      <c r="F5" s="23">
        <v>18068</v>
      </c>
      <c r="G5" s="47">
        <f aca="true" t="shared" si="0" ref="G5:G38">E5-F5</f>
        <v>0</v>
      </c>
      <c r="H5" s="13" t="s">
        <v>120</v>
      </c>
    </row>
    <row r="6" spans="1:8" s="28" customFormat="1" ht="19.5" customHeight="1" hidden="1">
      <c r="A6" s="146"/>
      <c r="B6" s="146"/>
      <c r="C6" s="148"/>
      <c r="D6" s="22"/>
      <c r="E6" s="47">
        <f>E5+E4</f>
        <v>46411</v>
      </c>
      <c r="F6" s="47">
        <f>F5+F4</f>
        <v>46411</v>
      </c>
      <c r="G6" s="47">
        <f t="shared" si="0"/>
        <v>0</v>
      </c>
      <c r="H6" s="31"/>
    </row>
    <row r="7" spans="1:8" s="28" customFormat="1" ht="19.5" customHeight="1" hidden="1">
      <c r="A7" s="146"/>
      <c r="B7" s="148"/>
      <c r="C7" s="158"/>
      <c r="D7" s="159"/>
      <c r="E7" s="47">
        <f>E6</f>
        <v>46411</v>
      </c>
      <c r="F7" s="47">
        <f>F6</f>
        <v>46411</v>
      </c>
      <c r="G7" s="47">
        <f t="shared" si="0"/>
        <v>0</v>
      </c>
      <c r="H7" s="31"/>
    </row>
    <row r="8" spans="1:8" s="28" customFormat="1" ht="19.5" customHeight="1" hidden="1" thickBot="1">
      <c r="A8" s="147"/>
      <c r="B8" s="160"/>
      <c r="C8" s="161"/>
      <c r="D8" s="162"/>
      <c r="E8" s="48">
        <f>E7</f>
        <v>46411</v>
      </c>
      <c r="F8" s="48">
        <f>F7</f>
        <v>46411</v>
      </c>
      <c r="G8" s="48">
        <f t="shared" si="0"/>
        <v>0</v>
      </c>
      <c r="H8" s="50"/>
    </row>
    <row r="9" spans="1:8" s="28" customFormat="1" ht="19.5" customHeight="1" hidden="1" thickTop="1">
      <c r="A9" s="153" t="s">
        <v>94</v>
      </c>
      <c r="B9" s="153" t="s">
        <v>95</v>
      </c>
      <c r="C9" s="151" t="s">
        <v>96</v>
      </c>
      <c r="D9" s="27" t="s">
        <v>104</v>
      </c>
      <c r="E9" s="49">
        <v>0</v>
      </c>
      <c r="F9" s="49">
        <v>0</v>
      </c>
      <c r="G9" s="49">
        <f t="shared" si="0"/>
        <v>0</v>
      </c>
      <c r="H9" s="17" t="s">
        <v>93</v>
      </c>
    </row>
    <row r="10" spans="1:8" s="28" customFormat="1" ht="19.5" customHeight="1" hidden="1">
      <c r="A10" s="146"/>
      <c r="B10" s="146"/>
      <c r="C10" s="152"/>
      <c r="D10" s="26"/>
      <c r="E10" s="47">
        <f>SUM(E9:E9)</f>
        <v>0</v>
      </c>
      <c r="F10" s="47">
        <f>SUM(F9:F9)</f>
        <v>0</v>
      </c>
      <c r="G10" s="47">
        <f t="shared" si="0"/>
        <v>0</v>
      </c>
      <c r="H10" s="31"/>
    </row>
    <row r="11" spans="1:8" s="28" customFormat="1" ht="19.5" customHeight="1" hidden="1">
      <c r="A11" s="146"/>
      <c r="B11" s="148"/>
      <c r="C11" s="158"/>
      <c r="D11" s="159"/>
      <c r="E11" s="47">
        <f>E10</f>
        <v>0</v>
      </c>
      <c r="F11" s="47">
        <f>F10</f>
        <v>0</v>
      </c>
      <c r="G11" s="47">
        <f t="shared" si="0"/>
        <v>0</v>
      </c>
      <c r="H11" s="31"/>
    </row>
    <row r="12" spans="1:8" s="28" customFormat="1" ht="19.5" customHeight="1" hidden="1" thickBot="1">
      <c r="A12" s="147"/>
      <c r="B12" s="160"/>
      <c r="C12" s="161"/>
      <c r="D12" s="162"/>
      <c r="E12" s="48">
        <f>E9</f>
        <v>0</v>
      </c>
      <c r="F12" s="48">
        <f>F9</f>
        <v>0</v>
      </c>
      <c r="G12" s="48">
        <f t="shared" si="0"/>
        <v>0</v>
      </c>
      <c r="H12" s="51"/>
    </row>
    <row r="13" spans="1:8" s="28" customFormat="1" ht="203.25" hidden="1" thickTop="1">
      <c r="A13" s="153" t="s">
        <v>30</v>
      </c>
      <c r="B13" s="153" t="s">
        <v>30</v>
      </c>
      <c r="C13" s="153" t="s">
        <v>116</v>
      </c>
      <c r="D13" s="27" t="s">
        <v>31</v>
      </c>
      <c r="E13" s="49">
        <v>131429</v>
      </c>
      <c r="F13" s="49">
        <v>131429</v>
      </c>
      <c r="G13" s="49">
        <f t="shared" si="0"/>
        <v>0</v>
      </c>
      <c r="H13" s="17" t="s">
        <v>149</v>
      </c>
    </row>
    <row r="14" spans="1:8" s="28" customFormat="1" ht="19.5" customHeight="1" hidden="1">
      <c r="A14" s="146"/>
      <c r="B14" s="146"/>
      <c r="C14" s="148"/>
      <c r="D14" s="26"/>
      <c r="E14" s="47">
        <f aca="true" t="shared" si="1" ref="E14:F16">E13</f>
        <v>131429</v>
      </c>
      <c r="F14" s="47">
        <f t="shared" si="1"/>
        <v>131429</v>
      </c>
      <c r="G14" s="47">
        <f t="shared" si="0"/>
        <v>0</v>
      </c>
      <c r="H14" s="31"/>
    </row>
    <row r="15" spans="1:8" s="28" customFormat="1" ht="19.5" customHeight="1" hidden="1">
      <c r="A15" s="146"/>
      <c r="B15" s="148"/>
      <c r="C15" s="158"/>
      <c r="D15" s="159"/>
      <c r="E15" s="47">
        <f t="shared" si="1"/>
        <v>131429</v>
      </c>
      <c r="F15" s="47">
        <f t="shared" si="1"/>
        <v>131429</v>
      </c>
      <c r="G15" s="47">
        <f t="shared" si="0"/>
        <v>0</v>
      </c>
      <c r="H15" s="31"/>
    </row>
    <row r="16" spans="1:8" s="28" customFormat="1" ht="19.5" customHeight="1" hidden="1" thickBot="1">
      <c r="A16" s="147"/>
      <c r="B16" s="160"/>
      <c r="C16" s="161"/>
      <c r="D16" s="162"/>
      <c r="E16" s="48">
        <f t="shared" si="1"/>
        <v>131429</v>
      </c>
      <c r="F16" s="48">
        <f t="shared" si="1"/>
        <v>131429</v>
      </c>
      <c r="G16" s="48">
        <f t="shared" si="0"/>
        <v>0</v>
      </c>
      <c r="H16" s="51"/>
    </row>
    <row r="17" spans="1:8" s="28" customFormat="1" ht="19.5" customHeight="1" hidden="1" thickTop="1">
      <c r="A17" s="146" t="s">
        <v>6</v>
      </c>
      <c r="B17" s="146" t="s">
        <v>6</v>
      </c>
      <c r="C17" s="146" t="s">
        <v>91</v>
      </c>
      <c r="D17" s="53" t="s">
        <v>32</v>
      </c>
      <c r="E17" s="46">
        <v>1000</v>
      </c>
      <c r="F17" s="46">
        <v>1000</v>
      </c>
      <c r="G17" s="46">
        <f t="shared" si="0"/>
        <v>0</v>
      </c>
      <c r="H17" s="54" t="s">
        <v>119</v>
      </c>
    </row>
    <row r="18" spans="1:8" s="28" customFormat="1" ht="19.5" customHeight="1" hidden="1">
      <c r="A18" s="146"/>
      <c r="B18" s="146"/>
      <c r="C18" s="146"/>
      <c r="D18" s="26" t="s">
        <v>33</v>
      </c>
      <c r="E18" s="47">
        <v>3000</v>
      </c>
      <c r="F18" s="47">
        <v>3000</v>
      </c>
      <c r="G18" s="47">
        <f t="shared" si="0"/>
        <v>0</v>
      </c>
      <c r="H18" s="13" t="s">
        <v>141</v>
      </c>
    </row>
    <row r="19" spans="1:8" s="28" customFormat="1" ht="19.5" customHeight="1" hidden="1">
      <c r="A19" s="146"/>
      <c r="B19" s="146"/>
      <c r="C19" s="148"/>
      <c r="D19" s="26"/>
      <c r="E19" s="47">
        <f>E18+E17</f>
        <v>4000</v>
      </c>
      <c r="F19" s="47">
        <f>F18+F17</f>
        <v>4000</v>
      </c>
      <c r="G19" s="47">
        <f t="shared" si="0"/>
        <v>0</v>
      </c>
      <c r="H19" s="24"/>
    </row>
    <row r="20" spans="1:8" s="28" customFormat="1" ht="19.5" customHeight="1" hidden="1">
      <c r="A20" s="146"/>
      <c r="B20" s="148"/>
      <c r="C20" s="158"/>
      <c r="D20" s="159"/>
      <c r="E20" s="47">
        <f>E19</f>
        <v>4000</v>
      </c>
      <c r="F20" s="47">
        <f>F19</f>
        <v>4000</v>
      </c>
      <c r="G20" s="47">
        <f t="shared" si="0"/>
        <v>0</v>
      </c>
      <c r="H20" s="24"/>
    </row>
    <row r="21" spans="1:8" s="28" customFormat="1" ht="19.5" customHeight="1" hidden="1" thickBot="1">
      <c r="A21" s="147"/>
      <c r="B21" s="160"/>
      <c r="C21" s="161"/>
      <c r="D21" s="162"/>
      <c r="E21" s="48">
        <f>E20</f>
        <v>4000</v>
      </c>
      <c r="F21" s="48">
        <f>F20</f>
        <v>4000</v>
      </c>
      <c r="G21" s="48">
        <f t="shared" si="0"/>
        <v>0</v>
      </c>
      <c r="H21" s="32"/>
    </row>
    <row r="22" spans="1:8" s="28" customFormat="1" ht="19.5" customHeight="1" hidden="1" thickTop="1">
      <c r="A22" s="153" t="s">
        <v>9</v>
      </c>
      <c r="B22" s="153" t="s">
        <v>9</v>
      </c>
      <c r="C22" s="153" t="s">
        <v>10</v>
      </c>
      <c r="D22" s="27" t="s">
        <v>34</v>
      </c>
      <c r="E22" s="49">
        <v>3000</v>
      </c>
      <c r="F22" s="49">
        <v>3000</v>
      </c>
      <c r="G22" s="49">
        <f t="shared" si="0"/>
        <v>0</v>
      </c>
      <c r="H22" s="24" t="s">
        <v>121</v>
      </c>
    </row>
    <row r="23" spans="1:8" s="28" customFormat="1" ht="19.5" customHeight="1" hidden="1">
      <c r="A23" s="146"/>
      <c r="B23" s="146"/>
      <c r="C23" s="148"/>
      <c r="D23" s="26" t="s">
        <v>90</v>
      </c>
      <c r="E23" s="47">
        <f>E22</f>
        <v>3000</v>
      </c>
      <c r="F23" s="47">
        <f>F22</f>
        <v>3000</v>
      </c>
      <c r="G23" s="47">
        <f t="shared" si="0"/>
        <v>0</v>
      </c>
      <c r="H23" s="24"/>
    </row>
    <row r="24" spans="1:8" s="28" customFormat="1" ht="19.5" customHeight="1" hidden="1">
      <c r="A24" s="146"/>
      <c r="B24" s="148"/>
      <c r="C24" s="158"/>
      <c r="D24" s="159"/>
      <c r="E24" s="47">
        <f>E23</f>
        <v>3000</v>
      </c>
      <c r="F24" s="47">
        <f>F23</f>
        <v>3000</v>
      </c>
      <c r="G24" s="47">
        <f t="shared" si="0"/>
        <v>0</v>
      </c>
      <c r="H24" s="24"/>
    </row>
    <row r="25" spans="1:8" s="28" customFormat="1" ht="19.5" customHeight="1" hidden="1" thickBot="1">
      <c r="A25" s="146"/>
      <c r="B25" s="154"/>
      <c r="C25" s="155"/>
      <c r="D25" s="156"/>
      <c r="E25" s="104">
        <f>E23</f>
        <v>3000</v>
      </c>
      <c r="F25" s="104">
        <f>F23</f>
        <v>3000</v>
      </c>
      <c r="G25" s="104">
        <f t="shared" si="0"/>
        <v>0</v>
      </c>
      <c r="H25" s="105"/>
    </row>
    <row r="26" spans="1:8" s="28" customFormat="1" ht="75" customHeight="1">
      <c r="A26" s="150" t="s">
        <v>12</v>
      </c>
      <c r="B26" s="150" t="s">
        <v>12</v>
      </c>
      <c r="C26" s="163" t="s">
        <v>13</v>
      </c>
      <c r="D26" s="65" t="s">
        <v>13</v>
      </c>
      <c r="E26" s="47">
        <v>6200</v>
      </c>
      <c r="F26" s="47">
        <v>4000</v>
      </c>
      <c r="G26" s="47">
        <f t="shared" si="0"/>
        <v>2200</v>
      </c>
      <c r="H26" s="13" t="s">
        <v>237</v>
      </c>
    </row>
    <row r="27" spans="1:8" s="28" customFormat="1" ht="75" customHeight="1">
      <c r="A27" s="150"/>
      <c r="B27" s="150"/>
      <c r="C27" s="164"/>
      <c r="D27" s="65" t="s">
        <v>256</v>
      </c>
      <c r="E27" s="47">
        <v>700</v>
      </c>
      <c r="F27" s="47">
        <v>200</v>
      </c>
      <c r="G27" s="47">
        <f t="shared" si="0"/>
        <v>500</v>
      </c>
      <c r="H27" s="103" t="s">
        <v>239</v>
      </c>
    </row>
    <row r="28" spans="1:8" s="28" customFormat="1" ht="16.5" customHeight="1">
      <c r="A28" s="150"/>
      <c r="B28" s="150"/>
      <c r="C28" s="165"/>
      <c r="D28" s="64"/>
      <c r="E28" s="47">
        <f>E27+E26</f>
        <v>6900</v>
      </c>
      <c r="F28" s="47">
        <f>F27+F26</f>
        <v>4200</v>
      </c>
      <c r="G28" s="47">
        <f t="shared" si="0"/>
        <v>2700</v>
      </c>
      <c r="H28" s="101" t="s">
        <v>241</v>
      </c>
    </row>
    <row r="29" spans="1:8" s="28" customFormat="1" ht="16.5" customHeight="1">
      <c r="A29" s="150"/>
      <c r="B29" s="150"/>
      <c r="C29" s="150"/>
      <c r="D29" s="150"/>
      <c r="E29" s="47">
        <f>E28</f>
        <v>6900</v>
      </c>
      <c r="F29" s="47">
        <f>F28</f>
        <v>4200</v>
      </c>
      <c r="G29" s="47">
        <f t="shared" si="0"/>
        <v>2700</v>
      </c>
      <c r="H29" s="101" t="s">
        <v>241</v>
      </c>
    </row>
    <row r="30" spans="1:8" s="28" customFormat="1" ht="16.5" customHeight="1">
      <c r="A30" s="150"/>
      <c r="B30" s="150"/>
      <c r="C30" s="150"/>
      <c r="D30" s="150"/>
      <c r="E30" s="106">
        <f>E29</f>
        <v>6900</v>
      </c>
      <c r="F30" s="106">
        <f>F29</f>
        <v>4200</v>
      </c>
      <c r="G30" s="106">
        <f t="shared" si="0"/>
        <v>2700</v>
      </c>
      <c r="H30" s="101" t="s">
        <v>241</v>
      </c>
    </row>
    <row r="31" spans="1:8" s="28" customFormat="1" ht="16.5" customHeight="1" hidden="1" thickTop="1">
      <c r="A31" s="150" t="s">
        <v>114</v>
      </c>
      <c r="B31" s="150" t="s">
        <v>114</v>
      </c>
      <c r="C31" s="150" t="s">
        <v>35</v>
      </c>
      <c r="D31" s="64" t="s">
        <v>35</v>
      </c>
      <c r="E31" s="47">
        <v>50</v>
      </c>
      <c r="F31" s="47">
        <v>50</v>
      </c>
      <c r="G31" s="47">
        <f t="shared" si="0"/>
        <v>0</v>
      </c>
      <c r="H31" s="24"/>
    </row>
    <row r="32" spans="1:8" s="28" customFormat="1" ht="16.5" customHeight="1" hidden="1">
      <c r="A32" s="150"/>
      <c r="B32" s="150"/>
      <c r="C32" s="150"/>
      <c r="D32" s="64"/>
      <c r="E32" s="47">
        <f>E31</f>
        <v>50</v>
      </c>
      <c r="F32" s="47">
        <f>F31</f>
        <v>50</v>
      </c>
      <c r="G32" s="47">
        <f t="shared" si="0"/>
        <v>0</v>
      </c>
      <c r="H32" s="24"/>
    </row>
    <row r="33" spans="1:8" s="28" customFormat="1" ht="75" customHeight="1">
      <c r="A33" s="150"/>
      <c r="B33" s="150"/>
      <c r="C33" s="150" t="s">
        <v>14</v>
      </c>
      <c r="D33" s="64" t="s">
        <v>257</v>
      </c>
      <c r="E33" s="47">
        <v>800</v>
      </c>
      <c r="F33" s="47">
        <v>200</v>
      </c>
      <c r="G33" s="47">
        <f t="shared" si="0"/>
        <v>600</v>
      </c>
      <c r="H33" s="103" t="s">
        <v>238</v>
      </c>
    </row>
    <row r="34" spans="1:8" s="28" customFormat="1" ht="16.5" customHeight="1" hidden="1">
      <c r="A34" s="150"/>
      <c r="B34" s="150"/>
      <c r="C34" s="150"/>
      <c r="D34" s="64" t="s">
        <v>36</v>
      </c>
      <c r="E34" s="47">
        <v>2400</v>
      </c>
      <c r="F34" s="47">
        <v>2400</v>
      </c>
      <c r="G34" s="47">
        <f t="shared" si="0"/>
        <v>0</v>
      </c>
      <c r="H34" s="13" t="s">
        <v>122</v>
      </c>
    </row>
    <row r="35" spans="1:8" s="28" customFormat="1" ht="16.5" customHeight="1">
      <c r="A35" s="150"/>
      <c r="B35" s="150"/>
      <c r="C35" s="150"/>
      <c r="D35" s="64"/>
      <c r="E35" s="47">
        <f>E33+E34</f>
        <v>3200</v>
      </c>
      <c r="F35" s="47">
        <f>F33+F34</f>
        <v>2600</v>
      </c>
      <c r="G35" s="47">
        <f t="shared" si="0"/>
        <v>600</v>
      </c>
      <c r="H35" s="101" t="s">
        <v>240</v>
      </c>
    </row>
    <row r="36" spans="1:8" s="28" customFormat="1" ht="16.5" customHeight="1">
      <c r="A36" s="150"/>
      <c r="B36" s="150"/>
      <c r="C36" s="150"/>
      <c r="D36" s="150"/>
      <c r="E36" s="47">
        <f>E34+E33+E31</f>
        <v>3250</v>
      </c>
      <c r="F36" s="47">
        <f>F34+F33+F31</f>
        <v>2650</v>
      </c>
      <c r="G36" s="47">
        <f t="shared" si="0"/>
        <v>600</v>
      </c>
      <c r="H36" s="101" t="s">
        <v>240</v>
      </c>
    </row>
    <row r="37" spans="1:8" s="28" customFormat="1" ht="16.5" customHeight="1">
      <c r="A37" s="150"/>
      <c r="B37" s="150"/>
      <c r="C37" s="150"/>
      <c r="D37" s="150"/>
      <c r="E37" s="106">
        <f>E36</f>
        <v>3250</v>
      </c>
      <c r="F37" s="106">
        <f>F36</f>
        <v>2650</v>
      </c>
      <c r="G37" s="106">
        <f t="shared" si="0"/>
        <v>600</v>
      </c>
      <c r="H37" s="101" t="s">
        <v>240</v>
      </c>
    </row>
    <row r="38" spans="1:8" s="28" customFormat="1" ht="16.5" customHeight="1">
      <c r="A38" s="149" t="s">
        <v>118</v>
      </c>
      <c r="B38" s="149"/>
      <c r="C38" s="149"/>
      <c r="D38" s="149"/>
      <c r="E38" s="106">
        <f>E37+E30+E25+E21+E16+E12+E8</f>
        <v>194990</v>
      </c>
      <c r="F38" s="106">
        <f>F37+F30+F25+F21+F16+F12+F8</f>
        <v>191690</v>
      </c>
      <c r="G38" s="106">
        <f t="shared" si="0"/>
        <v>3300</v>
      </c>
      <c r="H38" s="101" t="s">
        <v>242</v>
      </c>
    </row>
    <row r="39" spans="1:4" s="1" customFormat="1" ht="16.5" customHeight="1">
      <c r="A39" s="3"/>
      <c r="B39" s="3"/>
      <c r="C39" s="3"/>
      <c r="D39" s="6"/>
    </row>
    <row r="40" spans="1:4" s="1" customFormat="1" ht="16.5" customHeight="1">
      <c r="A40" s="3"/>
      <c r="B40" s="3"/>
      <c r="C40" s="3"/>
      <c r="D40" s="6"/>
    </row>
    <row r="41" spans="1:4" s="1" customFormat="1" ht="16.5" customHeight="1">
      <c r="A41" s="3"/>
      <c r="B41" s="3"/>
      <c r="C41" s="3"/>
      <c r="D41" s="6"/>
    </row>
    <row r="42" spans="1:4" s="1" customFormat="1" ht="16.5" customHeight="1">
      <c r="A42" s="3"/>
      <c r="B42" s="3"/>
      <c r="C42" s="3"/>
      <c r="D42" s="6"/>
    </row>
    <row r="43" spans="1:4" s="1" customFormat="1" ht="16.5" customHeight="1">
      <c r="A43" s="3"/>
      <c r="B43" s="3"/>
      <c r="C43" s="3"/>
      <c r="D43" s="6"/>
    </row>
    <row r="44" spans="1:4" s="1" customFormat="1" ht="16.5" customHeight="1">
      <c r="A44" s="3"/>
      <c r="B44" s="3"/>
      <c r="C44" s="3"/>
      <c r="D44" s="6"/>
    </row>
    <row r="45" spans="1:4" s="1" customFormat="1" ht="16.5" customHeight="1">
      <c r="A45" s="3"/>
      <c r="B45" s="3"/>
      <c r="C45" s="3"/>
      <c r="D45" s="6"/>
    </row>
    <row r="46" spans="1:4" s="1" customFormat="1" ht="16.5" customHeight="1">
      <c r="A46" s="3"/>
      <c r="B46" s="3"/>
      <c r="C46" s="3"/>
      <c r="D46" s="6"/>
    </row>
    <row r="47" spans="1:4" s="1" customFormat="1" ht="16.5" customHeight="1">
      <c r="A47" s="3"/>
      <c r="B47" s="3"/>
      <c r="C47" s="3"/>
      <c r="D47" s="6"/>
    </row>
    <row r="48" spans="1:4" s="1" customFormat="1" ht="16.5" customHeight="1">
      <c r="A48" s="3"/>
      <c r="B48" s="3"/>
      <c r="C48" s="3"/>
      <c r="D48" s="6"/>
    </row>
    <row r="49" spans="1:4" s="1" customFormat="1" ht="16.5" customHeight="1">
      <c r="A49" s="3"/>
      <c r="B49" s="3"/>
      <c r="C49" s="3"/>
      <c r="D49" s="6"/>
    </row>
    <row r="50" spans="1:4" s="1" customFormat="1" ht="16.5" customHeight="1">
      <c r="A50" s="3"/>
      <c r="B50" s="3"/>
      <c r="C50" s="3"/>
      <c r="D50" s="6"/>
    </row>
    <row r="51" spans="1:4" s="1" customFormat="1" ht="16.5" customHeight="1">
      <c r="A51" s="3"/>
      <c r="B51" s="3"/>
      <c r="C51" s="3"/>
      <c r="D51" s="6"/>
    </row>
    <row r="52" spans="1:4" s="1" customFormat="1" ht="16.5" customHeight="1">
      <c r="A52" s="3"/>
      <c r="B52" s="3"/>
      <c r="C52" s="3"/>
      <c r="D52" s="6"/>
    </row>
    <row r="53" spans="1:4" s="1" customFormat="1" ht="16.5" customHeight="1">
      <c r="A53" s="3"/>
      <c r="B53" s="3"/>
      <c r="C53" s="3"/>
      <c r="D53" s="6"/>
    </row>
    <row r="54" spans="1:4" s="1" customFormat="1" ht="16.5" customHeight="1">
      <c r="A54" s="3"/>
      <c r="B54" s="3"/>
      <c r="C54" s="3"/>
      <c r="D54" s="6"/>
    </row>
    <row r="55" spans="1:4" s="1" customFormat="1" ht="16.5" customHeight="1">
      <c r="A55" s="3"/>
      <c r="B55" s="3"/>
      <c r="C55" s="3"/>
      <c r="D55" s="6"/>
    </row>
    <row r="56" spans="1:4" s="1" customFormat="1" ht="16.5" customHeight="1">
      <c r="A56" s="3"/>
      <c r="B56" s="3"/>
      <c r="C56" s="3"/>
      <c r="D56" s="6"/>
    </row>
    <row r="57" spans="1:4" s="1" customFormat="1" ht="16.5" customHeight="1">
      <c r="A57" s="3"/>
      <c r="B57" s="3"/>
      <c r="C57" s="3"/>
      <c r="D57" s="6"/>
    </row>
    <row r="58" spans="1:4" s="1" customFormat="1" ht="16.5" customHeight="1">
      <c r="A58" s="3"/>
      <c r="B58" s="3"/>
      <c r="C58" s="3"/>
      <c r="D58" s="6"/>
    </row>
    <row r="59" spans="1:4" s="1" customFormat="1" ht="16.5" customHeight="1">
      <c r="A59" s="3"/>
      <c r="B59" s="3"/>
      <c r="C59" s="3"/>
      <c r="D59" s="6"/>
    </row>
    <row r="60" spans="1:4" s="1" customFormat="1" ht="16.5" customHeight="1">
      <c r="A60" s="3"/>
      <c r="B60" s="3"/>
      <c r="C60" s="3"/>
      <c r="D60" s="6"/>
    </row>
    <row r="61" spans="1:4" s="1" customFormat="1" ht="16.5" customHeight="1">
      <c r="A61" s="3"/>
      <c r="B61" s="3"/>
      <c r="C61" s="3"/>
      <c r="D61" s="6"/>
    </row>
    <row r="62" spans="1:4" s="1" customFormat="1" ht="16.5" customHeight="1">
      <c r="A62" s="3"/>
      <c r="B62" s="3"/>
      <c r="C62" s="3"/>
      <c r="D62" s="6"/>
    </row>
    <row r="63" spans="1:4" s="1" customFormat="1" ht="16.5" customHeight="1">
      <c r="A63" s="3"/>
      <c r="B63" s="3"/>
      <c r="C63" s="3"/>
      <c r="D63" s="6"/>
    </row>
    <row r="64" spans="1:4" ht="13.5">
      <c r="A64" s="3"/>
      <c r="B64" s="3"/>
      <c r="C64" s="3"/>
      <c r="D64" s="6"/>
    </row>
  </sheetData>
  <sheetProtection/>
  <mergeCells count="39">
    <mergeCell ref="A1:H1"/>
    <mergeCell ref="A9:A12"/>
    <mergeCell ref="B9:B11"/>
    <mergeCell ref="A17:A21"/>
    <mergeCell ref="A13:A16"/>
    <mergeCell ref="B22:B24"/>
    <mergeCell ref="C15:D15"/>
    <mergeCell ref="B13:B15"/>
    <mergeCell ref="C13:C14"/>
    <mergeCell ref="A22:A25"/>
    <mergeCell ref="A31:A37"/>
    <mergeCell ref="B31:B36"/>
    <mergeCell ref="B16:D16"/>
    <mergeCell ref="B17:B20"/>
    <mergeCell ref="C20:D20"/>
    <mergeCell ref="C33:C35"/>
    <mergeCell ref="A26:A30"/>
    <mergeCell ref="B26:B29"/>
    <mergeCell ref="C24:D24"/>
    <mergeCell ref="C26:C28"/>
    <mergeCell ref="C22:C23"/>
    <mergeCell ref="B25:D25"/>
    <mergeCell ref="G2:H2"/>
    <mergeCell ref="C7:D7"/>
    <mergeCell ref="B8:D8"/>
    <mergeCell ref="C11:D11"/>
    <mergeCell ref="B12:D12"/>
    <mergeCell ref="C4:C6"/>
    <mergeCell ref="B21:D21"/>
    <mergeCell ref="A4:A8"/>
    <mergeCell ref="B4:B7"/>
    <mergeCell ref="A38:D38"/>
    <mergeCell ref="C29:D29"/>
    <mergeCell ref="B30:D30"/>
    <mergeCell ref="C17:C19"/>
    <mergeCell ref="C31:C32"/>
    <mergeCell ref="C9:C10"/>
    <mergeCell ref="C36:D36"/>
    <mergeCell ref="B37:D37"/>
  </mergeCells>
  <printOptions/>
  <pageMargins left="0.5905511811023623" right="0.1968503937007874" top="0.7874015748031497" bottom="0.5118110236220472" header="0.3937007874015748" footer="0.2362204724409449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5"/>
  <sheetViews>
    <sheetView zoomScalePageLayoutView="0" workbookViewId="0" topLeftCell="A1">
      <selection activeCell="M21" sqref="M21"/>
    </sheetView>
  </sheetViews>
  <sheetFormatPr defaultColWidth="8.88671875" defaultRowHeight="13.5"/>
  <cols>
    <col min="1" max="4" width="8.99609375" style="0" customWidth="1"/>
    <col min="5" max="5" width="8.99609375" style="9" customWidth="1"/>
    <col min="6" max="6" width="8.99609375" style="0" customWidth="1"/>
    <col min="7" max="7" width="8.99609375" style="52" customWidth="1"/>
    <col min="8" max="8" width="19.88671875" style="52" customWidth="1"/>
  </cols>
  <sheetData>
    <row r="1" spans="1:9" ht="36" customHeight="1">
      <c r="A1" s="166" t="s">
        <v>167</v>
      </c>
      <c r="B1" s="166"/>
      <c r="C1" s="166"/>
      <c r="D1" s="166"/>
      <c r="E1" s="166"/>
      <c r="F1" s="166"/>
      <c r="G1" s="166"/>
      <c r="H1" s="166"/>
      <c r="I1" s="5"/>
    </row>
    <row r="2" spans="1:8" s="1" customFormat="1" ht="19.5" customHeight="1">
      <c r="A2" s="30" t="s">
        <v>85</v>
      </c>
      <c r="B2" s="30"/>
      <c r="C2" s="21"/>
      <c r="D2" s="21"/>
      <c r="E2" s="18"/>
      <c r="F2" s="21"/>
      <c r="G2" s="157" t="s">
        <v>37</v>
      </c>
      <c r="H2" s="157"/>
    </row>
    <row r="3" spans="1:8" s="1" customFormat="1" ht="36" customHeight="1">
      <c r="A3" s="34" t="s">
        <v>0</v>
      </c>
      <c r="B3" s="34" t="s">
        <v>1</v>
      </c>
      <c r="C3" s="34" t="s">
        <v>2</v>
      </c>
      <c r="D3" s="34" t="s">
        <v>253</v>
      </c>
      <c r="E3" s="34" t="s">
        <v>154</v>
      </c>
      <c r="F3" s="34" t="s">
        <v>252</v>
      </c>
      <c r="G3" s="34" t="s">
        <v>155</v>
      </c>
      <c r="H3" s="34" t="s">
        <v>92</v>
      </c>
    </row>
    <row r="4" spans="1:8" s="19" customFormat="1" ht="84.75" customHeight="1">
      <c r="A4" s="163" t="s">
        <v>145</v>
      </c>
      <c r="B4" s="167" t="s">
        <v>50</v>
      </c>
      <c r="C4" s="167" t="s">
        <v>4</v>
      </c>
      <c r="D4" s="60" t="s">
        <v>38</v>
      </c>
      <c r="E4" s="58">
        <v>84480</v>
      </c>
      <c r="F4" s="58">
        <v>69600</v>
      </c>
      <c r="G4" s="59">
        <f>E4-F4</f>
        <v>14880</v>
      </c>
      <c r="H4" s="13" t="s">
        <v>251</v>
      </c>
    </row>
    <row r="5" spans="1:8" s="19" customFormat="1" ht="16.5" customHeight="1">
      <c r="A5" s="164"/>
      <c r="B5" s="171"/>
      <c r="C5" s="168"/>
      <c r="D5" s="60"/>
      <c r="E5" s="58">
        <f>E4</f>
        <v>84480</v>
      </c>
      <c r="F5" s="58">
        <f>F4</f>
        <v>69600</v>
      </c>
      <c r="G5" s="59">
        <f aca="true" t="shared" si="0" ref="G5:G41">E5-F5</f>
        <v>14880</v>
      </c>
      <c r="H5" s="101" t="s">
        <v>232</v>
      </c>
    </row>
    <row r="6" spans="1:8" s="19" customFormat="1" ht="81" customHeight="1">
      <c r="A6" s="164"/>
      <c r="B6" s="171"/>
      <c r="C6" s="167" t="s">
        <v>39</v>
      </c>
      <c r="D6" s="60" t="s">
        <v>40</v>
      </c>
      <c r="E6" s="59">
        <v>8400</v>
      </c>
      <c r="F6" s="59">
        <v>13200</v>
      </c>
      <c r="G6" s="59">
        <f t="shared" si="0"/>
        <v>-4800</v>
      </c>
      <c r="H6" s="13" t="s">
        <v>233</v>
      </c>
    </row>
    <row r="7" spans="1:8" s="19" customFormat="1" ht="56.25" customHeight="1" hidden="1">
      <c r="A7" s="164"/>
      <c r="B7" s="171"/>
      <c r="C7" s="171"/>
      <c r="D7" s="60" t="s">
        <v>41</v>
      </c>
      <c r="E7" s="59">
        <v>7500</v>
      </c>
      <c r="F7" s="59">
        <v>7500</v>
      </c>
      <c r="G7" s="59">
        <f t="shared" si="0"/>
        <v>0</v>
      </c>
      <c r="H7" s="13" t="s">
        <v>148</v>
      </c>
    </row>
    <row r="8" spans="1:8" s="19" customFormat="1" ht="19.5" customHeight="1" hidden="1">
      <c r="A8" s="164"/>
      <c r="B8" s="171"/>
      <c r="C8" s="171"/>
      <c r="D8" s="60" t="s">
        <v>109</v>
      </c>
      <c r="E8" s="59">
        <v>3600</v>
      </c>
      <c r="F8" s="59">
        <v>3600</v>
      </c>
      <c r="G8" s="59">
        <f t="shared" si="0"/>
        <v>0</v>
      </c>
      <c r="H8" s="13" t="s">
        <v>125</v>
      </c>
    </row>
    <row r="9" spans="1:8" s="19" customFormat="1" ht="19.5" customHeight="1" hidden="1">
      <c r="A9" s="164"/>
      <c r="B9" s="171"/>
      <c r="C9" s="171"/>
      <c r="D9" s="60" t="s">
        <v>110</v>
      </c>
      <c r="E9" s="59">
        <v>2400</v>
      </c>
      <c r="F9" s="59">
        <v>2400</v>
      </c>
      <c r="G9" s="59">
        <f t="shared" si="0"/>
        <v>0</v>
      </c>
      <c r="H9" s="24" t="s">
        <v>126</v>
      </c>
    </row>
    <row r="10" spans="1:8" s="19" customFormat="1" ht="19.5" customHeight="1" hidden="1">
      <c r="A10" s="164"/>
      <c r="B10" s="171"/>
      <c r="C10" s="171"/>
      <c r="D10" s="60" t="s">
        <v>42</v>
      </c>
      <c r="E10" s="59">
        <v>0</v>
      </c>
      <c r="F10" s="59">
        <v>0</v>
      </c>
      <c r="G10" s="59">
        <f t="shared" si="0"/>
        <v>0</v>
      </c>
      <c r="H10" s="13" t="s">
        <v>115</v>
      </c>
    </row>
    <row r="11" spans="1:8" s="19" customFormat="1" ht="64.5" customHeight="1">
      <c r="A11" s="164"/>
      <c r="B11" s="171"/>
      <c r="C11" s="171"/>
      <c r="D11" s="60" t="s">
        <v>43</v>
      </c>
      <c r="E11" s="59">
        <v>12960</v>
      </c>
      <c r="F11" s="59">
        <v>23040</v>
      </c>
      <c r="G11" s="59">
        <f t="shared" si="0"/>
        <v>-10080</v>
      </c>
      <c r="H11" s="13" t="s">
        <v>234</v>
      </c>
    </row>
    <row r="12" spans="1:8" s="19" customFormat="1" ht="16.5" customHeight="1">
      <c r="A12" s="164"/>
      <c r="B12" s="171"/>
      <c r="C12" s="168"/>
      <c r="D12" s="60"/>
      <c r="E12" s="58">
        <f>SUM(E6:E11)</f>
        <v>34860</v>
      </c>
      <c r="F12" s="58">
        <f>SUM(F6:F11)</f>
        <v>49740</v>
      </c>
      <c r="G12" s="59">
        <f t="shared" si="0"/>
        <v>-14880</v>
      </c>
      <c r="H12" s="102" t="s">
        <v>235</v>
      </c>
    </row>
    <row r="13" spans="1:8" s="19" customFormat="1" ht="24" customHeight="1" hidden="1">
      <c r="A13" s="164"/>
      <c r="B13" s="171"/>
      <c r="C13" s="167" t="s">
        <v>44</v>
      </c>
      <c r="D13" s="60" t="s">
        <v>45</v>
      </c>
      <c r="E13" s="59">
        <v>9671</v>
      </c>
      <c r="F13" s="59">
        <v>9671</v>
      </c>
      <c r="G13" s="59">
        <f t="shared" si="0"/>
        <v>0</v>
      </c>
      <c r="H13" s="13" t="s">
        <v>140</v>
      </c>
    </row>
    <row r="14" spans="1:8" s="19" customFormat="1" ht="19.5" customHeight="1" hidden="1">
      <c r="A14" s="164"/>
      <c r="B14" s="171"/>
      <c r="C14" s="168"/>
      <c r="D14" s="60"/>
      <c r="E14" s="58">
        <f>E13</f>
        <v>9671</v>
      </c>
      <c r="F14" s="58">
        <f>F13</f>
        <v>9671</v>
      </c>
      <c r="G14" s="59">
        <f t="shared" si="0"/>
        <v>0</v>
      </c>
      <c r="H14" s="13"/>
    </row>
    <row r="15" spans="1:8" s="19" customFormat="1" ht="19.5" customHeight="1" hidden="1">
      <c r="A15" s="164"/>
      <c r="B15" s="171"/>
      <c r="C15" s="167" t="s">
        <v>152</v>
      </c>
      <c r="D15" s="60" t="s">
        <v>105</v>
      </c>
      <c r="E15" s="59">
        <f>(E5+E12)*3.06/100</f>
        <v>3651.804</v>
      </c>
      <c r="F15" s="59">
        <f>(F5+F12)*3.06/100</f>
        <v>3651.804</v>
      </c>
      <c r="G15" s="59">
        <f t="shared" si="0"/>
        <v>0</v>
      </c>
      <c r="H15" s="13" t="s">
        <v>135</v>
      </c>
    </row>
    <row r="16" spans="1:8" s="19" customFormat="1" ht="19.5" customHeight="1" hidden="1">
      <c r="A16" s="164"/>
      <c r="B16" s="171"/>
      <c r="C16" s="171"/>
      <c r="D16" s="60" t="s">
        <v>106</v>
      </c>
      <c r="E16" s="59">
        <f>E15*6.55/100</f>
        <v>239.193162</v>
      </c>
      <c r="F16" s="59">
        <f>F15*6.55/100</f>
        <v>239.193162</v>
      </c>
      <c r="G16" s="59">
        <f t="shared" si="0"/>
        <v>0</v>
      </c>
      <c r="H16" s="33" t="s">
        <v>136</v>
      </c>
    </row>
    <row r="17" spans="1:8" s="19" customFormat="1" ht="19.5" customHeight="1" hidden="1">
      <c r="A17" s="164"/>
      <c r="B17" s="171"/>
      <c r="C17" s="171"/>
      <c r="D17" s="61" t="s">
        <v>107</v>
      </c>
      <c r="E17" s="59">
        <f>(E5+E12)*4.5/100</f>
        <v>5370.3</v>
      </c>
      <c r="F17" s="59">
        <f>(F5+F12)*4.5/100</f>
        <v>5370.3</v>
      </c>
      <c r="G17" s="59">
        <f t="shared" si="0"/>
        <v>0</v>
      </c>
      <c r="H17" s="13" t="s">
        <v>137</v>
      </c>
    </row>
    <row r="18" spans="1:8" s="19" customFormat="1" ht="19.5" customHeight="1" hidden="1">
      <c r="A18" s="164"/>
      <c r="B18" s="171"/>
      <c r="C18" s="171"/>
      <c r="D18" s="61" t="s">
        <v>46</v>
      </c>
      <c r="E18" s="59">
        <f>(E5+E12)*9/1000</f>
        <v>1074.06</v>
      </c>
      <c r="F18" s="59">
        <f>(F5+F12)*9/1000</f>
        <v>1074.06</v>
      </c>
      <c r="G18" s="59">
        <f t="shared" si="0"/>
        <v>0</v>
      </c>
      <c r="H18" s="13" t="s">
        <v>138</v>
      </c>
    </row>
    <row r="19" spans="1:8" s="19" customFormat="1" ht="19.5" customHeight="1" hidden="1">
      <c r="A19" s="164"/>
      <c r="B19" s="171"/>
      <c r="C19" s="171"/>
      <c r="D19" s="61" t="s">
        <v>47</v>
      </c>
      <c r="E19" s="59">
        <f>(E5+E12)*7/1000</f>
        <v>835.38</v>
      </c>
      <c r="F19" s="59">
        <f>(F5+F12)*7/1000</f>
        <v>835.38</v>
      </c>
      <c r="G19" s="59">
        <f t="shared" si="0"/>
        <v>0</v>
      </c>
      <c r="H19" s="24" t="s">
        <v>139</v>
      </c>
    </row>
    <row r="20" spans="1:8" s="19" customFormat="1" ht="19.5" customHeight="1" hidden="1">
      <c r="A20" s="164"/>
      <c r="B20" s="171"/>
      <c r="C20" s="168"/>
      <c r="D20" s="61"/>
      <c r="E20" s="58">
        <f>SUM(E15:E19)</f>
        <v>11170.737162</v>
      </c>
      <c r="F20" s="58">
        <f>SUM(F15:F19)</f>
        <v>11170.737162</v>
      </c>
      <c r="G20" s="59">
        <f t="shared" si="0"/>
        <v>0</v>
      </c>
      <c r="H20" s="24"/>
    </row>
    <row r="21" spans="1:8" s="19" customFormat="1" ht="19.5" customHeight="1" hidden="1">
      <c r="A21" s="164"/>
      <c r="B21" s="171"/>
      <c r="C21" s="167" t="s">
        <v>7</v>
      </c>
      <c r="D21" s="61" t="s">
        <v>48</v>
      </c>
      <c r="E21" s="58">
        <v>600</v>
      </c>
      <c r="F21" s="58">
        <v>600</v>
      </c>
      <c r="G21" s="59">
        <f t="shared" si="0"/>
        <v>0</v>
      </c>
      <c r="H21" s="24" t="s">
        <v>127</v>
      </c>
    </row>
    <row r="22" spans="1:8" s="19" customFormat="1" ht="19.5" customHeight="1" hidden="1">
      <c r="A22" s="164"/>
      <c r="B22" s="171"/>
      <c r="C22" s="168"/>
      <c r="D22" s="62"/>
      <c r="E22" s="58">
        <f>E21</f>
        <v>600</v>
      </c>
      <c r="F22" s="58">
        <f>F21</f>
        <v>600</v>
      </c>
      <c r="G22" s="59">
        <f t="shared" si="0"/>
        <v>0</v>
      </c>
      <c r="H22" s="24"/>
    </row>
    <row r="23" spans="1:8" s="19" customFormat="1" ht="19.5" customHeight="1" hidden="1">
      <c r="A23" s="164"/>
      <c r="B23" s="168"/>
      <c r="C23" s="169"/>
      <c r="D23" s="170"/>
      <c r="E23" s="58">
        <f>E22+E20+E14+E12+E5</f>
        <v>140781.737162</v>
      </c>
      <c r="F23" s="58">
        <f>F22+F20+F14+F12+F5</f>
        <v>140781.737162</v>
      </c>
      <c r="G23" s="59">
        <f t="shared" si="0"/>
        <v>0</v>
      </c>
      <c r="H23" s="37"/>
    </row>
    <row r="24" spans="1:8" s="19" customFormat="1" ht="19.5" customHeight="1" hidden="1">
      <c r="A24" s="164"/>
      <c r="B24" s="167" t="s">
        <v>8</v>
      </c>
      <c r="C24" s="167" t="s">
        <v>11</v>
      </c>
      <c r="D24" s="63" t="s">
        <v>49</v>
      </c>
      <c r="E24" s="59">
        <v>200</v>
      </c>
      <c r="F24" s="59">
        <v>200</v>
      </c>
      <c r="G24" s="59">
        <f t="shared" si="0"/>
        <v>0</v>
      </c>
      <c r="H24" s="13" t="s">
        <v>147</v>
      </c>
    </row>
    <row r="25" spans="1:8" s="19" customFormat="1" ht="19.5" customHeight="1" hidden="1">
      <c r="A25" s="164"/>
      <c r="B25" s="171"/>
      <c r="C25" s="168"/>
      <c r="D25" s="64"/>
      <c r="E25" s="58">
        <f>E24</f>
        <v>200</v>
      </c>
      <c r="F25" s="58">
        <f>F24</f>
        <v>200</v>
      </c>
      <c r="G25" s="59">
        <f t="shared" si="0"/>
        <v>0</v>
      </c>
      <c r="H25" s="24"/>
    </row>
    <row r="26" spans="1:8" s="19" customFormat="1" ht="90" customHeight="1" hidden="1">
      <c r="A26" s="164"/>
      <c r="B26" s="171"/>
      <c r="C26" s="167" t="s">
        <v>51</v>
      </c>
      <c r="D26" s="64" t="s">
        <v>255</v>
      </c>
      <c r="E26" s="58">
        <v>1500</v>
      </c>
      <c r="F26" s="58">
        <v>1500</v>
      </c>
      <c r="G26" s="59">
        <f t="shared" si="0"/>
        <v>0</v>
      </c>
      <c r="H26" s="13" t="s">
        <v>128</v>
      </c>
    </row>
    <row r="27" spans="1:8" s="19" customFormat="1" ht="19.5" customHeight="1" hidden="1">
      <c r="A27" s="164"/>
      <c r="B27" s="171"/>
      <c r="C27" s="168"/>
      <c r="D27" s="64"/>
      <c r="E27" s="58">
        <f>E26</f>
        <v>1500</v>
      </c>
      <c r="F27" s="58">
        <f>F26</f>
        <v>1500</v>
      </c>
      <c r="G27" s="59">
        <f t="shared" si="0"/>
        <v>0</v>
      </c>
      <c r="H27" s="24"/>
    </row>
    <row r="28" spans="1:8" s="19" customFormat="1" ht="19.5" customHeight="1" hidden="1">
      <c r="A28" s="164"/>
      <c r="B28" s="168"/>
      <c r="C28" s="173"/>
      <c r="D28" s="174"/>
      <c r="E28" s="58">
        <f>E27+E25</f>
        <v>1700</v>
      </c>
      <c r="F28" s="58">
        <f>F27+F25</f>
        <v>1700</v>
      </c>
      <c r="G28" s="59">
        <f t="shared" si="0"/>
        <v>0</v>
      </c>
      <c r="H28" s="24"/>
    </row>
    <row r="29" spans="1:8" s="19" customFormat="1" ht="45" customHeight="1" hidden="1">
      <c r="A29" s="164"/>
      <c r="B29" s="65" t="s">
        <v>15</v>
      </c>
      <c r="C29" s="167" t="s">
        <v>16</v>
      </c>
      <c r="D29" s="64" t="s">
        <v>52</v>
      </c>
      <c r="E29" s="58">
        <v>680</v>
      </c>
      <c r="F29" s="58">
        <v>680</v>
      </c>
      <c r="G29" s="59">
        <f t="shared" si="0"/>
        <v>0</v>
      </c>
      <c r="H29" s="13" t="s">
        <v>134</v>
      </c>
    </row>
    <row r="30" spans="1:8" s="19" customFormat="1" ht="19.5" customHeight="1" hidden="1">
      <c r="A30" s="164"/>
      <c r="B30" s="66"/>
      <c r="C30" s="168"/>
      <c r="D30" s="64"/>
      <c r="E30" s="58">
        <f>E29</f>
        <v>680</v>
      </c>
      <c r="F30" s="58">
        <f>F29</f>
        <v>680</v>
      </c>
      <c r="G30" s="59">
        <f t="shared" si="0"/>
        <v>0</v>
      </c>
      <c r="H30" s="24"/>
    </row>
    <row r="31" spans="1:8" s="19" customFormat="1" ht="22.5" customHeight="1" hidden="1">
      <c r="A31" s="164"/>
      <c r="B31" s="66"/>
      <c r="C31" s="167" t="s">
        <v>17</v>
      </c>
      <c r="D31" s="64" t="s">
        <v>53</v>
      </c>
      <c r="E31" s="58">
        <v>3500</v>
      </c>
      <c r="F31" s="58">
        <v>3500</v>
      </c>
      <c r="G31" s="59">
        <f t="shared" si="0"/>
        <v>0</v>
      </c>
      <c r="H31" s="24"/>
    </row>
    <row r="32" spans="1:8" s="19" customFormat="1" ht="12" customHeight="1" hidden="1">
      <c r="A32" s="164"/>
      <c r="B32" s="66"/>
      <c r="C32" s="168"/>
      <c r="D32" s="60"/>
      <c r="E32" s="58">
        <f>E31</f>
        <v>3500</v>
      </c>
      <c r="F32" s="58">
        <f>F31</f>
        <v>3500</v>
      </c>
      <c r="G32" s="59">
        <f t="shared" si="0"/>
        <v>0</v>
      </c>
      <c r="H32" s="24"/>
    </row>
    <row r="33" spans="1:8" s="19" customFormat="1" ht="90" customHeight="1" hidden="1">
      <c r="A33" s="164"/>
      <c r="B33" s="66"/>
      <c r="C33" s="167" t="s">
        <v>18</v>
      </c>
      <c r="D33" s="60" t="s">
        <v>54</v>
      </c>
      <c r="E33" s="58">
        <v>9000</v>
      </c>
      <c r="F33" s="58">
        <v>9000</v>
      </c>
      <c r="G33" s="59">
        <f t="shared" si="0"/>
        <v>0</v>
      </c>
      <c r="H33" s="13" t="s">
        <v>133</v>
      </c>
    </row>
    <row r="34" spans="1:8" s="19" customFormat="1" ht="12" customHeight="1" hidden="1">
      <c r="A34" s="164"/>
      <c r="B34" s="66"/>
      <c r="C34" s="168"/>
      <c r="D34" s="60"/>
      <c r="E34" s="58">
        <f>E33</f>
        <v>9000</v>
      </c>
      <c r="F34" s="58">
        <f>F33</f>
        <v>9000</v>
      </c>
      <c r="G34" s="59">
        <f t="shared" si="0"/>
        <v>0</v>
      </c>
      <c r="H34" s="24"/>
    </row>
    <row r="35" spans="1:8" s="19" customFormat="1" ht="96" customHeight="1">
      <c r="A35" s="164"/>
      <c r="B35" s="65"/>
      <c r="C35" s="167" t="s">
        <v>19</v>
      </c>
      <c r="D35" s="60" t="s">
        <v>55</v>
      </c>
      <c r="E35" s="58">
        <v>4000</v>
      </c>
      <c r="F35" s="58">
        <v>2400</v>
      </c>
      <c r="G35" s="59">
        <f t="shared" si="0"/>
        <v>1600</v>
      </c>
      <c r="H35" s="13" t="s">
        <v>243</v>
      </c>
    </row>
    <row r="36" spans="1:8" s="19" customFormat="1" ht="16.5" customHeight="1">
      <c r="A36" s="164"/>
      <c r="B36" s="66"/>
      <c r="C36" s="177"/>
      <c r="D36" s="60"/>
      <c r="E36" s="58">
        <f>E35</f>
        <v>4000</v>
      </c>
      <c r="F36" s="58">
        <f>F35</f>
        <v>2400</v>
      </c>
      <c r="G36" s="59">
        <f t="shared" si="0"/>
        <v>1600</v>
      </c>
      <c r="H36" s="101" t="s">
        <v>247</v>
      </c>
    </row>
    <row r="37" spans="1:8" s="19" customFormat="1" ht="69" customHeight="1">
      <c r="A37" s="164"/>
      <c r="B37" s="171" t="s">
        <v>158</v>
      </c>
      <c r="C37" s="167" t="s">
        <v>20</v>
      </c>
      <c r="D37" s="60" t="s">
        <v>56</v>
      </c>
      <c r="E37" s="58">
        <v>3800</v>
      </c>
      <c r="F37" s="58">
        <v>2400</v>
      </c>
      <c r="G37" s="59">
        <f t="shared" si="0"/>
        <v>1400</v>
      </c>
      <c r="H37" s="13" t="s">
        <v>236</v>
      </c>
    </row>
    <row r="38" spans="1:8" s="19" customFormat="1" ht="16.5" customHeight="1">
      <c r="A38" s="164"/>
      <c r="B38" s="171"/>
      <c r="C38" s="168"/>
      <c r="D38" s="60"/>
      <c r="E38" s="58">
        <f>E37</f>
        <v>3800</v>
      </c>
      <c r="F38" s="58">
        <f>F37</f>
        <v>2400</v>
      </c>
      <c r="G38" s="59">
        <f t="shared" si="0"/>
        <v>1400</v>
      </c>
      <c r="H38" s="101" t="s">
        <v>246</v>
      </c>
    </row>
    <row r="39" spans="1:8" s="19" customFormat="1" ht="19.5" customHeight="1" hidden="1">
      <c r="A39" s="164"/>
      <c r="B39" s="171"/>
      <c r="C39" s="167" t="s">
        <v>57</v>
      </c>
      <c r="D39" s="60" t="s">
        <v>57</v>
      </c>
      <c r="E39" s="58">
        <v>0</v>
      </c>
      <c r="F39" s="58">
        <v>0</v>
      </c>
      <c r="G39" s="59">
        <f t="shared" si="0"/>
        <v>0</v>
      </c>
      <c r="H39" s="101" t="s">
        <v>242</v>
      </c>
    </row>
    <row r="40" spans="1:8" s="19" customFormat="1" ht="19.5" customHeight="1" hidden="1">
      <c r="A40" s="164"/>
      <c r="B40" s="171"/>
      <c r="C40" s="168"/>
      <c r="D40" s="60"/>
      <c r="E40" s="58">
        <f>E39</f>
        <v>0</v>
      </c>
      <c r="F40" s="58">
        <f>F39</f>
        <v>0</v>
      </c>
      <c r="G40" s="59">
        <f t="shared" si="0"/>
        <v>0</v>
      </c>
      <c r="H40" s="101" t="s">
        <v>242</v>
      </c>
    </row>
    <row r="41" spans="1:8" s="19" customFormat="1" ht="19.5" customHeight="1">
      <c r="A41" s="164"/>
      <c r="B41" s="171"/>
      <c r="C41" s="175"/>
      <c r="D41" s="176"/>
      <c r="E41" s="110">
        <f>E40+E38+E36+E34+E32+E30</f>
        <v>20980</v>
      </c>
      <c r="F41" s="110">
        <f>F40+F38+F36+F34+F32+F30</f>
        <v>17980</v>
      </c>
      <c r="G41" s="111">
        <f t="shared" si="0"/>
        <v>3000</v>
      </c>
      <c r="H41" s="101" t="s">
        <v>245</v>
      </c>
    </row>
    <row r="42" spans="1:8" s="19" customFormat="1" ht="19.5" customHeight="1">
      <c r="A42" s="165"/>
      <c r="B42" s="172"/>
      <c r="C42" s="172"/>
      <c r="D42" s="172"/>
      <c r="E42" s="107">
        <f>E41+E28+E23</f>
        <v>163461.737162</v>
      </c>
      <c r="F42" s="107">
        <f>F41+F28+F23</f>
        <v>160461.737162</v>
      </c>
      <c r="G42" s="108">
        <f aca="true" t="shared" si="1" ref="G42:G85">E42-F42</f>
        <v>3000</v>
      </c>
      <c r="H42" s="101" t="s">
        <v>245</v>
      </c>
    </row>
    <row r="43" spans="1:8" s="19" customFormat="1" ht="16.5" customHeight="1" hidden="1" thickBot="1" thickTop="1">
      <c r="A43" s="150" t="s">
        <v>112</v>
      </c>
      <c r="B43" s="150" t="s">
        <v>21</v>
      </c>
      <c r="C43" s="150" t="s">
        <v>21</v>
      </c>
      <c r="D43" s="60" t="s">
        <v>58</v>
      </c>
      <c r="E43" s="58">
        <v>0</v>
      </c>
      <c r="F43" s="58">
        <v>0</v>
      </c>
      <c r="G43" s="59">
        <f t="shared" si="1"/>
        <v>0</v>
      </c>
      <c r="H43" s="24"/>
    </row>
    <row r="44" spans="1:8" s="19" customFormat="1" ht="16.5" customHeight="1" hidden="1" thickBot="1" thickTop="1">
      <c r="A44" s="150"/>
      <c r="B44" s="150"/>
      <c r="C44" s="150"/>
      <c r="D44" s="61"/>
      <c r="E44" s="58">
        <f>E43</f>
        <v>0</v>
      </c>
      <c r="F44" s="58">
        <f>F43</f>
        <v>0</v>
      </c>
      <c r="G44" s="59">
        <f t="shared" si="1"/>
        <v>0</v>
      </c>
      <c r="H44" s="24"/>
    </row>
    <row r="45" spans="1:8" s="19" customFormat="1" ht="16.5" customHeight="1" hidden="1" thickBot="1" thickTop="1">
      <c r="A45" s="150"/>
      <c r="B45" s="150"/>
      <c r="C45" s="150" t="s">
        <v>71</v>
      </c>
      <c r="D45" s="61" t="s">
        <v>71</v>
      </c>
      <c r="E45" s="58">
        <v>2000</v>
      </c>
      <c r="F45" s="58">
        <v>2000</v>
      </c>
      <c r="G45" s="59">
        <f t="shared" si="1"/>
        <v>0</v>
      </c>
      <c r="H45" s="24" t="s">
        <v>123</v>
      </c>
    </row>
    <row r="46" spans="1:8" s="19" customFormat="1" ht="16.5" customHeight="1" hidden="1" thickBot="1" thickTop="1">
      <c r="A46" s="150"/>
      <c r="B46" s="150"/>
      <c r="C46" s="150"/>
      <c r="D46" s="60"/>
      <c r="E46" s="58">
        <f>E45</f>
        <v>2000</v>
      </c>
      <c r="F46" s="58">
        <f>F45</f>
        <v>2000</v>
      </c>
      <c r="G46" s="59">
        <f t="shared" si="1"/>
        <v>0</v>
      </c>
      <c r="H46" s="24"/>
    </row>
    <row r="47" spans="1:8" s="19" customFormat="1" ht="16.5" customHeight="1" hidden="1" thickBot="1" thickTop="1">
      <c r="A47" s="150"/>
      <c r="B47" s="150"/>
      <c r="C47" s="150" t="s">
        <v>22</v>
      </c>
      <c r="D47" s="60" t="s">
        <v>157</v>
      </c>
      <c r="E47" s="58">
        <v>500</v>
      </c>
      <c r="F47" s="58">
        <v>500</v>
      </c>
      <c r="G47" s="59">
        <f t="shared" si="1"/>
        <v>0</v>
      </c>
      <c r="H47" s="24" t="s">
        <v>124</v>
      </c>
    </row>
    <row r="48" spans="1:8" s="19" customFormat="1" ht="16.5" customHeight="1" hidden="1" thickBot="1" thickTop="1">
      <c r="A48" s="150"/>
      <c r="B48" s="150"/>
      <c r="C48" s="150"/>
      <c r="D48" s="61"/>
      <c r="E48" s="58">
        <f>E47</f>
        <v>500</v>
      </c>
      <c r="F48" s="58">
        <f>F47</f>
        <v>500</v>
      </c>
      <c r="G48" s="59">
        <f t="shared" si="1"/>
        <v>0</v>
      </c>
      <c r="H48" s="24"/>
    </row>
    <row r="49" spans="1:8" s="19" customFormat="1" ht="16.5" customHeight="1" hidden="1" thickBot="1" thickTop="1">
      <c r="A49" s="150"/>
      <c r="B49" s="150"/>
      <c r="C49" s="150"/>
      <c r="D49" s="150"/>
      <c r="E49" s="58">
        <f>E48+E46+E44</f>
        <v>2500</v>
      </c>
      <c r="F49" s="58">
        <f>F48+F46+F44</f>
        <v>2500</v>
      </c>
      <c r="G49" s="59">
        <f t="shared" si="1"/>
        <v>0</v>
      </c>
      <c r="H49" s="24"/>
    </row>
    <row r="50" spans="1:8" s="19" customFormat="1" ht="16.5" customHeight="1" hidden="1" thickBot="1" thickTop="1">
      <c r="A50" s="150"/>
      <c r="B50" s="150"/>
      <c r="C50" s="150"/>
      <c r="D50" s="150"/>
      <c r="E50" s="107">
        <f>E48+E46+E44</f>
        <v>2500</v>
      </c>
      <c r="F50" s="107">
        <f>F48+F46+F44</f>
        <v>2500</v>
      </c>
      <c r="G50" s="108">
        <f t="shared" si="1"/>
        <v>0</v>
      </c>
      <c r="H50" s="24"/>
    </row>
    <row r="51" spans="1:8" s="19" customFormat="1" ht="16.5" customHeight="1" hidden="1" thickTop="1">
      <c r="A51" s="150" t="s">
        <v>24</v>
      </c>
      <c r="B51" s="150" t="s">
        <v>15</v>
      </c>
      <c r="C51" s="150" t="s">
        <v>5</v>
      </c>
      <c r="D51" s="61" t="s">
        <v>5</v>
      </c>
      <c r="E51" s="58">
        <v>20468</v>
      </c>
      <c r="F51" s="58">
        <v>20468</v>
      </c>
      <c r="G51" s="59">
        <f t="shared" si="1"/>
        <v>0</v>
      </c>
      <c r="H51" s="13" t="s">
        <v>143</v>
      </c>
    </row>
    <row r="52" spans="1:8" s="19" customFormat="1" ht="16.5" customHeight="1" hidden="1">
      <c r="A52" s="150"/>
      <c r="B52" s="150"/>
      <c r="C52" s="150"/>
      <c r="D52" s="61"/>
      <c r="E52" s="58">
        <f>E51</f>
        <v>20468</v>
      </c>
      <c r="F52" s="58">
        <f>F51</f>
        <v>20468</v>
      </c>
      <c r="G52" s="59">
        <f t="shared" si="1"/>
        <v>0</v>
      </c>
      <c r="H52" s="24"/>
    </row>
    <row r="53" spans="1:8" s="19" customFormat="1" ht="16.5" customHeight="1" hidden="1">
      <c r="A53" s="150"/>
      <c r="B53" s="150"/>
      <c r="C53" s="150" t="s">
        <v>59</v>
      </c>
      <c r="D53" s="61" t="s">
        <v>59</v>
      </c>
      <c r="E53" s="58">
        <v>2370</v>
      </c>
      <c r="F53" s="58">
        <v>2370</v>
      </c>
      <c r="G53" s="59">
        <f t="shared" si="1"/>
        <v>0</v>
      </c>
      <c r="H53" s="13" t="s">
        <v>142</v>
      </c>
    </row>
    <row r="54" spans="1:8" s="19" customFormat="1" ht="16.5" customHeight="1" hidden="1">
      <c r="A54" s="150"/>
      <c r="B54" s="150"/>
      <c r="C54" s="150"/>
      <c r="D54" s="61"/>
      <c r="E54" s="58">
        <f>E53</f>
        <v>2370</v>
      </c>
      <c r="F54" s="58">
        <f>F53</f>
        <v>2370</v>
      </c>
      <c r="G54" s="59">
        <f t="shared" si="1"/>
        <v>0</v>
      </c>
      <c r="H54" s="38"/>
    </row>
    <row r="55" spans="1:8" s="19" customFormat="1" ht="16.5" customHeight="1" hidden="1">
      <c r="A55" s="150"/>
      <c r="B55" s="150"/>
      <c r="C55" s="150" t="s">
        <v>60</v>
      </c>
      <c r="D55" s="61" t="s">
        <v>60</v>
      </c>
      <c r="E55" s="58">
        <v>300</v>
      </c>
      <c r="F55" s="58">
        <v>300</v>
      </c>
      <c r="G55" s="59">
        <f t="shared" si="1"/>
        <v>0</v>
      </c>
      <c r="H55" s="13" t="s">
        <v>97</v>
      </c>
    </row>
    <row r="56" spans="1:8" s="19" customFormat="1" ht="16.5" customHeight="1" hidden="1">
      <c r="A56" s="150"/>
      <c r="B56" s="150"/>
      <c r="C56" s="150"/>
      <c r="D56" s="61"/>
      <c r="E56" s="58">
        <f>E55</f>
        <v>300</v>
      </c>
      <c r="F56" s="58">
        <f>F55</f>
        <v>300</v>
      </c>
      <c r="G56" s="59">
        <f t="shared" si="1"/>
        <v>0</v>
      </c>
      <c r="H56" s="24"/>
    </row>
    <row r="57" spans="1:8" s="19" customFormat="1" ht="16.5" customHeight="1" hidden="1">
      <c r="A57" s="150"/>
      <c r="B57" s="150"/>
      <c r="C57" s="150" t="s">
        <v>61</v>
      </c>
      <c r="D57" s="61" t="s">
        <v>61</v>
      </c>
      <c r="E57" s="58">
        <v>950</v>
      </c>
      <c r="F57" s="58">
        <v>950</v>
      </c>
      <c r="G57" s="59">
        <f t="shared" si="1"/>
        <v>0</v>
      </c>
      <c r="H57" s="13" t="s">
        <v>153</v>
      </c>
    </row>
    <row r="58" spans="1:8" s="19" customFormat="1" ht="16.5" customHeight="1" hidden="1">
      <c r="A58" s="150"/>
      <c r="B58" s="150"/>
      <c r="C58" s="150"/>
      <c r="D58" s="61"/>
      <c r="E58" s="58">
        <f>E57</f>
        <v>950</v>
      </c>
      <c r="F58" s="58">
        <f>F57</f>
        <v>950</v>
      </c>
      <c r="G58" s="59">
        <f t="shared" si="1"/>
        <v>0</v>
      </c>
      <c r="H58" s="24"/>
    </row>
    <row r="59" spans="1:8" s="19" customFormat="1" ht="16.5" customHeight="1" hidden="1">
      <c r="A59" s="150"/>
      <c r="B59" s="150"/>
      <c r="C59" s="150" t="s">
        <v>23</v>
      </c>
      <c r="D59" s="61" t="s">
        <v>129</v>
      </c>
      <c r="E59" s="58">
        <v>1200</v>
      </c>
      <c r="F59" s="58">
        <v>1200</v>
      </c>
      <c r="G59" s="59">
        <f t="shared" si="1"/>
        <v>0</v>
      </c>
      <c r="H59" s="24" t="s">
        <v>130</v>
      </c>
    </row>
    <row r="60" spans="1:8" s="19" customFormat="1" ht="16.5" customHeight="1" hidden="1">
      <c r="A60" s="150"/>
      <c r="B60" s="150"/>
      <c r="C60" s="150"/>
      <c r="D60" s="61"/>
      <c r="E60" s="58">
        <f>E59</f>
        <v>1200</v>
      </c>
      <c r="F60" s="58">
        <f>F59</f>
        <v>1200</v>
      </c>
      <c r="G60" s="59">
        <f t="shared" si="1"/>
        <v>0</v>
      </c>
      <c r="H60" s="24"/>
    </row>
    <row r="61" spans="1:8" s="19" customFormat="1" ht="16.5" customHeight="1" hidden="1">
      <c r="A61" s="150"/>
      <c r="B61" s="150"/>
      <c r="C61" s="172"/>
      <c r="D61" s="172"/>
      <c r="E61" s="58">
        <f>E60+E58+E56+E54+E52</f>
        <v>25288</v>
      </c>
      <c r="F61" s="58">
        <f>F60+F58+F56+F54+F52</f>
        <v>25288</v>
      </c>
      <c r="G61" s="59">
        <f t="shared" si="1"/>
        <v>0</v>
      </c>
      <c r="H61" s="37"/>
    </row>
    <row r="62" spans="1:8" s="19" customFormat="1" ht="16.5" customHeight="1" hidden="1">
      <c r="A62" s="150" t="s">
        <v>146</v>
      </c>
      <c r="B62" s="150" t="s">
        <v>62</v>
      </c>
      <c r="C62" s="150" t="s">
        <v>63</v>
      </c>
      <c r="D62" s="61" t="s">
        <v>64</v>
      </c>
      <c r="E62" s="58">
        <v>0</v>
      </c>
      <c r="F62" s="58">
        <v>0</v>
      </c>
      <c r="G62" s="59">
        <f t="shared" si="1"/>
        <v>0</v>
      </c>
      <c r="H62" s="24"/>
    </row>
    <row r="63" spans="1:8" s="19" customFormat="1" ht="16.5" customHeight="1" hidden="1">
      <c r="A63" s="150"/>
      <c r="B63" s="150"/>
      <c r="C63" s="150"/>
      <c r="D63" s="61"/>
      <c r="E63" s="58">
        <v>0</v>
      </c>
      <c r="F63" s="58">
        <v>0</v>
      </c>
      <c r="G63" s="59">
        <f t="shared" si="1"/>
        <v>0</v>
      </c>
      <c r="H63" s="24"/>
    </row>
    <row r="64" spans="1:8" s="19" customFormat="1" ht="16.5" customHeight="1" hidden="1">
      <c r="A64" s="150"/>
      <c r="B64" s="150"/>
      <c r="C64" s="150"/>
      <c r="D64" s="150"/>
      <c r="E64" s="58">
        <v>0</v>
      </c>
      <c r="F64" s="58">
        <v>0</v>
      </c>
      <c r="G64" s="59">
        <f t="shared" si="1"/>
        <v>0</v>
      </c>
      <c r="H64" s="24"/>
    </row>
    <row r="65" spans="1:8" s="19" customFormat="1" ht="16.5" customHeight="1" hidden="1">
      <c r="A65" s="150"/>
      <c r="B65" s="150" t="s">
        <v>24</v>
      </c>
      <c r="C65" s="150" t="s">
        <v>66</v>
      </c>
      <c r="D65" s="64" t="s">
        <v>66</v>
      </c>
      <c r="E65" s="58">
        <v>240</v>
      </c>
      <c r="F65" s="58">
        <v>240</v>
      </c>
      <c r="G65" s="59">
        <f t="shared" si="1"/>
        <v>0</v>
      </c>
      <c r="H65" s="13" t="s">
        <v>144</v>
      </c>
    </row>
    <row r="66" spans="1:8" s="19" customFormat="1" ht="16.5" customHeight="1" hidden="1">
      <c r="A66" s="150"/>
      <c r="B66" s="150"/>
      <c r="C66" s="150"/>
      <c r="D66" s="64"/>
      <c r="E66" s="58">
        <f>E65</f>
        <v>240</v>
      </c>
      <c r="F66" s="58">
        <f>F65</f>
        <v>240</v>
      </c>
      <c r="G66" s="59">
        <f t="shared" si="1"/>
        <v>0</v>
      </c>
      <c r="H66" s="24"/>
    </row>
    <row r="67" spans="1:8" s="19" customFormat="1" ht="16.5" customHeight="1" hidden="1">
      <c r="A67" s="150"/>
      <c r="B67" s="150"/>
      <c r="C67" s="150" t="s">
        <v>67</v>
      </c>
      <c r="D67" s="64" t="s">
        <v>108</v>
      </c>
      <c r="E67" s="58">
        <v>1200</v>
      </c>
      <c r="F67" s="58">
        <v>1200</v>
      </c>
      <c r="G67" s="59">
        <f t="shared" si="1"/>
        <v>0</v>
      </c>
      <c r="H67" s="24" t="s">
        <v>131</v>
      </c>
    </row>
    <row r="68" spans="1:8" s="19" customFormat="1" ht="16.5" customHeight="1" hidden="1">
      <c r="A68" s="150"/>
      <c r="B68" s="150"/>
      <c r="C68" s="150"/>
      <c r="D68" s="64"/>
      <c r="E68" s="58">
        <f>E67</f>
        <v>1200</v>
      </c>
      <c r="F68" s="58">
        <f>F67</f>
        <v>1200</v>
      </c>
      <c r="G68" s="59">
        <f t="shared" si="1"/>
        <v>0</v>
      </c>
      <c r="H68" s="24"/>
    </row>
    <row r="69" spans="1:8" s="19" customFormat="1" ht="16.5" customHeight="1" hidden="1">
      <c r="A69" s="150"/>
      <c r="B69" s="150"/>
      <c r="C69" s="150" t="s">
        <v>68</v>
      </c>
      <c r="D69" s="64" t="s">
        <v>65</v>
      </c>
      <c r="E69" s="58">
        <v>0</v>
      </c>
      <c r="F69" s="58">
        <v>0</v>
      </c>
      <c r="G69" s="59">
        <f t="shared" si="1"/>
        <v>0</v>
      </c>
      <c r="H69" s="13"/>
    </row>
    <row r="70" spans="1:8" s="19" customFormat="1" ht="16.5" customHeight="1" hidden="1">
      <c r="A70" s="150"/>
      <c r="B70" s="150"/>
      <c r="C70" s="150"/>
      <c r="D70" s="64"/>
      <c r="E70" s="58">
        <f>E69</f>
        <v>0</v>
      </c>
      <c r="F70" s="58">
        <f>F69</f>
        <v>0</v>
      </c>
      <c r="G70" s="59">
        <f t="shared" si="1"/>
        <v>0</v>
      </c>
      <c r="H70" s="24"/>
    </row>
    <row r="71" spans="1:8" s="19" customFormat="1" ht="16.5" customHeight="1" hidden="1">
      <c r="A71" s="150"/>
      <c r="B71" s="150"/>
      <c r="C71" s="172"/>
      <c r="D71" s="172"/>
      <c r="E71" s="58">
        <f>E70+E68+E66</f>
        <v>1440</v>
      </c>
      <c r="F71" s="58">
        <f>F70+F68+F66</f>
        <v>1440</v>
      </c>
      <c r="G71" s="59">
        <f t="shared" si="1"/>
        <v>0</v>
      </c>
      <c r="H71" s="24"/>
    </row>
    <row r="72" spans="1:8" s="19" customFormat="1" ht="16.5" customHeight="1" hidden="1" thickBot="1">
      <c r="A72" s="150"/>
      <c r="B72" s="172"/>
      <c r="C72" s="172"/>
      <c r="D72" s="172"/>
      <c r="E72" s="107">
        <f>E71+E64+E61</f>
        <v>26728</v>
      </c>
      <c r="F72" s="107">
        <f>F71+F64+F61</f>
        <v>26728</v>
      </c>
      <c r="G72" s="108">
        <f t="shared" si="1"/>
        <v>0</v>
      </c>
      <c r="H72" s="37"/>
    </row>
    <row r="73" spans="1:8" s="19" customFormat="1" ht="69.75" customHeight="1">
      <c r="A73" s="150" t="s">
        <v>25</v>
      </c>
      <c r="B73" s="150" t="s">
        <v>25</v>
      </c>
      <c r="C73" s="150" t="s">
        <v>25</v>
      </c>
      <c r="D73" s="64" t="s">
        <v>69</v>
      </c>
      <c r="E73" s="59">
        <v>800</v>
      </c>
      <c r="F73" s="59">
        <v>500</v>
      </c>
      <c r="G73" s="59">
        <f t="shared" si="1"/>
        <v>300</v>
      </c>
      <c r="H73" s="13" t="s">
        <v>244</v>
      </c>
    </row>
    <row r="74" spans="1:8" s="19" customFormat="1" ht="16.5" customHeight="1">
      <c r="A74" s="150"/>
      <c r="B74" s="150"/>
      <c r="C74" s="150"/>
      <c r="D74" s="64"/>
      <c r="E74" s="58">
        <f aca="true" t="shared" si="2" ref="E74:F76">E73</f>
        <v>800</v>
      </c>
      <c r="F74" s="58">
        <f t="shared" si="2"/>
        <v>500</v>
      </c>
      <c r="G74" s="59">
        <f t="shared" si="1"/>
        <v>300</v>
      </c>
      <c r="H74" s="101" t="s">
        <v>240</v>
      </c>
    </row>
    <row r="75" spans="1:8" s="19" customFormat="1" ht="16.5" customHeight="1">
      <c r="A75" s="150"/>
      <c r="B75" s="150"/>
      <c r="C75" s="150"/>
      <c r="D75" s="150"/>
      <c r="E75" s="58">
        <f t="shared" si="2"/>
        <v>800</v>
      </c>
      <c r="F75" s="58">
        <f t="shared" si="2"/>
        <v>500</v>
      </c>
      <c r="G75" s="59">
        <f t="shared" si="1"/>
        <v>300</v>
      </c>
      <c r="H75" s="101" t="s">
        <v>240</v>
      </c>
    </row>
    <row r="76" spans="1:8" s="19" customFormat="1" ht="16.5" customHeight="1">
      <c r="A76" s="150"/>
      <c r="B76" s="150"/>
      <c r="C76" s="150"/>
      <c r="D76" s="150"/>
      <c r="E76" s="107">
        <f t="shared" si="2"/>
        <v>800</v>
      </c>
      <c r="F76" s="107">
        <f t="shared" si="2"/>
        <v>500</v>
      </c>
      <c r="G76" s="108">
        <f t="shared" si="1"/>
        <v>300</v>
      </c>
      <c r="H76" s="101" t="s">
        <v>240</v>
      </c>
    </row>
    <row r="77" spans="1:8" s="19" customFormat="1" ht="16.5" customHeight="1" hidden="1" thickTop="1">
      <c r="A77" s="150" t="s">
        <v>113</v>
      </c>
      <c r="B77" s="150" t="s">
        <v>70</v>
      </c>
      <c r="C77" s="150" t="s">
        <v>72</v>
      </c>
      <c r="D77" s="64" t="s">
        <v>72</v>
      </c>
      <c r="E77" s="59">
        <v>500</v>
      </c>
      <c r="F77" s="59">
        <v>500</v>
      </c>
      <c r="G77" s="59">
        <f t="shared" si="1"/>
        <v>0</v>
      </c>
      <c r="H77" s="101" t="s">
        <v>242</v>
      </c>
    </row>
    <row r="78" spans="1:8" s="19" customFormat="1" ht="16.5" customHeight="1" hidden="1">
      <c r="A78" s="150"/>
      <c r="B78" s="150"/>
      <c r="C78" s="150"/>
      <c r="D78" s="64"/>
      <c r="E78" s="59">
        <f aca="true" t="shared" si="3" ref="E78:F80">E77</f>
        <v>500</v>
      </c>
      <c r="F78" s="59">
        <f t="shared" si="3"/>
        <v>500</v>
      </c>
      <c r="G78" s="59">
        <f t="shared" si="1"/>
        <v>0</v>
      </c>
      <c r="H78" s="24"/>
    </row>
    <row r="79" spans="1:8" s="19" customFormat="1" ht="16.5" customHeight="1" hidden="1">
      <c r="A79" s="150"/>
      <c r="B79" s="150"/>
      <c r="C79" s="150"/>
      <c r="D79" s="150"/>
      <c r="E79" s="58">
        <f t="shared" si="3"/>
        <v>500</v>
      </c>
      <c r="F79" s="58">
        <f t="shared" si="3"/>
        <v>500</v>
      </c>
      <c r="G79" s="59">
        <f t="shared" si="1"/>
        <v>0</v>
      </c>
      <c r="H79" s="24"/>
    </row>
    <row r="80" spans="1:8" s="19" customFormat="1" ht="16.5" customHeight="1" hidden="1" thickBot="1">
      <c r="A80" s="150"/>
      <c r="B80" s="150"/>
      <c r="C80" s="150"/>
      <c r="D80" s="150"/>
      <c r="E80" s="107">
        <f t="shared" si="3"/>
        <v>500</v>
      </c>
      <c r="F80" s="107">
        <f t="shared" si="3"/>
        <v>500</v>
      </c>
      <c r="G80" s="108">
        <f t="shared" si="1"/>
        <v>0</v>
      </c>
      <c r="H80" s="24"/>
    </row>
    <row r="81" spans="1:8" s="19" customFormat="1" ht="16.5" customHeight="1" hidden="1" thickBot="1" thickTop="1">
      <c r="A81" s="150" t="s">
        <v>86</v>
      </c>
      <c r="B81" s="150" t="s">
        <v>87</v>
      </c>
      <c r="C81" s="150" t="s">
        <v>111</v>
      </c>
      <c r="D81" s="64" t="s">
        <v>87</v>
      </c>
      <c r="E81" s="59">
        <v>1000</v>
      </c>
      <c r="F81" s="59">
        <v>1000</v>
      </c>
      <c r="G81" s="59">
        <f t="shared" si="1"/>
        <v>0</v>
      </c>
      <c r="H81" s="13" t="s">
        <v>132</v>
      </c>
    </row>
    <row r="82" spans="1:8" s="19" customFormat="1" ht="16.5" customHeight="1" hidden="1" thickBot="1" thickTop="1">
      <c r="A82" s="150"/>
      <c r="B82" s="150"/>
      <c r="C82" s="150"/>
      <c r="D82" s="64"/>
      <c r="E82" s="58">
        <f aca="true" t="shared" si="4" ref="E82:F84">E81</f>
        <v>1000</v>
      </c>
      <c r="F82" s="58">
        <f t="shared" si="4"/>
        <v>1000</v>
      </c>
      <c r="G82" s="59">
        <f t="shared" si="1"/>
        <v>0</v>
      </c>
      <c r="H82" s="24"/>
    </row>
    <row r="83" spans="1:8" s="19" customFormat="1" ht="16.5" customHeight="1" hidden="1" thickBot="1" thickTop="1">
      <c r="A83" s="150"/>
      <c r="B83" s="150"/>
      <c r="C83" s="172"/>
      <c r="D83" s="172"/>
      <c r="E83" s="58">
        <f t="shared" si="4"/>
        <v>1000</v>
      </c>
      <c r="F83" s="58">
        <f t="shared" si="4"/>
        <v>1000</v>
      </c>
      <c r="G83" s="59">
        <f t="shared" si="1"/>
        <v>0</v>
      </c>
      <c r="H83" s="24"/>
    </row>
    <row r="84" spans="1:8" s="19" customFormat="1" ht="16.5" customHeight="1" hidden="1" thickBot="1" thickTop="1">
      <c r="A84" s="150"/>
      <c r="B84" s="172"/>
      <c r="C84" s="172"/>
      <c r="D84" s="172"/>
      <c r="E84" s="107">
        <f t="shared" si="4"/>
        <v>1000</v>
      </c>
      <c r="F84" s="107">
        <f t="shared" si="4"/>
        <v>1000</v>
      </c>
      <c r="G84" s="108">
        <f t="shared" si="1"/>
        <v>0</v>
      </c>
      <c r="H84" s="24"/>
    </row>
    <row r="85" spans="1:8" s="20" customFormat="1" ht="16.5" customHeight="1">
      <c r="A85" s="178" t="s">
        <v>117</v>
      </c>
      <c r="B85" s="178"/>
      <c r="C85" s="178"/>
      <c r="D85" s="178"/>
      <c r="E85" s="109">
        <f>E80+E76+E72+E50+E42+E84</f>
        <v>194989.737162</v>
      </c>
      <c r="F85" s="109">
        <f>F80+F76+F72+F50+F42+F84</f>
        <v>191689.737162</v>
      </c>
      <c r="G85" s="108">
        <f t="shared" si="1"/>
        <v>3300</v>
      </c>
      <c r="H85" s="101" t="s">
        <v>242</v>
      </c>
    </row>
  </sheetData>
  <sheetProtection/>
  <mergeCells count="64">
    <mergeCell ref="A85:D85"/>
    <mergeCell ref="C77:C78"/>
    <mergeCell ref="B77:B79"/>
    <mergeCell ref="B72:D72"/>
    <mergeCell ref="C75:D75"/>
    <mergeCell ref="B76:D76"/>
    <mergeCell ref="A81:A84"/>
    <mergeCell ref="B84:D84"/>
    <mergeCell ref="C81:C82"/>
    <mergeCell ref="C83:D83"/>
    <mergeCell ref="C51:C52"/>
    <mergeCell ref="C59:C60"/>
    <mergeCell ref="A1:H1"/>
    <mergeCell ref="A73:A76"/>
    <mergeCell ref="A77:A80"/>
    <mergeCell ref="C67:C68"/>
    <mergeCell ref="C69:C70"/>
    <mergeCell ref="C47:C48"/>
    <mergeCell ref="C43:C44"/>
    <mergeCell ref="B81:B83"/>
    <mergeCell ref="B80:D80"/>
    <mergeCell ref="C79:D79"/>
    <mergeCell ref="B50:D50"/>
    <mergeCell ref="B73:B75"/>
    <mergeCell ref="C73:C74"/>
    <mergeCell ref="B62:B64"/>
    <mergeCell ref="C62:C63"/>
    <mergeCell ref="C53:C54"/>
    <mergeCell ref="C55:C56"/>
    <mergeCell ref="C57:C58"/>
    <mergeCell ref="C61:D61"/>
    <mergeCell ref="C64:D64"/>
    <mergeCell ref="B51:B61"/>
    <mergeCell ref="C71:D71"/>
    <mergeCell ref="A62:A72"/>
    <mergeCell ref="B24:B28"/>
    <mergeCell ref="C35:C36"/>
    <mergeCell ref="C33:C34"/>
    <mergeCell ref="C31:C32"/>
    <mergeCell ref="B37:B41"/>
    <mergeCell ref="C49:D49"/>
    <mergeCell ref="B43:B49"/>
    <mergeCell ref="B65:B71"/>
    <mergeCell ref="C65:C66"/>
    <mergeCell ref="G2:H2"/>
    <mergeCell ref="B42:D42"/>
    <mergeCell ref="C6:C12"/>
    <mergeCell ref="C13:C14"/>
    <mergeCell ref="C15:C20"/>
    <mergeCell ref="A4:A42"/>
    <mergeCell ref="C39:C40"/>
    <mergeCell ref="C29:C30"/>
    <mergeCell ref="C37:C38"/>
    <mergeCell ref="C28:D28"/>
    <mergeCell ref="A43:A50"/>
    <mergeCell ref="C45:C46"/>
    <mergeCell ref="A51:A61"/>
    <mergeCell ref="C21:C22"/>
    <mergeCell ref="C4:C5"/>
    <mergeCell ref="C26:C27"/>
    <mergeCell ref="C23:D23"/>
    <mergeCell ref="B4:B23"/>
    <mergeCell ref="C24:C25"/>
    <mergeCell ref="C41:D41"/>
  </mergeCells>
  <printOptions/>
  <pageMargins left="0.5905511811023623" right="0.1968503937007874" top="0.7874015748031497" bottom="0.5118110236220472" header="0.3937007874015748" footer="0.2362204724409449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8"/>
  <sheetViews>
    <sheetView zoomScalePageLayoutView="0" workbookViewId="0" topLeftCell="A1">
      <selection activeCell="M21" sqref="M21"/>
    </sheetView>
  </sheetViews>
  <sheetFormatPr defaultColWidth="8.88671875" defaultRowHeight="13.5"/>
  <cols>
    <col min="1" max="1" width="8.5546875" style="0" customWidth="1"/>
    <col min="2" max="10" width="8.21484375" style="0" customWidth="1"/>
  </cols>
  <sheetData>
    <row r="1" ht="60.75" customHeight="1"/>
    <row r="2" spans="1:10" ht="98.25" customHeight="1">
      <c r="A2" s="179" t="s">
        <v>206</v>
      </c>
      <c r="B2" s="179"/>
      <c r="C2" s="179"/>
      <c r="D2" s="179"/>
      <c r="E2" s="179"/>
      <c r="F2" s="179"/>
      <c r="G2" s="179"/>
      <c r="H2" s="179"/>
      <c r="I2" s="179"/>
      <c r="J2" s="179"/>
    </row>
    <row r="3" ht="51" customHeight="1"/>
    <row r="4" ht="51" customHeight="1">
      <c r="H4" s="112"/>
    </row>
    <row r="5" ht="83.25" customHeight="1"/>
    <row r="6" ht="102.75" customHeight="1"/>
    <row r="7" ht="159.75" customHeight="1"/>
    <row r="8" spans="1:8" ht="58.5" customHeight="1">
      <c r="A8" s="10"/>
      <c r="C8" s="180" t="s">
        <v>226</v>
      </c>
      <c r="D8" s="180"/>
      <c r="E8" s="180"/>
      <c r="F8" s="180"/>
      <c r="G8" s="180"/>
      <c r="H8" s="180"/>
    </row>
  </sheetData>
  <sheetProtection/>
  <mergeCells count="2">
    <mergeCell ref="A2:J2"/>
    <mergeCell ref="C8:H8"/>
  </mergeCells>
  <printOptions/>
  <pageMargins left="0.5905511811023623" right="0.1968503937007874" top="0.7874015748031497" bottom="0.5118110236220472" header="0.3937007874015748" footer="0.2362204724409449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3">
      <selection activeCell="M21" sqref="M21"/>
    </sheetView>
  </sheetViews>
  <sheetFormatPr defaultColWidth="8.88671875" defaultRowHeight="13.5"/>
  <cols>
    <col min="1" max="1" width="4.77734375" style="0" customWidth="1"/>
    <col min="2" max="2" width="5.77734375" style="0" customWidth="1"/>
    <col min="3" max="3" width="7.3359375" style="0" customWidth="1"/>
    <col min="4" max="12" width="7.21484375" style="0" customWidth="1"/>
  </cols>
  <sheetData>
    <row r="1" spans="1:12" ht="36" customHeight="1">
      <c r="A1" s="166" t="s">
        <v>207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ht="22.5" customHeight="1">
      <c r="A2" s="11" t="s">
        <v>208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2" t="s">
        <v>209</v>
      </c>
    </row>
    <row r="3" spans="1:12" ht="60" customHeight="1">
      <c r="A3" s="184" t="s">
        <v>210</v>
      </c>
      <c r="B3" s="186" t="s">
        <v>211</v>
      </c>
      <c r="C3" s="186" t="s">
        <v>212</v>
      </c>
      <c r="D3" s="186" t="s">
        <v>213</v>
      </c>
      <c r="E3" s="187" t="s">
        <v>214</v>
      </c>
      <c r="F3" s="188"/>
      <c r="G3" s="188"/>
      <c r="H3" s="188"/>
      <c r="I3" s="188"/>
      <c r="J3" s="189"/>
      <c r="K3" s="184" t="s">
        <v>215</v>
      </c>
      <c r="L3" s="184" t="s">
        <v>216</v>
      </c>
    </row>
    <row r="4" spans="1:12" ht="60" customHeight="1">
      <c r="A4" s="185"/>
      <c r="B4" s="185"/>
      <c r="C4" s="185"/>
      <c r="D4" s="185"/>
      <c r="E4" s="44" t="s">
        <v>217</v>
      </c>
      <c r="F4" s="44" t="s">
        <v>218</v>
      </c>
      <c r="G4" s="44" t="s">
        <v>219</v>
      </c>
      <c r="H4" s="44" t="s">
        <v>258</v>
      </c>
      <c r="I4" s="44" t="s">
        <v>220</v>
      </c>
      <c r="J4" s="45" t="s">
        <v>221</v>
      </c>
      <c r="K4" s="190"/>
      <c r="L4" s="185"/>
    </row>
    <row r="5" spans="1:12" ht="60" customHeight="1">
      <c r="A5" s="15">
        <v>1</v>
      </c>
      <c r="B5" s="15" t="s">
        <v>222</v>
      </c>
      <c r="C5" s="15" t="s">
        <v>227</v>
      </c>
      <c r="D5" s="42">
        <v>19200</v>
      </c>
      <c r="E5" s="42">
        <v>6000</v>
      </c>
      <c r="F5" s="42">
        <v>1500</v>
      </c>
      <c r="G5" s="42"/>
      <c r="H5" s="42">
        <v>0</v>
      </c>
      <c r="I5" s="42">
        <v>480</v>
      </c>
      <c r="J5" s="42">
        <f>SUM(E5:I5)</f>
        <v>7980</v>
      </c>
      <c r="K5" s="42">
        <f>J5+D5</f>
        <v>27180</v>
      </c>
      <c r="L5" s="43">
        <f>ROUND(K5/12,-1)</f>
        <v>2270</v>
      </c>
    </row>
    <row r="6" spans="1:12" ht="60" customHeight="1">
      <c r="A6" s="15">
        <v>2</v>
      </c>
      <c r="B6" s="14" t="s">
        <v>223</v>
      </c>
      <c r="C6" s="15" t="s">
        <v>228</v>
      </c>
      <c r="D6" s="42">
        <v>16320</v>
      </c>
      <c r="E6" s="42">
        <v>2400</v>
      </c>
      <c r="F6" s="42">
        <v>1500</v>
      </c>
      <c r="G6" s="42">
        <v>3240</v>
      </c>
      <c r="H6" s="42">
        <v>0</v>
      </c>
      <c r="I6" s="42">
        <v>480</v>
      </c>
      <c r="J6" s="42">
        <f>SUM(E6:I6)</f>
        <v>7620</v>
      </c>
      <c r="K6" s="42">
        <f>J6+D6</f>
        <v>23940</v>
      </c>
      <c r="L6" s="43">
        <f>ROUND(K6/12,-1)</f>
        <v>2000</v>
      </c>
    </row>
    <row r="7" spans="1:12" ht="60" customHeight="1">
      <c r="A7" s="15">
        <v>3</v>
      </c>
      <c r="B7" s="14" t="s">
        <v>224</v>
      </c>
      <c r="C7" s="15" t="s">
        <v>229</v>
      </c>
      <c r="D7" s="42">
        <v>16320</v>
      </c>
      <c r="E7" s="42">
        <v>0</v>
      </c>
      <c r="F7" s="42">
        <v>1500</v>
      </c>
      <c r="G7" s="42">
        <v>3240</v>
      </c>
      <c r="H7" s="42">
        <v>1200</v>
      </c>
      <c r="I7" s="42">
        <v>480</v>
      </c>
      <c r="J7" s="42">
        <f>SUM(E7:I7)</f>
        <v>6420</v>
      </c>
      <c r="K7" s="42">
        <f>J7+D7</f>
        <v>22740</v>
      </c>
      <c r="L7" s="43">
        <f>ROUND(K7/12,-1)</f>
        <v>1900</v>
      </c>
    </row>
    <row r="8" spans="1:12" ht="60" customHeight="1">
      <c r="A8" s="15">
        <v>4</v>
      </c>
      <c r="B8" s="14" t="s">
        <v>224</v>
      </c>
      <c r="C8" s="15" t="s">
        <v>230</v>
      </c>
      <c r="D8" s="42">
        <v>16320</v>
      </c>
      <c r="E8" s="42">
        <v>0</v>
      </c>
      <c r="F8" s="42">
        <v>1500</v>
      </c>
      <c r="G8" s="42">
        <v>3240</v>
      </c>
      <c r="H8" s="42">
        <v>1200</v>
      </c>
      <c r="I8" s="42">
        <v>480</v>
      </c>
      <c r="J8" s="42">
        <f>SUM(E8:I8)</f>
        <v>6420</v>
      </c>
      <c r="K8" s="42">
        <f>J8+D8</f>
        <v>22740</v>
      </c>
      <c r="L8" s="43">
        <f>ROUND(K8/12,-1)</f>
        <v>1900</v>
      </c>
    </row>
    <row r="9" spans="1:12" ht="60" customHeight="1">
      <c r="A9" s="15">
        <v>5</v>
      </c>
      <c r="B9" s="14" t="s">
        <v>224</v>
      </c>
      <c r="C9" s="15" t="s">
        <v>231</v>
      </c>
      <c r="D9" s="42">
        <v>16320</v>
      </c>
      <c r="E9" s="42">
        <v>0</v>
      </c>
      <c r="F9" s="42">
        <v>1500</v>
      </c>
      <c r="G9" s="42">
        <v>3240</v>
      </c>
      <c r="H9" s="42">
        <v>1200</v>
      </c>
      <c r="I9" s="42">
        <v>480</v>
      </c>
      <c r="J9" s="42">
        <f>SUM(E9:I9)</f>
        <v>6420</v>
      </c>
      <c r="K9" s="42">
        <f>J9+D9</f>
        <v>22740</v>
      </c>
      <c r="L9" s="43">
        <f>ROUND(K9/12,-1)</f>
        <v>1900</v>
      </c>
    </row>
    <row r="10" spans="1:12" ht="60" customHeight="1">
      <c r="A10" s="181" t="s">
        <v>225</v>
      </c>
      <c r="B10" s="182"/>
      <c r="C10" s="183"/>
      <c r="D10" s="42">
        <f aca="true" t="shared" si="0" ref="D10:L10">SUM(D5:D9)</f>
        <v>84480</v>
      </c>
      <c r="E10" s="42">
        <f t="shared" si="0"/>
        <v>8400</v>
      </c>
      <c r="F10" s="42">
        <f t="shared" si="0"/>
        <v>7500</v>
      </c>
      <c r="G10" s="42">
        <f t="shared" si="0"/>
        <v>12960</v>
      </c>
      <c r="H10" s="42">
        <f t="shared" si="0"/>
        <v>3600</v>
      </c>
      <c r="I10" s="42">
        <f t="shared" si="0"/>
        <v>2400</v>
      </c>
      <c r="J10" s="42">
        <f t="shared" si="0"/>
        <v>34860</v>
      </c>
      <c r="K10" s="42">
        <f t="shared" si="0"/>
        <v>119340</v>
      </c>
      <c r="L10" s="42">
        <f t="shared" si="0"/>
        <v>9970</v>
      </c>
    </row>
    <row r="11" ht="57" customHeight="1"/>
    <row r="12" ht="13.5">
      <c r="F12" s="87"/>
    </row>
  </sheetData>
  <sheetProtection/>
  <mergeCells count="9">
    <mergeCell ref="A10:C10"/>
    <mergeCell ref="A1:L1"/>
    <mergeCell ref="A3:A4"/>
    <mergeCell ref="B3:B4"/>
    <mergeCell ref="C3:C4"/>
    <mergeCell ref="D3:D4"/>
    <mergeCell ref="E3:J3"/>
    <mergeCell ref="K3:K4"/>
    <mergeCell ref="L3:L4"/>
  </mergeCells>
  <printOptions/>
  <pageMargins left="0.5905511811023623" right="0.1968503937007874" top="0.7874015748031497" bottom="0.5118110236220472" header="0.3937007874015748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a</cp:lastModifiedBy>
  <cp:lastPrinted>2017-02-23T01:32:38Z</cp:lastPrinted>
  <dcterms:created xsi:type="dcterms:W3CDTF">2010-01-14T13:49:12Z</dcterms:created>
  <dcterms:modified xsi:type="dcterms:W3CDTF">2017-02-23T01:47:34Z</dcterms:modified>
  <cp:category/>
  <cp:version/>
  <cp:contentType/>
  <cp:contentStatus/>
</cp:coreProperties>
</file>