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60" windowWidth="10575" windowHeight="4785" firstSheet="2" activeTab="7"/>
  </bookViews>
  <sheets>
    <sheet name="표지" sheetId="27" r:id="rId1"/>
    <sheet name="목차" sheetId="28" r:id="rId2"/>
    <sheet name="총칙" sheetId="26" r:id="rId3"/>
    <sheet name="결산총괄" sheetId="12" r:id="rId4"/>
    <sheet name="2016년세입결산총괄" sheetId="64" r:id="rId5"/>
    <sheet name="2016년 세출결산총괄" sheetId="66" r:id="rId6"/>
    <sheet name="2016년 세입결산" sheetId="77" r:id="rId7"/>
    <sheet name="2016년 세출결산" sheetId="78" r:id="rId8"/>
    <sheet name="2016년 직원보수일람표" sheetId="73" r:id="rId9"/>
  </sheets>
  <definedNames>
    <definedName name="_xlnm.Print_Area" localSheetId="7">'2016년 세출결산'!$A$1:$I$83</definedName>
    <definedName name="_xlnm.Print_Area" localSheetId="5">'2016년 세출결산총괄'!$A$1:$G$11</definedName>
    <definedName name="_xlnm.Print_Area" localSheetId="3">'결산총괄'!$A$1:$G$17</definedName>
    <definedName name="_xlnm.Print_Area" localSheetId="2">'총칙'!$A$1:$J$18</definedName>
  </definedNames>
  <calcPr calcId="144525"/>
</workbook>
</file>

<file path=xl/comments4.xml><?xml version="1.0" encoding="utf-8"?>
<comments xmlns="http://schemas.openxmlformats.org/spreadsheetml/2006/main">
  <authors>
    <author>user</author>
  </authors>
  <commentList>
    <comment ref="F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<sst xmlns="http://schemas.openxmlformats.org/spreadsheetml/2006/main" count="262" uniqueCount="213">
  <si>
    <t>관</t>
  </si>
  <si>
    <t>항</t>
  </si>
  <si>
    <t>목</t>
  </si>
  <si>
    <t>여비</t>
  </si>
  <si>
    <t>계</t>
  </si>
  <si>
    <t>담당</t>
  </si>
  <si>
    <t xml:space="preserve">과    목 </t>
  </si>
  <si>
    <t>산출근거</t>
  </si>
  <si>
    <t>세 목</t>
  </si>
  <si>
    <t>계</t>
  </si>
  <si>
    <t>후원금</t>
  </si>
  <si>
    <t>사무비</t>
  </si>
  <si>
    <t>인건비</t>
  </si>
  <si>
    <t>제수당</t>
  </si>
  <si>
    <t>회의비</t>
  </si>
  <si>
    <t>차량비</t>
  </si>
  <si>
    <t>시설비</t>
  </si>
  <si>
    <t>잡지출</t>
  </si>
  <si>
    <t>예비비</t>
  </si>
  <si>
    <t>계</t>
  </si>
  <si>
    <t>자부담</t>
  </si>
  <si>
    <t>증감(B-A)</t>
  </si>
  <si>
    <t> 산출근거</t>
  </si>
  <si>
    <t>세출합계</t>
  </si>
  <si>
    <t>포항들꽃마을</t>
  </si>
  <si>
    <t>포항들꽃마을</t>
  </si>
  <si>
    <t>증감(B-A)</t>
  </si>
  <si>
    <t>보조금수입의 합 계</t>
  </si>
  <si>
    <t>불용품매각대</t>
  </si>
  <si>
    <t>자부담</t>
  </si>
  <si>
    <t>후원금</t>
  </si>
  <si>
    <t>세 입  합 계</t>
  </si>
  <si>
    <t xml:space="preserve">지정후원금 </t>
  </si>
  <si>
    <t>비지정후원금</t>
  </si>
  <si>
    <t>전년도이월금(자부담)</t>
  </si>
  <si>
    <t>전년도이월금(후원금)</t>
  </si>
  <si>
    <t>기타잡수입</t>
  </si>
  <si>
    <t xml:space="preserve"> -후원금(지정후원금)</t>
  </si>
  <si>
    <t xml:space="preserve"> -후원금(비지정후원금)</t>
  </si>
  <si>
    <t xml:space="preserve"> -이월금(후원금)</t>
  </si>
  <si>
    <t>기타보조금</t>
  </si>
  <si>
    <t>사무비의 합계</t>
  </si>
  <si>
    <t>급여총액</t>
  </si>
  <si>
    <t>번호</t>
  </si>
  <si>
    <t>성명</t>
  </si>
  <si>
    <t>기본급</t>
  </si>
  <si>
    <t>제 수 당</t>
  </si>
  <si>
    <t>공제액</t>
  </si>
  <si>
    <t>차인지급액</t>
  </si>
  <si>
    <t>명절휴가비</t>
  </si>
  <si>
    <t>시간외수당</t>
  </si>
  <si>
    <t>장려수당</t>
  </si>
  <si>
    <t>자격수당</t>
  </si>
  <si>
    <t>직책수당</t>
  </si>
  <si>
    <t>직무수당</t>
  </si>
  <si>
    <t>가족수당</t>
  </si>
  <si>
    <t>시설장</t>
  </si>
  <si>
    <t>최영배</t>
  </si>
  <si>
    <t>-</t>
  </si>
  <si>
    <t>생활복지사</t>
  </si>
  <si>
    <t>이경애</t>
  </si>
  <si>
    <r>
      <t>3</t>
    </r>
    <r>
      <rPr>
        <sz val="10"/>
        <color rgb="FF000000"/>
        <rFont val="Calibri"/>
        <family val="3"/>
        <scheme val="minor"/>
      </rPr>
      <t>명</t>
    </r>
  </si>
  <si>
    <t>간호조무사</t>
  </si>
  <si>
    <t>김경란</t>
  </si>
  <si>
    <t xml:space="preserve">포항들꽃마을 </t>
  </si>
  <si>
    <t>(단위 : 원)</t>
  </si>
  <si>
    <t>포항들꽃마을</t>
  </si>
  <si>
    <t>보조금수입의 합계</t>
  </si>
  <si>
    <t>기타보조금의 합계</t>
  </si>
  <si>
    <t>후원금수입의 합계</t>
  </si>
  <si>
    <t>후원금수입의 합계</t>
  </si>
  <si>
    <t>전입금의 합계</t>
  </si>
  <si>
    <t>전입금의 합계</t>
  </si>
  <si>
    <t>법인전입금(후원금)의 합계</t>
  </si>
  <si>
    <t>법인전입금
(후원금)</t>
  </si>
  <si>
    <t>이월금의 합계</t>
  </si>
  <si>
    <t>이월금의 합계</t>
  </si>
  <si>
    <t>전년도이월금의 합계</t>
  </si>
  <si>
    <t>잡수입의 합계</t>
  </si>
  <si>
    <t>잡수입의 합계</t>
  </si>
  <si>
    <t>불용품매각대의 합계</t>
  </si>
  <si>
    <t>기타잡수입의 합계</t>
  </si>
  <si>
    <t>기타예금이자 수입의 합계</t>
  </si>
  <si>
    <t>기타예금이자수입</t>
  </si>
  <si>
    <t>포항들꽃마을</t>
  </si>
  <si>
    <t>(단위 : 원)</t>
  </si>
  <si>
    <t>원장</t>
  </si>
  <si>
    <t>인건비의 합계</t>
  </si>
  <si>
    <t>급  여</t>
  </si>
  <si>
    <t>퇴직금 및 
퇴직적립금</t>
  </si>
  <si>
    <t>사회보험부담금</t>
  </si>
  <si>
    <t>기타후생경비</t>
  </si>
  <si>
    <t>일용잡금</t>
  </si>
  <si>
    <t>업무추진비의 합계</t>
  </si>
  <si>
    <t>업무추진비</t>
  </si>
  <si>
    <t>기관운영비</t>
  </si>
  <si>
    <t>운영비의 합계</t>
  </si>
  <si>
    <t>운영비</t>
  </si>
  <si>
    <t xml:space="preserve"> 수용비및수수료</t>
  </si>
  <si>
    <t>공공요금</t>
  </si>
  <si>
    <t>제세공과금</t>
  </si>
  <si>
    <t>기타운영비</t>
  </si>
  <si>
    <t>재산조성비의 합계</t>
  </si>
  <si>
    <t>자산취득비</t>
  </si>
  <si>
    <t>시설장비유지비</t>
  </si>
  <si>
    <t>사업비의 합계</t>
  </si>
  <si>
    <t>사업비</t>
  </si>
  <si>
    <t>운영비 합계</t>
  </si>
  <si>
    <t xml:space="preserve">생계비
</t>
  </si>
  <si>
    <t>예비비의 합계</t>
  </si>
  <si>
    <t>예비비</t>
  </si>
  <si>
    <t>수용기관경비</t>
  </si>
  <si>
    <t>피복비</t>
  </si>
  <si>
    <t>의료비</t>
  </si>
  <si>
    <t>장의비</t>
  </si>
  <si>
    <t>자활사업비</t>
  </si>
  <si>
    <t>특별급식비</t>
  </si>
  <si>
    <t>연료비</t>
  </si>
  <si>
    <t>의료재활사업비</t>
  </si>
  <si>
    <t>잡지출의 합계</t>
  </si>
  <si>
    <t>잡지출</t>
  </si>
  <si>
    <t>목       차</t>
  </si>
  <si>
    <t>구 분</t>
  </si>
  <si>
    <t>과    목</t>
  </si>
  <si>
    <t>증감(B-A)</t>
  </si>
  <si>
    <t>계</t>
  </si>
  <si>
    <t>자부담</t>
  </si>
  <si>
    <t>후원금</t>
  </si>
  <si>
    <t>세 입</t>
  </si>
  <si>
    <t>계</t>
  </si>
  <si>
    <t>보조금</t>
  </si>
  <si>
    <t>후원금수입</t>
  </si>
  <si>
    <t>전  입  금</t>
  </si>
  <si>
    <t>이  월  금</t>
  </si>
  <si>
    <t>잡  수  입</t>
  </si>
  <si>
    <t>비율%</t>
  </si>
  <si>
    <t>보조금수입</t>
  </si>
  <si>
    <t>이월금</t>
  </si>
  <si>
    <t>세 출</t>
  </si>
  <si>
    <t>사  무  비</t>
  </si>
  <si>
    <t>재산조성비</t>
  </si>
  <si>
    <t>사  업  비</t>
  </si>
  <si>
    <t>잡  지  출</t>
  </si>
  <si>
    <t>예  비  비</t>
  </si>
  <si>
    <t>증  감(B-A)</t>
  </si>
  <si>
    <r>
      <rPr>
        <sz val="11"/>
        <color theme="1"/>
        <rFont val="굴림체"/>
        <family val="3"/>
      </rPr>
      <t>·</t>
    </r>
    <r>
      <rPr>
        <sz val="11"/>
        <color theme="1"/>
        <rFont val="맑은 고딕"/>
        <family val="3"/>
      </rPr>
      <t>•</t>
    </r>
  </si>
  <si>
    <r>
      <t>2016</t>
    </r>
    <r>
      <rPr>
        <sz val="12"/>
        <color rgb="FF000000"/>
        <rFont val="Calibri"/>
        <family val="3"/>
        <scheme val="minor"/>
      </rPr>
      <t>년 직원 보수 일람표</t>
    </r>
  </si>
  <si>
    <t>2016년</t>
  </si>
  <si>
    <t>교육재활사업비</t>
  </si>
  <si>
    <t>직업재활사업비</t>
  </si>
  <si>
    <t>사회심리재활
사업비</t>
  </si>
  <si>
    <t>기타 프로그램
사업비</t>
  </si>
  <si>
    <t xml:space="preserve"> -법인으로부터의 전입금
  월7,000,000 × 12월  = 84,000,000</t>
  </si>
  <si>
    <t>재산
조성비</t>
  </si>
  <si>
    <t>단위 : 원</t>
  </si>
  <si>
    <t>2016년도 세입•세출 결산서</t>
  </si>
  <si>
    <t xml:space="preserve">  3. 2016년도 세입결산 총괄표</t>
  </si>
  <si>
    <t xml:space="preserve">  1. 결산총칙</t>
  </si>
  <si>
    <t xml:space="preserve">  2. 2016년도 결산 총괄표</t>
  </si>
  <si>
    <t xml:space="preserve">  4. 2016년도 세출결산 총괄표</t>
  </si>
  <si>
    <t xml:space="preserve">  5. 2016년도 세입결산 내역서</t>
  </si>
  <si>
    <t xml:space="preserve">  6. 2016년도 세출결산 내역서</t>
  </si>
  <si>
    <t xml:space="preserve">  7. 2016년도 임직원 보수 일람표</t>
  </si>
  <si>
    <t>결  산   총   칙</t>
  </si>
  <si>
    <t>2016년도 결산 총괄표</t>
  </si>
  <si>
    <t>2016년도 2차추경 예산액(A)</t>
  </si>
  <si>
    <t>2016년도 결산액(B)</t>
  </si>
  <si>
    <t>차년도 이월금</t>
  </si>
  <si>
    <t>2016년도 세입 결산 총괄표</t>
  </si>
  <si>
    <t>2016년도 
2차 추경 예산(A)</t>
  </si>
  <si>
    <t>2016년도 세입 결산(B)</t>
  </si>
  <si>
    <t>2016년도 세출 결산 총괄표</t>
  </si>
  <si>
    <t>2016년도 결산(B)</t>
  </si>
  <si>
    <r>
      <t xml:space="preserve">2016년도 세입 결산 내역서 
</t>
    </r>
    <r>
      <rPr>
        <b/>
        <sz val="16"/>
        <color theme="1"/>
        <rFont val="굴림체"/>
        <family val="3"/>
      </rPr>
      <t>(2016.1.1 ~ 2016.12.31)</t>
    </r>
  </si>
  <si>
    <t>2016년도 세출 결산 내역(B)</t>
  </si>
  <si>
    <t>2016년도 2차
추경예산(A)</t>
  </si>
  <si>
    <t>차년도 이월금</t>
  </si>
  <si>
    <t xml:space="preserve">■직원 퇴직적립금 (3인)                   </t>
  </si>
  <si>
    <t>ο차량 유류비                                                  8,019,935
ο차량 정비료                                                  2,598,804</t>
  </si>
  <si>
    <t>ο화재수신기 교체비                                            1,540,000</t>
  </si>
  <si>
    <t>ο시설증축 2개동 공사 잔금 30,000,000
ο시설 1개동 공사대금 30,000,000
ο시설 내 부대 공사비 11,550,000</t>
  </si>
  <si>
    <t>■ 직원 출장비                                                    239,100</t>
  </si>
  <si>
    <t>■ 사회복지법인 들꽃마을 후원회(지역후원회) 업무 출장비         6,051,800</t>
  </si>
  <si>
    <t>ο대구가톨릭 사회복지 협회비                                     200,000
ο화재보험료(연1회)                                              230,000
ο영업배상책임보험료(연1회)                                      248,900
ο자동차보험료                                                 3,288,690
ο시설물 환경개선 부담금                                         250,000
ο자동차 환경개선 부담금                                         220,000
ο자동차세                                                       544,760
ο전기 안전 점검료(연1회)                                        100,000</t>
  </si>
  <si>
    <t>ο생활동 에어콘 구입비                                         2,540,000
ο생활동 냉장고 구입비                                           600,000
ο엔진톱 구입비                                                  476,300
ο사무실 컴퓨터 구입비                                         1,090,000
ο화목보일러 구입비                                            2,200,000
ο농기계 구입비                                                2,860,000
ο야외행사용 천막 구입비                                       1,980,000
ο예초기 구입비                                                  330,000</t>
  </si>
  <si>
    <t>ο식재료 구입비                                               33,416,918</t>
  </si>
  <si>
    <t xml:space="preserve">ο월동용 김장비                                                2,905,000              </t>
  </si>
  <si>
    <t>ο세수비누, 휴지, 세제류 外 구입비</t>
  </si>
  <si>
    <t>ο의복 구입비                                                  1,538,700
ο신발구입비                                                      53,000
ο이불구입비                                                      70,000</t>
  </si>
  <si>
    <t xml:space="preserve">ο의약품 구입 및 시약대                                        7,056,840                                        
ο진료비                                                       5,961,090
ο입원비                                                       6,244,530                                         
ο의료용구 구입비                                              1,647,800 
ο6명 기초검사료                                                  98,340                                                  </t>
  </si>
  <si>
    <t>ο마을 내 자활사업비 (2명)                                     3,400,000</t>
  </si>
  <si>
    <t>ο장례도구 구입 및 장례비                                      1,970,000</t>
  </si>
  <si>
    <t xml:space="preserve">ο유제품, 과일, 떡 등 급식 구입비                              3,853,388       </t>
  </si>
  <si>
    <t>■ 보일러 설비 보수 일용금                                       800,000</t>
  </si>
  <si>
    <t>2016년도 2차
추경예산(A)</t>
  </si>
  <si>
    <t>2016년도 세입 결산 내역 (B)</t>
  </si>
  <si>
    <t xml:space="preserve"> -이월금</t>
  </si>
  <si>
    <t>-정기예탁금 이자 발생액 
                12월   = 19,708,843
-보통예금 이자 발생액        49,360</t>
  </si>
  <si>
    <t xml:space="preserve"> -농협 CASH BANK 전환금</t>
  </si>
  <si>
    <t>참고용 기재</t>
  </si>
  <si>
    <t>2016년도 
2차 추경 예산(A)</t>
  </si>
  <si>
    <t>참고용 기재 (확인후삭제 요)</t>
  </si>
  <si>
    <t>■ 예비비</t>
  </si>
  <si>
    <t xml:space="preserve">ο온수및난방 유류비                                            4,014,653            
ο난방용 심야전기료                                            6,836,040                       
οLP 가스료                                                    7,908,250  </t>
  </si>
  <si>
    <t>■ 프로그램 운영비                                             1,637,970
ο야외 나들이 행사비(2회)                                      1,315,270
ο축일 행사비                                                     44,400
ο부활절 행사비                                                   92,000
ο세례자 선물 구입비                                             114,000
ο장애인의 날 행사비                                              72,300</t>
  </si>
  <si>
    <t>ο우편료                                                       1,211,880
ο전화료 및 통신료                                             2,854,400              
ο전기료                                                      15,404,620                               
ο상·하수도료                                                 9,171,930                            
ο케이블 TV 시청료                                               475,200                         
ο오물수거료                                                     400,000                           
ο엘리베이트 정기 보수료                                       2,400,000                  
ο방역료                                                       2,220,000                                 
ο스카이라이프 시청료                                            483,250 
ο음식물쓰레기 수거료                                          1,650,000</t>
  </si>
  <si>
    <t>ο사무용품 구입비                                                 743,580
ο복합기 렌탈료                                                   720,000
ο등기료                                                          667,080
ο운송료                                                           45,000
ο현상료                                                          120,000
ο입금수수료                                                       63,000
ο충전료                                                          300,000
ο서류 제본료                                                      82,000
ο전례용품 구입비                                                 274,400
ο소모품성 공구 구입비                                            328,200
ο농사용 작물 및 퇴비 구입비                                    2,284,450
ο신문 구독료                                                     180,000
ο수선 수리비                                                   1,937,000
ο종량제 봉투 구입비                                              522,000
ο잡화류 구입비                                                   943,410
ο업무용 봉투 제작비                                              418,000
ο정수기 렌탈료                                                 2,035,200
ο기타                                                         29,398,287</t>
  </si>
  <si>
    <t xml:space="preserve">    제1조 : (포항들꽃마을)의 2016년도 총 세입액은 금1,671,183,722원이며 
             총 세출액은 392,417,705원이며 차년도 이월금은 금1,278,766,017원이다.
    제2조 : 2016년도  세입•세출 결산의 명세는 별첨 「세입•세출예산」과 같다.
    제3조 : 2016년도 채무부담행위 「해당없음」
    제4조 : 예산전용이 긴박한 경우 시설의 장이 우선 집행하고 이사회 의결을 얻도록 한다.
    제5조 : 세입•세출결산의 심의 의결권은 이사회에 위임한다.
</t>
  </si>
  <si>
    <t>과목</t>
  </si>
  <si>
    <r>
      <t xml:space="preserve">■명절휴가비 (봉급의 60% 연 2회)   
ο 시  설  장  2회      </t>
    </r>
    <r>
      <rPr>
        <u val="single"/>
        <sz val="14"/>
        <color rgb="FF000000"/>
        <rFont val="굴림체"/>
        <family val="3"/>
      </rPr>
      <t xml:space="preserve">
</t>
    </r>
    <r>
      <rPr>
        <sz val="14"/>
        <color rgb="FF000000"/>
        <rFont val="굴림체"/>
        <family val="3"/>
      </rPr>
      <t xml:space="preserve">ο 생활복지사  2회                       
ο 간호조무사  2회                      
                                     </t>
    </r>
  </si>
  <si>
    <t xml:space="preserve">■기본급
ο시설장  24호 1명 
ο생활복지사 10호 1명
ο간호조무사 계약직 1명  </t>
  </si>
  <si>
    <t xml:space="preserve">■사회보험부담금                                               8,001,540
ο건강보험료                                                   4,148,760                           
ο장기요양보험료                                                 271,440                        
ο국민연금                                                     2,936,740                             
ο고용보험료                                                     455,880                                   
ο산업재해보험                                                   188,720                       </t>
  </si>
  <si>
    <r>
      <rPr>
        <b/>
        <sz val="28"/>
        <color indexed="8"/>
        <rFont val="굴림체"/>
        <family val="3"/>
      </rPr>
      <t>2016년도 세출 결산 내역서</t>
    </r>
    <r>
      <rPr>
        <b/>
        <sz val="24"/>
        <color indexed="8"/>
        <rFont val="굴림체"/>
        <family val="3"/>
      </rPr>
      <t xml:space="preserve">
(2016.01.01 - 2016.12.31)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</si>
</sst>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76" formatCode="[&lt;0]&quot;△  &quot;#,###;#,###"/>
    <numFmt numFmtId="177" formatCode="&quot;₩&quot;#,##0.00_);[Red]\(&quot;₩&quot;#,##0.00\)"/>
    <numFmt numFmtId="178" formatCode="0.000_ "/>
    <numFmt numFmtId="179" formatCode="_-* #,##0.000_-;\-* #,##0.000_-;_-* &quot;-&quot;_-;_-@_-"/>
  </numFmts>
  <fonts count="6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돋움"/>
      <family val="3"/>
    </font>
    <font>
      <sz val="11"/>
      <name val="돋움"/>
      <family val="3"/>
    </font>
    <font>
      <b/>
      <u val="single"/>
      <sz val="22"/>
      <name val="바탕"/>
      <family val="1"/>
    </font>
    <font>
      <sz val="13"/>
      <name val="굴림체"/>
      <family val="3"/>
    </font>
    <font>
      <b/>
      <sz val="13"/>
      <name val="굴림체"/>
      <family val="3"/>
    </font>
    <font>
      <b/>
      <sz val="12"/>
      <name val="돋움"/>
      <family val="3"/>
    </font>
    <font>
      <sz val="11"/>
      <name val="굴림체"/>
      <family val="3"/>
    </font>
    <font>
      <b/>
      <sz val="13"/>
      <name val="돋움"/>
      <family val="3"/>
    </font>
    <font>
      <sz val="10"/>
      <color rgb="FF000000"/>
      <name val="굴림"/>
      <family val="3"/>
    </font>
    <font>
      <sz val="13"/>
      <name val="돋움체"/>
      <family val="3"/>
    </font>
    <font>
      <sz val="9"/>
      <name val="돋움체"/>
      <family val="3"/>
    </font>
    <font>
      <sz val="10"/>
      <color theme="1"/>
      <name val="돋움체"/>
      <family val="3"/>
    </font>
    <font>
      <sz val="11"/>
      <color theme="1"/>
      <name val="돋움체"/>
      <family val="3"/>
    </font>
    <font>
      <b/>
      <u val="single"/>
      <sz val="18"/>
      <name val="돋움체"/>
      <family val="3"/>
    </font>
    <font>
      <b/>
      <sz val="8"/>
      <name val="굴림체"/>
      <family val="3"/>
    </font>
    <font>
      <b/>
      <sz val="10"/>
      <name val="굴림체"/>
      <family val="3"/>
    </font>
    <font>
      <b/>
      <u val="single"/>
      <sz val="18"/>
      <color theme="1"/>
      <name val="돋움체"/>
      <family val="3"/>
    </font>
    <font>
      <b/>
      <sz val="20"/>
      <color theme="1"/>
      <name val="돋움체"/>
      <family val="3"/>
    </font>
    <font>
      <sz val="12"/>
      <color theme="1"/>
      <name val="돋움체"/>
      <family val="3"/>
    </font>
    <font>
      <sz val="11"/>
      <color rgb="FF000000"/>
      <name val="Calibri"/>
      <family val="3"/>
      <scheme val="minor"/>
    </font>
    <font>
      <sz val="8"/>
      <name val="맑은 고딕"/>
      <family val="3"/>
    </font>
    <font>
      <sz val="11"/>
      <color indexed="8"/>
      <name val="맑은 고딕"/>
      <family val="3"/>
    </font>
    <font>
      <sz val="9"/>
      <color indexed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11"/>
      <name val="돋움체"/>
      <family val="3"/>
    </font>
    <font>
      <sz val="10"/>
      <color rgb="FF000000"/>
      <name val="Calibri"/>
      <family val="3"/>
      <scheme val="minor"/>
    </font>
    <font>
      <sz val="12"/>
      <color rgb="FF000000"/>
      <name val="굴림체"/>
      <family val="3"/>
    </font>
    <font>
      <sz val="12"/>
      <color rgb="FF000000"/>
      <name val="Calibri"/>
      <family val="3"/>
      <scheme val="minor"/>
    </font>
    <font>
      <b/>
      <sz val="18"/>
      <color theme="1"/>
      <name val="굴림체"/>
      <family val="3"/>
    </font>
    <font>
      <b/>
      <sz val="9"/>
      <color indexed="8"/>
      <name val="돋움"/>
      <family val="3"/>
    </font>
    <font>
      <sz val="9"/>
      <name val="돋움"/>
      <family val="3"/>
    </font>
    <font>
      <sz val="10"/>
      <color rgb="FF000000"/>
      <name val="굴림체"/>
      <family val="3"/>
    </font>
    <font>
      <sz val="9"/>
      <color rgb="FF000000"/>
      <name val="Calibri"/>
      <family val="3"/>
      <scheme val="minor"/>
    </font>
    <font>
      <b/>
      <sz val="18"/>
      <name val="굴림체"/>
      <family val="3"/>
    </font>
    <font>
      <b/>
      <sz val="16"/>
      <color theme="1"/>
      <name val="굴림체"/>
      <family val="3"/>
    </font>
    <font>
      <b/>
      <sz val="18"/>
      <name val="돋움체"/>
      <family val="3"/>
    </font>
    <font>
      <sz val="11"/>
      <color theme="1"/>
      <name val="굴림체"/>
      <family val="3"/>
    </font>
    <font>
      <sz val="12"/>
      <color theme="1"/>
      <name val="굴림체"/>
      <family val="3"/>
    </font>
    <font>
      <sz val="14"/>
      <color theme="1"/>
      <name val="굴림체"/>
      <family val="3"/>
    </font>
    <font>
      <b/>
      <sz val="12"/>
      <color theme="1"/>
      <name val="굴림체"/>
      <family val="3"/>
    </font>
    <font>
      <b/>
      <sz val="14"/>
      <color theme="1"/>
      <name val="굴림체"/>
      <family val="3"/>
    </font>
    <font>
      <sz val="12"/>
      <name val="굴림체"/>
      <family val="3"/>
    </font>
    <font>
      <b/>
      <sz val="12"/>
      <name val="굴림체"/>
      <family val="3"/>
    </font>
    <font>
      <sz val="12"/>
      <name val="돋움"/>
      <family val="3"/>
    </font>
    <font>
      <sz val="12"/>
      <name val="돋움체"/>
      <family val="3"/>
    </font>
    <font>
      <sz val="11"/>
      <color theme="1"/>
      <name val="맑은 고딕"/>
      <family val="3"/>
    </font>
    <font>
      <sz val="9"/>
      <color indexed="8"/>
      <name val="돋움체"/>
      <family val="3"/>
    </font>
    <font>
      <sz val="16"/>
      <color rgb="FF000000"/>
      <name val="굴림체"/>
      <family val="3"/>
    </font>
    <font>
      <b/>
      <sz val="11"/>
      <color rgb="FFFF0000"/>
      <name val="돋움"/>
      <family val="3"/>
    </font>
    <font>
      <b/>
      <sz val="11"/>
      <name val="돋움"/>
      <family val="3"/>
    </font>
    <font>
      <b/>
      <sz val="11"/>
      <color rgb="FFC00000"/>
      <name val="돋움"/>
      <family val="3"/>
    </font>
    <font>
      <b/>
      <sz val="24"/>
      <color theme="1"/>
      <name val="새굴림"/>
      <family val="1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sz val="14"/>
      <color rgb="FF000000"/>
      <name val="굴림체"/>
      <family val="3"/>
    </font>
    <font>
      <b/>
      <sz val="14"/>
      <color rgb="FF000000"/>
      <name val="굴림체"/>
      <family val="3"/>
    </font>
    <font>
      <u val="single"/>
      <sz val="14"/>
      <color rgb="FF000000"/>
      <name val="굴림체"/>
      <family val="3"/>
    </font>
    <font>
      <sz val="14"/>
      <name val="굴림체"/>
      <family val="3"/>
    </font>
    <font>
      <b/>
      <sz val="24"/>
      <color indexed="8"/>
      <name val="굴림체"/>
      <family val="3"/>
    </font>
    <font>
      <b/>
      <sz val="28"/>
      <color indexed="8"/>
      <name val="굴림체"/>
      <family val="3"/>
    </font>
    <font>
      <sz val="18"/>
      <color theme="1"/>
      <name val="굴림체"/>
      <family val="3"/>
    </font>
    <font>
      <b/>
      <sz val="9"/>
      <color theme="1"/>
      <name val="돋움"/>
      <family val="3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thin"/>
    </border>
    <border>
      <left/>
      <right/>
      <top style="thin">
        <color rgb="FF000000"/>
      </top>
      <bottom/>
    </border>
    <border>
      <left style="thin"/>
      <right style="hair"/>
      <top/>
      <bottom style="hair"/>
    </border>
    <border>
      <left style="thin"/>
      <right style="thin"/>
      <top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/>
      <top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 style="thin"/>
      <bottom/>
    </border>
    <border>
      <left/>
      <right style="thin"/>
      <top/>
      <bottom style="thin">
        <color rgb="FF000000"/>
      </bottom>
    </border>
    <border>
      <left/>
      <right style="thin"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4" fillId="0" borderId="0">
      <alignment/>
      <protection/>
    </xf>
    <xf numFmtId="41" fontId="4" fillId="0" borderId="0" applyFont="0" applyFill="0" applyBorder="0" applyAlignment="0" applyProtection="0"/>
    <xf numFmtId="0" fontId="11" fillId="2" borderId="1">
      <alignment horizontal="left" wrapText="1"/>
      <protection/>
    </xf>
    <xf numFmtId="0" fontId="22" fillId="0" borderId="0">
      <alignment vertical="center"/>
      <protection/>
    </xf>
    <xf numFmtId="41" fontId="24" fillId="0" borderId="0" applyFont="0" applyFill="0" applyBorder="0" applyProtection="0">
      <alignment/>
    </xf>
    <xf numFmtId="0" fontId="0" fillId="0" borderId="0">
      <alignment vertical="center"/>
      <protection/>
    </xf>
    <xf numFmtId="9" fontId="0" fillId="0" borderId="0" applyFont="0" applyFill="0" applyBorder="0" applyProtection="0">
      <alignment/>
    </xf>
  </cellStyleXfs>
  <cellXfs count="489">
    <xf numFmtId="0" fontId="0" fillId="0" borderId="0" xfId="0" applyAlignment="1">
      <alignment vertical="center"/>
    </xf>
    <xf numFmtId="0" fontId="5" fillId="0" borderId="0" xfId="21" applyFont="1" applyAlignment="1">
      <alignment horizontal="center"/>
      <protection/>
    </xf>
    <xf numFmtId="0" fontId="4" fillId="0" borderId="0" xfId="21">
      <alignment/>
      <protection/>
    </xf>
    <xf numFmtId="0" fontId="7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9" fillId="0" borderId="0" xfId="21" applyFont="1">
      <alignment/>
      <protection/>
    </xf>
    <xf numFmtId="43" fontId="7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41" fontId="12" fillId="0" borderId="0" xfId="22" applyFont="1"/>
    <xf numFmtId="0" fontId="15" fillId="0" borderId="0" xfId="0" applyFont="1" applyAlignment="1">
      <alignment vertical="center"/>
    </xf>
    <xf numFmtId="41" fontId="7" fillId="0" borderId="0" xfId="21" applyNumberFormat="1" applyFont="1" applyAlignment="1">
      <alignment vertical="center"/>
      <protection/>
    </xf>
    <xf numFmtId="41" fontId="8" fillId="0" borderId="0" xfId="21" applyNumberFormat="1" applyFont="1" applyAlignment="1">
      <alignment vertical="center"/>
      <protection/>
    </xf>
    <xf numFmtId="41" fontId="17" fillId="0" borderId="0" xfId="21" applyNumberFormat="1" applyFont="1">
      <alignment/>
      <protection/>
    </xf>
    <xf numFmtId="41" fontId="18" fillId="0" borderId="0" xfId="21" applyNumberFormat="1" applyFont="1" applyAlignment="1">
      <alignment vertical="center"/>
      <protection/>
    </xf>
    <xf numFmtId="0" fontId="15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0" fillId="0" borderId="6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8" xfId="21" applyFont="1" applyBorder="1" applyAlignment="1">
      <alignment horizontal="right"/>
      <protection/>
    </xf>
    <xf numFmtId="0" fontId="4" fillId="0" borderId="0" xfId="21" applyFont="1" applyAlignment="1">
      <alignment horizontal="center" vertical="center"/>
      <protection/>
    </xf>
    <xf numFmtId="41" fontId="4" fillId="0" borderId="0" xfId="21" applyNumberFormat="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41" fontId="33" fillId="3" borderId="10" xfId="25" applyFont="1" applyFill="1" applyBorder="1" applyAlignment="1">
      <alignment horizontal="right" vertical="center" wrapText="1"/>
    </xf>
    <xf numFmtId="0" fontId="25" fillId="3" borderId="10" xfId="26" applyFont="1" applyFill="1" applyBorder="1" applyAlignment="1">
      <alignment horizontal="left" vertical="center" wrapText="1"/>
      <protection/>
    </xf>
    <xf numFmtId="41" fontId="25" fillId="3" borderId="10" xfId="25" applyFont="1" applyFill="1" applyBorder="1" applyAlignment="1">
      <alignment horizontal="right" vertical="center" wrapText="1"/>
    </xf>
    <xf numFmtId="0" fontId="25" fillId="4" borderId="11" xfId="26" applyFont="1" applyFill="1" applyBorder="1" applyAlignment="1">
      <alignment horizontal="right" vertical="center" wrapText="1"/>
      <protection/>
    </xf>
    <xf numFmtId="41" fontId="25" fillId="4" borderId="11" xfId="25" applyFont="1" applyFill="1" applyBorder="1" applyAlignment="1">
      <alignment horizontal="right" vertical="center" wrapText="1"/>
    </xf>
    <xf numFmtId="49" fontId="25" fillId="4" borderId="11" xfId="26" applyNumberFormat="1" applyFont="1" applyFill="1" applyBorder="1" applyAlignment="1">
      <alignment horizontal="left" vertical="center" wrapText="1"/>
      <protection/>
    </xf>
    <xf numFmtId="0" fontId="22" fillId="0" borderId="12" xfId="26" applyFont="1" applyBorder="1" applyAlignment="1">
      <alignment horizontal="right" vertical="center"/>
      <protection/>
    </xf>
    <xf numFmtId="0" fontId="25" fillId="5" borderId="12" xfId="26" applyFont="1" applyFill="1" applyBorder="1" applyAlignment="1">
      <alignment horizontal="right" vertical="center" wrapText="1"/>
      <protection/>
    </xf>
    <xf numFmtId="0" fontId="25" fillId="4" borderId="12" xfId="26" applyFont="1" applyFill="1" applyBorder="1" applyAlignment="1">
      <alignment horizontal="right" vertical="center" wrapText="1"/>
      <protection/>
    </xf>
    <xf numFmtId="41" fontId="25" fillId="4" borderId="12" xfId="25" applyFont="1" applyFill="1" applyBorder="1" applyAlignment="1">
      <alignment horizontal="right" vertical="center" wrapText="1"/>
    </xf>
    <xf numFmtId="49" fontId="25" fillId="4" borderId="12" xfId="26" applyNumberFormat="1" applyFont="1" applyFill="1" applyBorder="1" applyAlignment="1">
      <alignment horizontal="left" vertical="center" wrapText="1"/>
      <protection/>
    </xf>
    <xf numFmtId="0" fontId="25" fillId="0" borderId="11" xfId="26" applyFont="1" applyBorder="1" applyAlignment="1">
      <alignment vertical="center" wrapText="1"/>
      <protection/>
    </xf>
    <xf numFmtId="0" fontId="25" fillId="0" borderId="13" xfId="26" applyFont="1" applyBorder="1" applyAlignment="1">
      <alignment vertical="center" wrapText="1"/>
      <protection/>
    </xf>
    <xf numFmtId="0" fontId="25" fillId="4" borderId="11" xfId="26" applyFont="1" applyFill="1" applyBorder="1" applyAlignment="1">
      <alignment vertical="center" wrapText="1"/>
      <protection/>
    </xf>
    <xf numFmtId="0" fontId="25" fillId="4" borderId="13" xfId="26" applyFont="1" applyFill="1" applyBorder="1" applyAlignment="1">
      <alignment vertical="center" wrapText="1"/>
      <protection/>
    </xf>
    <xf numFmtId="0" fontId="25" fillId="4" borderId="10" xfId="26" applyFont="1" applyFill="1" applyBorder="1" applyAlignment="1">
      <alignment horizontal="right" vertical="center" wrapText="1"/>
      <protection/>
    </xf>
    <xf numFmtId="41" fontId="25" fillId="4" borderId="10" xfId="25" applyFont="1" applyFill="1" applyBorder="1" applyAlignment="1">
      <alignment horizontal="right" vertical="center" wrapText="1"/>
    </xf>
    <xf numFmtId="49" fontId="25" fillId="4" borderId="10" xfId="26" applyNumberFormat="1" applyFont="1" applyFill="1" applyBorder="1" applyAlignment="1">
      <alignment horizontal="left" vertical="center" wrapText="1"/>
      <protection/>
    </xf>
    <xf numFmtId="41" fontId="34" fillId="3" borderId="10" xfId="25" applyFont="1" applyFill="1" applyBorder="1" applyAlignment="1">
      <alignment horizontal="right" vertical="center" wrapText="1"/>
    </xf>
    <xf numFmtId="0" fontId="34" fillId="3" borderId="10" xfId="26" applyFont="1" applyFill="1" applyBorder="1" applyAlignment="1">
      <alignment horizontal="left" vertical="center" wrapText="1"/>
      <protection/>
    </xf>
    <xf numFmtId="41" fontId="25" fillId="3" borderId="12" xfId="25" applyFont="1" applyFill="1" applyBorder="1" applyAlignment="1">
      <alignment horizontal="right" vertical="center" wrapText="1"/>
    </xf>
    <xf numFmtId="0" fontId="25" fillId="3" borderId="12" xfId="26" applyFont="1" applyFill="1" applyBorder="1" applyAlignment="1">
      <alignment horizontal="left" vertical="center" wrapText="1"/>
      <protection/>
    </xf>
    <xf numFmtId="41" fontId="34" fillId="4" borderId="13" xfId="25" applyFont="1" applyFill="1" applyBorder="1" applyAlignment="1">
      <alignment horizontal="right" vertical="center" wrapText="1"/>
    </xf>
    <xf numFmtId="0" fontId="22" fillId="0" borderId="11" xfId="26" applyFont="1" applyBorder="1" applyAlignment="1">
      <alignment vertical="center"/>
      <protection/>
    </xf>
    <xf numFmtId="0" fontId="22" fillId="0" borderId="13" xfId="26" applyFont="1" applyBorder="1" applyAlignment="1">
      <alignment vertical="center"/>
      <protection/>
    </xf>
    <xf numFmtId="0" fontId="22" fillId="0" borderId="12" xfId="26" applyFont="1" applyBorder="1" applyAlignment="1">
      <alignment vertical="center"/>
      <protection/>
    </xf>
    <xf numFmtId="0" fontId="25" fillId="4" borderId="10" xfId="26" applyFont="1" applyFill="1" applyBorder="1" applyAlignment="1">
      <alignment horizontal="center" vertical="center" wrapText="1"/>
      <protection/>
    </xf>
    <xf numFmtId="0" fontId="25" fillId="4" borderId="12" xfId="26" applyFont="1" applyFill="1" applyBorder="1" applyAlignment="1">
      <alignment horizontal="center" vertical="center" wrapText="1"/>
      <protection/>
    </xf>
    <xf numFmtId="41" fontId="34" fillId="4" borderId="10" xfId="25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29" fillId="0" borderId="14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3" fontId="35" fillId="0" borderId="14" xfId="0" applyNumberFormat="1" applyFont="1" applyBorder="1" applyAlignment="1">
      <alignment horizontal="right" vertical="center" wrapText="1"/>
    </xf>
    <xf numFmtId="0" fontId="35" fillId="0" borderId="14" xfId="0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6" xfId="0" applyFont="1" applyBorder="1" applyAlignment="1">
      <alignment vertical="center"/>
    </xf>
    <xf numFmtId="0" fontId="42" fillId="0" borderId="0" xfId="0" applyFont="1" applyBorder="1" applyAlignment="1">
      <alignment horizontal="left" vertical="center" indent="1"/>
    </xf>
    <xf numFmtId="0" fontId="42" fillId="0" borderId="3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42" fillId="0" borderId="5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6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2" fillId="0" borderId="7" xfId="0" applyFont="1" applyBorder="1" applyAlignment="1">
      <alignment vertical="center"/>
    </xf>
    <xf numFmtId="0" fontId="42" fillId="0" borderId="8" xfId="0" applyFont="1" applyBorder="1" applyAlignment="1">
      <alignment vertical="center"/>
    </xf>
    <xf numFmtId="0" fontId="42" fillId="0" borderId="9" xfId="0" applyFont="1" applyBorder="1" applyAlignment="1">
      <alignment vertical="center"/>
    </xf>
    <xf numFmtId="41" fontId="45" fillId="6" borderId="10" xfId="22" applyFont="1" applyFill="1" applyBorder="1" applyAlignment="1">
      <alignment horizontal="center" vertical="center" wrapText="1"/>
    </xf>
    <xf numFmtId="0" fontId="46" fillId="7" borderId="10" xfId="21" applyFont="1" applyFill="1" applyBorder="1" applyAlignment="1">
      <alignment horizontal="center" vertical="center"/>
      <protection/>
    </xf>
    <xf numFmtId="41" fontId="43" fillId="0" borderId="10" xfId="20" applyFont="1" applyBorder="1" applyAlignment="1">
      <alignment vertical="center"/>
    </xf>
    <xf numFmtId="41" fontId="46" fillId="7" borderId="10" xfId="22" applyNumberFormat="1" applyFont="1" applyFill="1" applyBorder="1" applyAlignment="1">
      <alignment horizontal="left" vertical="center" indent="1"/>
    </xf>
    <xf numFmtId="0" fontId="45" fillId="0" borderId="10" xfId="21" applyFont="1" applyBorder="1" applyAlignment="1">
      <alignment horizontal="distributed" vertical="center" indent="1"/>
      <protection/>
    </xf>
    <xf numFmtId="41" fontId="41" fillId="0" borderId="10" xfId="20" applyFont="1" applyBorder="1" applyAlignment="1">
      <alignment vertical="center"/>
    </xf>
    <xf numFmtId="0" fontId="45" fillId="8" borderId="10" xfId="21" applyFont="1" applyFill="1" applyBorder="1" applyAlignment="1">
      <alignment horizontal="center" vertical="center"/>
      <protection/>
    </xf>
    <xf numFmtId="0" fontId="45" fillId="0" borderId="10" xfId="21" applyFont="1" applyBorder="1" applyAlignment="1">
      <alignment vertical="center"/>
      <protection/>
    </xf>
    <xf numFmtId="0" fontId="45" fillId="6" borderId="10" xfId="21" applyFont="1" applyFill="1" applyBorder="1" applyAlignment="1">
      <alignment horizontal="center" vertical="center"/>
      <protection/>
    </xf>
    <xf numFmtId="41" fontId="45" fillId="6" borderId="10" xfId="22" applyFont="1" applyFill="1" applyBorder="1" applyAlignment="1">
      <alignment horizontal="center" vertical="center"/>
    </xf>
    <xf numFmtId="0" fontId="47" fillId="8" borderId="10" xfId="21" applyFont="1" applyFill="1" applyBorder="1" applyAlignment="1">
      <alignment horizontal="center" vertical="center"/>
      <protection/>
    </xf>
    <xf numFmtId="0" fontId="45" fillId="0" borderId="0" xfId="21" applyFont="1" applyAlignment="1">
      <alignment vertical="center"/>
      <protection/>
    </xf>
    <xf numFmtId="0" fontId="45" fillId="0" borderId="16" xfId="21" applyFont="1" applyBorder="1" applyAlignment="1">
      <alignment horizontal="distributed" vertical="center" indent="1"/>
      <protection/>
    </xf>
    <xf numFmtId="41" fontId="21" fillId="0" borderId="10" xfId="20" applyFont="1" applyBorder="1" applyAlignment="1">
      <alignment vertical="center"/>
    </xf>
    <xf numFmtId="0" fontId="45" fillId="0" borderId="17" xfId="21" applyFont="1" applyBorder="1" applyAlignment="1">
      <alignment horizontal="distributed" vertical="center" indent="1"/>
      <protection/>
    </xf>
    <xf numFmtId="0" fontId="45" fillId="0" borderId="18" xfId="21" applyFont="1" applyBorder="1" applyAlignment="1">
      <alignment horizontal="distributed" vertical="center" indent="1"/>
      <protection/>
    </xf>
    <xf numFmtId="41" fontId="48" fillId="7" borderId="10" xfId="22" applyNumberFormat="1" applyFont="1" applyFill="1" applyBorder="1" applyAlignment="1">
      <alignment horizontal="left" vertical="center" indent="1"/>
    </xf>
    <xf numFmtId="176" fontId="45" fillId="7" borderId="10" xfId="22" applyNumberFormat="1" applyFont="1" applyFill="1" applyBorder="1" applyAlignment="1">
      <alignment vertical="center"/>
    </xf>
    <xf numFmtId="177" fontId="47" fillId="0" borderId="10" xfId="21" applyNumberFormat="1" applyFont="1" applyBorder="1" applyAlignment="1">
      <alignment vertical="center"/>
      <protection/>
    </xf>
    <xf numFmtId="10" fontId="47" fillId="0" borderId="10" xfId="21" applyNumberFormat="1" applyFont="1" applyBorder="1" applyAlignment="1">
      <alignment vertical="center"/>
      <protection/>
    </xf>
    <xf numFmtId="41" fontId="41" fillId="0" borderId="0" xfId="20" applyFont="1" applyAlignment="1">
      <alignment vertical="center"/>
    </xf>
    <xf numFmtId="41" fontId="46" fillId="7" borderId="10" xfId="20" applyFont="1" applyFill="1" applyBorder="1" applyAlignment="1">
      <alignment horizontal="left" vertical="center" indent="1"/>
    </xf>
    <xf numFmtId="41" fontId="45" fillId="0" borderId="10" xfId="20" applyFont="1" applyBorder="1" applyAlignment="1">
      <alignment horizontal="left" vertical="center" indent="1"/>
    </xf>
    <xf numFmtId="41" fontId="45" fillId="0" borderId="10" xfId="20" applyFont="1" applyBorder="1" applyAlignment="1">
      <alignment vertical="center"/>
    </xf>
    <xf numFmtId="41" fontId="41" fillId="0" borderId="10" xfId="20" applyFont="1" applyBorder="1" applyAlignment="1">
      <alignment vertical="center"/>
    </xf>
    <xf numFmtId="41" fontId="41" fillId="0" borderId="10" xfId="20" applyFont="1" applyBorder="1" applyAlignment="1">
      <alignment horizontal="right" vertical="center"/>
    </xf>
    <xf numFmtId="41" fontId="43" fillId="0" borderId="0" xfId="20" applyFont="1" applyAlignment="1">
      <alignment vertical="center"/>
    </xf>
    <xf numFmtId="41" fontId="45" fillId="7" borderId="10" xfId="20" applyFont="1" applyFill="1" applyBorder="1" applyAlignment="1">
      <alignment horizontal="left" vertical="center" indent="1"/>
    </xf>
    <xf numFmtId="41" fontId="41" fillId="0" borderId="10" xfId="20" applyFont="1" applyBorder="1" applyAlignment="1">
      <alignment horizontal="left" vertical="center" indent="1"/>
    </xf>
    <xf numFmtId="176" fontId="46" fillId="7" borderId="10" xfId="22" applyNumberFormat="1" applyFont="1" applyFill="1" applyBorder="1" applyAlignment="1">
      <alignment vertical="center"/>
    </xf>
    <xf numFmtId="41" fontId="14" fillId="0" borderId="0" xfId="20" applyFont="1" applyAlignment="1">
      <alignment vertical="center"/>
    </xf>
    <xf numFmtId="41" fontId="0" fillId="0" borderId="0" xfId="20" applyFont="1" applyAlignment="1">
      <alignment vertical="center"/>
    </xf>
    <xf numFmtId="0" fontId="49" fillId="0" borderId="0" xfId="0" applyFont="1" applyAlignment="1">
      <alignment vertical="center"/>
    </xf>
    <xf numFmtId="41" fontId="46" fillId="7" borderId="10" xfId="20" applyFont="1" applyFill="1" applyBorder="1" applyAlignment="1">
      <alignment vertical="center"/>
    </xf>
    <xf numFmtId="3" fontId="35" fillId="0" borderId="1" xfId="0" applyNumberFormat="1" applyFont="1" applyBorder="1" applyAlignment="1">
      <alignment vertical="center" wrapText="1"/>
    </xf>
    <xf numFmtId="3" fontId="35" fillId="0" borderId="19" xfId="0" applyNumberFormat="1" applyFont="1" applyBorder="1" applyAlignment="1">
      <alignment vertical="center" wrapText="1"/>
    </xf>
    <xf numFmtId="41" fontId="34" fillId="0" borderId="10" xfId="25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49" fontId="50" fillId="4" borderId="10" xfId="26" applyNumberFormat="1" applyFont="1" applyFill="1" applyBorder="1" applyAlignment="1">
      <alignment horizontal="left" vertical="center" wrapText="1"/>
      <protection/>
    </xf>
    <xf numFmtId="41" fontId="25" fillId="3" borderId="10" xfId="26" applyNumberFormat="1" applyFont="1" applyFill="1" applyBorder="1" applyAlignment="1">
      <alignment horizontal="left" vertical="center" wrapText="1"/>
      <protection/>
    </xf>
    <xf numFmtId="41" fontId="25" fillId="0" borderId="10" xfId="26" applyNumberFormat="1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 vertical="center"/>
    </xf>
    <xf numFmtId="10" fontId="4" fillId="0" borderId="0" xfId="21" applyNumberFormat="1" applyAlignment="1">
      <alignment vertical="center"/>
      <protection/>
    </xf>
    <xf numFmtId="41" fontId="41" fillId="0" borderId="10" xfId="20" applyFont="1" applyBorder="1" applyAlignment="1">
      <alignment horizontal="right" vertical="top"/>
    </xf>
    <xf numFmtId="179" fontId="4" fillId="0" borderId="0" xfId="21" applyNumberFormat="1" applyAlignment="1">
      <alignment vertical="center"/>
      <protection/>
    </xf>
    <xf numFmtId="179" fontId="52" fillId="0" borderId="0" xfId="20" applyNumberFormat="1" applyFont="1" applyAlignment="1">
      <alignment horizontal="right" vertical="center"/>
    </xf>
    <xf numFmtId="0" fontId="52" fillId="0" borderId="0" xfId="21" applyFont="1" applyAlignment="1">
      <alignment horizontal="right" vertical="center"/>
      <protection/>
    </xf>
    <xf numFmtId="178" fontId="52" fillId="0" borderId="0" xfId="21" applyNumberFormat="1" applyFont="1" applyAlignment="1">
      <alignment horizontal="right" vertical="center"/>
      <protection/>
    </xf>
    <xf numFmtId="179" fontId="53" fillId="0" borderId="0" xfId="21" applyNumberFormat="1" applyFont="1" applyAlignment="1">
      <alignment vertical="center"/>
      <protection/>
    </xf>
    <xf numFmtId="179" fontId="52" fillId="0" borderId="0" xfId="21" applyNumberFormat="1" applyFont="1" applyAlignment="1">
      <alignment vertical="center"/>
      <protection/>
    </xf>
    <xf numFmtId="41" fontId="33" fillId="3" borderId="10" xfId="26" applyNumberFormat="1" applyFont="1" applyFill="1" applyBorder="1" applyAlignment="1">
      <alignment horizontal="left" vertical="center" wrapText="1"/>
      <protection/>
    </xf>
    <xf numFmtId="41" fontId="45" fillId="7" borderId="10" xfId="20" applyFont="1" applyFill="1" applyBorder="1" applyAlignment="1">
      <alignment vertical="center"/>
    </xf>
    <xf numFmtId="0" fontId="46" fillId="7" borderId="20" xfId="21" applyFont="1" applyFill="1" applyBorder="1" applyAlignment="1">
      <alignment horizontal="center" vertical="center"/>
      <protection/>
    </xf>
    <xf numFmtId="41" fontId="46" fillId="0" borderId="21" xfId="22" applyNumberFormat="1" applyFont="1" applyFill="1" applyBorder="1" applyAlignment="1">
      <alignment horizontal="left" vertical="center" indent="1"/>
    </xf>
    <xf numFmtId="10" fontId="8" fillId="0" borderId="10" xfId="21" applyNumberFormat="1" applyFont="1" applyBorder="1" applyAlignment="1">
      <alignment vertical="center"/>
      <protection/>
    </xf>
    <xf numFmtId="0" fontId="46" fillId="7" borderId="22" xfId="21" applyFont="1" applyFill="1" applyBorder="1" applyAlignment="1">
      <alignment horizontal="center" vertical="center"/>
      <protection/>
    </xf>
    <xf numFmtId="41" fontId="46" fillId="7" borderId="23" xfId="22" applyNumberFormat="1" applyFont="1" applyFill="1" applyBorder="1" applyAlignment="1">
      <alignment horizontal="left" vertical="center" inden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2" fillId="0" borderId="0" xfId="0" applyFont="1" applyBorder="1" applyAlignment="1">
      <alignment horizontal="left" vertical="center"/>
    </xf>
    <xf numFmtId="41" fontId="48" fillId="7" borderId="11" xfId="22" applyNumberFormat="1" applyFont="1" applyFill="1" applyBorder="1" applyAlignment="1">
      <alignment horizontal="left" vertical="center" indent="1"/>
    </xf>
    <xf numFmtId="176" fontId="45" fillId="7" borderId="11" xfId="22" applyNumberFormat="1" applyFont="1" applyFill="1" applyBorder="1" applyAlignment="1">
      <alignment vertical="center"/>
    </xf>
    <xf numFmtId="10" fontId="47" fillId="0" borderId="11" xfId="21" applyNumberFormat="1" applyFont="1" applyBorder="1" applyAlignment="1">
      <alignment vertical="center"/>
      <protection/>
    </xf>
    <xf numFmtId="0" fontId="4" fillId="0" borderId="24" xfId="21" applyBorder="1" applyAlignment="1">
      <alignment vertical="center"/>
      <protection/>
    </xf>
    <xf numFmtId="10" fontId="4" fillId="0" borderId="24" xfId="21" applyNumberFormat="1" applyBorder="1" applyAlignment="1">
      <alignment vertical="center"/>
      <protection/>
    </xf>
    <xf numFmtId="41" fontId="7" fillId="0" borderId="24" xfId="21" applyNumberFormat="1" applyFont="1" applyBorder="1" applyAlignment="1">
      <alignment vertical="center"/>
      <protection/>
    </xf>
    <xf numFmtId="10" fontId="47" fillId="0" borderId="10" xfId="27" applyNumberFormat="1" applyFont="1" applyBorder="1" applyAlignment="1">
      <alignment vertical="center"/>
    </xf>
    <xf numFmtId="0" fontId="45" fillId="0" borderId="11" xfId="21" applyFont="1" applyBorder="1" applyAlignment="1">
      <alignment horizontal="distributed" vertical="center" indent="1"/>
      <protection/>
    </xf>
    <xf numFmtId="41" fontId="41" fillId="0" borderId="11" xfId="20" applyFont="1" applyBorder="1" applyAlignment="1">
      <alignment vertical="center"/>
    </xf>
    <xf numFmtId="41" fontId="41" fillId="0" borderId="11" xfId="20" applyFont="1" applyBorder="1" applyAlignment="1">
      <alignment horizontal="right" vertical="center"/>
    </xf>
    <xf numFmtId="0" fontId="41" fillId="0" borderId="25" xfId="0" applyFont="1" applyBorder="1" applyAlignment="1">
      <alignment vertical="center"/>
    </xf>
    <xf numFmtId="41" fontId="43" fillId="0" borderId="24" xfId="20" applyFont="1" applyBorder="1" applyAlignment="1">
      <alignment vertical="center"/>
    </xf>
    <xf numFmtId="41" fontId="41" fillId="0" borderId="24" xfId="20" applyFont="1" applyBorder="1" applyAlignment="1">
      <alignment vertical="center"/>
    </xf>
    <xf numFmtId="41" fontId="57" fillId="0" borderId="0" xfId="20" applyFont="1" applyAlignment="1">
      <alignment vertical="center"/>
    </xf>
    <xf numFmtId="41" fontId="57" fillId="0" borderId="0" xfId="0" applyNumberFormat="1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41" fontId="56" fillId="0" borderId="0" xfId="2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4" fillId="0" borderId="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0" fontId="51" fillId="0" borderId="37" xfId="0" applyFont="1" applyBorder="1" applyAlignment="1">
      <alignment horizontal="left" vertical="center" wrapText="1"/>
    </xf>
    <xf numFmtId="0" fontId="51" fillId="0" borderId="38" xfId="0" applyFont="1" applyBorder="1" applyAlignment="1">
      <alignment horizontal="left" vertical="center" wrapText="1"/>
    </xf>
    <xf numFmtId="0" fontId="51" fillId="0" borderId="39" xfId="0" applyFont="1" applyBorder="1" applyAlignment="1">
      <alignment horizontal="left" vertical="center" wrapText="1"/>
    </xf>
    <xf numFmtId="0" fontId="51" fillId="0" borderId="4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1" fillId="0" borderId="41" xfId="0" applyFont="1" applyBorder="1" applyAlignment="1">
      <alignment horizontal="left" vertical="center" wrapText="1"/>
    </xf>
    <xf numFmtId="0" fontId="51" fillId="0" borderId="35" xfId="0" applyFont="1" applyBorder="1" applyAlignment="1">
      <alignment horizontal="left" vertical="center" wrapText="1"/>
    </xf>
    <xf numFmtId="0" fontId="51" fillId="0" borderId="36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6" fillId="0" borderId="42" xfId="21" applyFont="1" applyBorder="1" applyAlignment="1">
      <alignment horizontal="center" vertical="center"/>
      <protection/>
    </xf>
    <xf numFmtId="0" fontId="6" fillId="0" borderId="32" xfId="21" applyFont="1" applyBorder="1" applyAlignment="1">
      <alignment horizontal="center" vertical="center"/>
      <protection/>
    </xf>
    <xf numFmtId="0" fontId="6" fillId="0" borderId="25" xfId="21" applyFont="1" applyBorder="1" applyAlignment="1">
      <alignment horizontal="center" vertical="center"/>
      <protection/>
    </xf>
    <xf numFmtId="0" fontId="54" fillId="0" borderId="0" xfId="21" applyFont="1" applyAlignment="1">
      <alignment horizontal="left" vertical="center"/>
      <protection/>
    </xf>
    <xf numFmtId="0" fontId="39" fillId="0" borderId="0" xfId="21" applyFont="1" applyAlignment="1">
      <alignment horizontal="center" vertical="center"/>
      <protection/>
    </xf>
    <xf numFmtId="0" fontId="46" fillId="8" borderId="20" xfId="21" applyFont="1" applyFill="1" applyBorder="1" applyAlignment="1">
      <alignment horizontal="center" vertical="center"/>
      <protection/>
    </xf>
    <xf numFmtId="0" fontId="46" fillId="8" borderId="16" xfId="21" applyFont="1" applyFill="1" applyBorder="1" applyAlignment="1">
      <alignment horizontal="center" vertical="center"/>
      <protection/>
    </xf>
    <xf numFmtId="0" fontId="46" fillId="8" borderId="17" xfId="21" applyFont="1" applyFill="1" applyBorder="1" applyAlignment="1">
      <alignment horizontal="center" vertical="center"/>
      <protection/>
    </xf>
    <xf numFmtId="0" fontId="46" fillId="8" borderId="18" xfId="21" applyFont="1" applyFill="1" applyBorder="1" applyAlignment="1">
      <alignment horizontal="center" vertical="center"/>
      <protection/>
    </xf>
    <xf numFmtId="0" fontId="9" fillId="0" borderId="8" xfId="21" applyFont="1" applyBorder="1" applyAlignment="1">
      <alignment vertical="center"/>
      <protection/>
    </xf>
    <xf numFmtId="0" fontId="28" fillId="0" borderId="8" xfId="21" applyFont="1" applyBorder="1" applyAlignment="1">
      <alignment horizontal="right"/>
      <protection/>
    </xf>
    <xf numFmtId="0" fontId="46" fillId="8" borderId="11" xfId="21" applyFont="1" applyFill="1" applyBorder="1" applyAlignment="1">
      <alignment horizontal="center" vertical="center"/>
      <protection/>
    </xf>
    <xf numFmtId="0" fontId="46" fillId="8" borderId="13" xfId="21" applyFont="1" applyFill="1" applyBorder="1" applyAlignment="1">
      <alignment horizontal="center" vertical="center"/>
      <protection/>
    </xf>
    <xf numFmtId="0" fontId="46" fillId="8" borderId="12" xfId="21" applyFont="1" applyFill="1" applyBorder="1" applyAlignment="1">
      <alignment horizontal="center" vertical="center"/>
      <protection/>
    </xf>
    <xf numFmtId="0" fontId="37" fillId="0" borderId="0" xfId="21" applyFont="1" applyAlignment="1">
      <alignment horizontal="center" vertical="center"/>
      <protection/>
    </xf>
    <xf numFmtId="0" fontId="28" fillId="0" borderId="8" xfId="21" applyFont="1" applyBorder="1" applyAlignment="1">
      <alignment vertical="center"/>
      <protection/>
    </xf>
    <xf numFmtId="0" fontId="45" fillId="8" borderId="11" xfId="21" applyFont="1" applyFill="1" applyBorder="1" applyAlignment="1">
      <alignment horizontal="center" vertical="center"/>
      <protection/>
    </xf>
    <xf numFmtId="0" fontId="45" fillId="8" borderId="12" xfId="21" applyFont="1" applyFill="1" applyBorder="1" applyAlignment="1">
      <alignment horizontal="center" vertical="center"/>
      <protection/>
    </xf>
    <xf numFmtId="0" fontId="45" fillId="6" borderId="11" xfId="21" applyFont="1" applyFill="1" applyBorder="1" applyAlignment="1">
      <alignment horizontal="center" vertical="center"/>
      <protection/>
    </xf>
    <xf numFmtId="0" fontId="45" fillId="6" borderId="12" xfId="21" applyFont="1" applyFill="1" applyBorder="1" applyAlignment="1">
      <alignment horizontal="center" vertical="center"/>
      <protection/>
    </xf>
    <xf numFmtId="41" fontId="45" fillId="6" borderId="43" xfId="22" applyFont="1" applyFill="1" applyBorder="1" applyAlignment="1">
      <alignment horizontal="center" vertical="center" wrapText="1"/>
    </xf>
    <xf numFmtId="41" fontId="45" fillId="6" borderId="44" xfId="22" applyFont="1" applyFill="1" applyBorder="1" applyAlignment="1">
      <alignment horizontal="center" vertical="center" wrapText="1"/>
    </xf>
    <xf numFmtId="41" fontId="45" fillId="6" borderId="45" xfId="22" applyFont="1" applyFill="1" applyBorder="1" applyAlignment="1">
      <alignment horizontal="center" vertical="center" wrapText="1"/>
    </xf>
    <xf numFmtId="41" fontId="45" fillId="6" borderId="11" xfId="22" applyFont="1" applyFill="1" applyBorder="1" applyAlignment="1">
      <alignment horizontal="center" vertical="center" wrapText="1"/>
    </xf>
    <xf numFmtId="41" fontId="45" fillId="6" borderId="12" xfId="22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6" fillId="8" borderId="10" xfId="21" applyFont="1" applyFill="1" applyBorder="1" applyAlignment="1">
      <alignment horizontal="center" vertical="center"/>
      <protection/>
    </xf>
    <xf numFmtId="0" fontId="16" fillId="0" borderId="0" xfId="21" applyFont="1" applyAlignment="1">
      <alignment horizontal="center" vertical="center"/>
      <protection/>
    </xf>
    <xf numFmtId="0" fontId="34" fillId="3" borderId="10" xfId="26" applyFont="1" applyFill="1" applyBorder="1" applyAlignment="1">
      <alignment horizontal="right" vertical="center" wrapText="1"/>
      <protection/>
    </xf>
    <xf numFmtId="0" fontId="22" fillId="0" borderId="10" xfId="26" applyFont="1" applyBorder="1" applyAlignment="1">
      <alignment horizontal="right" vertical="center"/>
      <protection/>
    </xf>
    <xf numFmtId="0" fontId="22" fillId="0" borderId="11" xfId="26" applyFont="1" applyBorder="1" applyAlignment="1">
      <alignment horizontal="right" vertical="center"/>
      <protection/>
    </xf>
    <xf numFmtId="0" fontId="25" fillId="3" borderId="10" xfId="26" applyFont="1" applyFill="1" applyBorder="1" applyAlignment="1">
      <alignment horizontal="right" vertical="center" wrapText="1"/>
      <protection/>
    </xf>
    <xf numFmtId="0" fontId="25" fillId="5" borderId="10" xfId="26" applyFont="1" applyFill="1" applyBorder="1" applyAlignment="1">
      <alignment horizontal="right" vertical="center" wrapText="1"/>
      <protection/>
    </xf>
    <xf numFmtId="0" fontId="25" fillId="5" borderId="11" xfId="26" applyFont="1" applyFill="1" applyBorder="1" applyAlignment="1">
      <alignment horizontal="right" vertical="center" wrapText="1"/>
      <protection/>
    </xf>
    <xf numFmtId="0" fontId="25" fillId="3" borderId="43" xfId="26" applyFont="1" applyFill="1" applyBorder="1" applyAlignment="1">
      <alignment horizontal="center" vertical="center" wrapText="1"/>
      <protection/>
    </xf>
    <xf numFmtId="0" fontId="25" fillId="3" borderId="44" xfId="26" applyFont="1" applyFill="1" applyBorder="1" applyAlignment="1">
      <alignment horizontal="center" vertical="center" wrapText="1"/>
      <protection/>
    </xf>
    <xf numFmtId="0" fontId="25" fillId="3" borderId="45" xfId="26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33" fillId="3" borderId="43" xfId="26" applyFont="1" applyFill="1" applyBorder="1" applyAlignment="1">
      <alignment horizontal="center" vertical="center" wrapText="1"/>
      <protection/>
    </xf>
    <xf numFmtId="0" fontId="33" fillId="3" borderId="44" xfId="26" applyFont="1" applyFill="1" applyBorder="1" applyAlignment="1">
      <alignment horizontal="center" vertical="center" wrapText="1"/>
      <protection/>
    </xf>
    <xf numFmtId="0" fontId="33" fillId="3" borderId="45" xfId="26" applyFont="1" applyFill="1" applyBorder="1" applyAlignment="1">
      <alignment horizontal="center" vertical="center" wrapText="1"/>
      <protection/>
    </xf>
    <xf numFmtId="0" fontId="34" fillId="3" borderId="43" xfId="26" applyFont="1" applyFill="1" applyBorder="1" applyAlignment="1">
      <alignment horizontal="center" vertical="center" wrapText="1"/>
      <protection/>
    </xf>
    <xf numFmtId="0" fontId="34" fillId="3" borderId="44" xfId="26" applyFont="1" applyFill="1" applyBorder="1" applyAlignment="1">
      <alignment horizontal="center" vertical="center" wrapText="1"/>
      <protection/>
    </xf>
    <xf numFmtId="0" fontId="34" fillId="3" borderId="45" xfId="26" applyFont="1" applyFill="1" applyBorder="1" applyAlignment="1">
      <alignment horizontal="center" vertical="center" wrapText="1"/>
      <protection/>
    </xf>
    <xf numFmtId="0" fontId="25" fillId="5" borderId="11" xfId="26" applyFont="1" applyFill="1" applyBorder="1" applyAlignment="1">
      <alignment horizontal="center" vertical="center" wrapText="1"/>
      <protection/>
    </xf>
    <xf numFmtId="0" fontId="25" fillId="5" borderId="13" xfId="26" applyFont="1" applyFill="1" applyBorder="1" applyAlignment="1">
      <alignment horizontal="center" vertical="center" wrapText="1"/>
      <protection/>
    </xf>
    <xf numFmtId="0" fontId="25" fillId="5" borderId="12" xfId="26" applyFont="1" applyFill="1" applyBorder="1" applyAlignment="1">
      <alignment horizontal="center" vertical="center" wrapText="1"/>
      <protection/>
    </xf>
    <xf numFmtId="0" fontId="25" fillId="3" borderId="4" xfId="26" applyFont="1" applyFill="1" applyBorder="1" applyAlignment="1">
      <alignment horizontal="center" vertical="center" wrapText="1"/>
      <protection/>
    </xf>
    <xf numFmtId="0" fontId="25" fillId="3" borderId="5" xfId="26" applyFont="1" applyFill="1" applyBorder="1" applyAlignment="1">
      <alignment horizontal="center" vertical="center" wrapText="1"/>
      <protection/>
    </xf>
    <xf numFmtId="176" fontId="58" fillId="0" borderId="0" xfId="0" applyNumberFormat="1" applyFont="1" applyAlignment="1">
      <alignment horizontal="left" vertical="center"/>
    </xf>
    <xf numFmtId="176" fontId="58" fillId="0" borderId="0" xfId="0" applyNumberFormat="1" applyFont="1" applyAlignment="1">
      <alignment horizontal="left" vertical="center"/>
    </xf>
    <xf numFmtId="0" fontId="56" fillId="0" borderId="47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right" vertical="center" wrapText="1"/>
    </xf>
    <xf numFmtId="0" fontId="35" fillId="0" borderId="15" xfId="0" applyFont="1" applyBorder="1" applyAlignment="1">
      <alignment horizontal="right" vertical="center" wrapText="1"/>
    </xf>
    <xf numFmtId="3" fontId="35" fillId="0" borderId="1" xfId="0" applyNumberFormat="1" applyFont="1" applyBorder="1" applyAlignment="1">
      <alignment horizontal="right" vertical="center" wrapText="1"/>
    </xf>
    <xf numFmtId="3" fontId="35" fillId="0" borderId="15" xfId="0" applyNumberFormat="1" applyFont="1" applyBorder="1" applyAlignment="1">
      <alignment horizontal="right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41" fontId="35" fillId="0" borderId="1" xfId="20" applyFont="1" applyBorder="1" applyAlignment="1">
      <alignment horizontal="right" vertical="center" wrapText="1"/>
    </xf>
    <xf numFmtId="41" fontId="35" fillId="0" borderId="15" xfId="20" applyFont="1" applyBorder="1" applyAlignment="1">
      <alignment horizontal="right" vertical="center" wrapText="1"/>
    </xf>
    <xf numFmtId="0" fontId="60" fillId="8" borderId="48" xfId="0" applyFont="1" applyFill="1" applyBorder="1" applyAlignment="1">
      <alignment horizontal="center" vertical="center" wrapText="1"/>
    </xf>
    <xf numFmtId="0" fontId="60" fillId="8" borderId="49" xfId="0" applyFont="1" applyFill="1" applyBorder="1" applyAlignment="1">
      <alignment horizontal="center" vertical="center" wrapText="1"/>
    </xf>
    <xf numFmtId="0" fontId="60" fillId="8" borderId="52" xfId="0" applyFont="1" applyFill="1" applyBorder="1" applyAlignment="1">
      <alignment horizontal="center" vertical="center" wrapText="1"/>
    </xf>
    <xf numFmtId="3" fontId="61" fillId="8" borderId="15" xfId="0" applyNumberFormat="1" applyFont="1" applyFill="1" applyBorder="1" applyAlignment="1">
      <alignment vertical="center" wrapText="1"/>
    </xf>
    <xf numFmtId="3" fontId="61" fillId="8" borderId="14" xfId="0" applyNumberFormat="1" applyFont="1" applyFill="1" applyBorder="1" applyAlignment="1">
      <alignment vertical="center" wrapText="1"/>
    </xf>
    <xf numFmtId="176" fontId="61" fillId="8" borderId="14" xfId="0" applyNumberFormat="1" applyFont="1" applyFill="1" applyBorder="1" applyAlignment="1">
      <alignment horizontal="right" vertical="center" wrapText="1"/>
    </xf>
    <xf numFmtId="0" fontId="60" fillId="8" borderId="15" xfId="0" applyFont="1" applyFill="1" applyBorder="1" applyAlignment="1">
      <alignment horizontal="center" vertical="center" wrapText="1"/>
    </xf>
    <xf numFmtId="0" fontId="60" fillId="8" borderId="19" xfId="0" applyFont="1" applyFill="1" applyBorder="1" applyAlignment="1">
      <alignment horizontal="center" vertical="center" wrapText="1"/>
    </xf>
    <xf numFmtId="0" fontId="60" fillId="8" borderId="53" xfId="0" applyFont="1" applyFill="1" applyBorder="1" applyAlignment="1">
      <alignment horizontal="center" vertical="center" wrapText="1"/>
    </xf>
    <xf numFmtId="3" fontId="44" fillId="8" borderId="14" xfId="0" applyNumberFormat="1" applyFont="1" applyFill="1" applyBorder="1" applyAlignment="1">
      <alignment vertical="center"/>
    </xf>
    <xf numFmtId="3" fontId="61" fillId="8" borderId="1" xfId="0" applyNumberFormat="1" applyFont="1" applyFill="1" applyBorder="1" applyAlignment="1">
      <alignment vertical="center" wrapText="1"/>
    </xf>
    <xf numFmtId="176" fontId="61" fillId="8" borderId="1" xfId="0" applyNumberFormat="1" applyFont="1" applyFill="1" applyBorder="1" applyAlignment="1">
      <alignment horizontal="right" vertical="center" wrapText="1"/>
    </xf>
    <xf numFmtId="0" fontId="60" fillId="2" borderId="54" xfId="0" applyFont="1" applyFill="1" applyBorder="1" applyAlignment="1">
      <alignment horizontal="center" vertical="top" wrapText="1"/>
    </xf>
    <xf numFmtId="0" fontId="60" fillId="8" borderId="10" xfId="0" applyFont="1" applyFill="1" applyBorder="1" applyAlignment="1">
      <alignment horizontal="center" vertical="center" wrapText="1"/>
    </xf>
    <xf numFmtId="0" fontId="60" fillId="2" borderId="47" xfId="0" applyFont="1" applyFill="1" applyBorder="1" applyAlignment="1">
      <alignment horizontal="center" vertical="top" wrapText="1"/>
    </xf>
    <xf numFmtId="0" fontId="60" fillId="2" borderId="51" xfId="0" applyFont="1" applyFill="1" applyBorder="1" applyAlignment="1">
      <alignment horizontal="center" vertical="top" wrapText="1"/>
    </xf>
    <xf numFmtId="0" fontId="60" fillId="2" borderId="0" xfId="0" applyFont="1" applyFill="1" applyBorder="1" applyAlignment="1">
      <alignment horizontal="center" vertical="top" wrapText="1"/>
    </xf>
    <xf numFmtId="3" fontId="44" fillId="8" borderId="14" xfId="0" applyNumberFormat="1" applyFont="1" applyFill="1" applyBorder="1" applyAlignment="1">
      <alignment vertical="top"/>
    </xf>
    <xf numFmtId="41" fontId="60" fillId="2" borderId="1" xfId="0" applyNumberFormat="1" applyFont="1" applyFill="1" applyBorder="1" applyAlignment="1">
      <alignment horizontal="right" vertical="top" wrapText="1"/>
    </xf>
    <xf numFmtId="176" fontId="61" fillId="0" borderId="1" xfId="0" applyNumberFormat="1" applyFont="1" applyFill="1" applyBorder="1" applyAlignment="1">
      <alignment horizontal="right" vertical="center" wrapText="1"/>
    </xf>
    <xf numFmtId="0" fontId="60" fillId="2" borderId="14" xfId="20" applyNumberFormat="1" applyFont="1" applyFill="1" applyBorder="1" applyAlignment="1">
      <alignment horizontal="left" vertical="center" wrapText="1"/>
    </xf>
    <xf numFmtId="0" fontId="60" fillId="2" borderId="51" xfId="0" applyFont="1" applyFill="1" applyBorder="1" applyAlignment="1">
      <alignment horizontal="center" vertical="top" wrapText="1"/>
    </xf>
    <xf numFmtId="0" fontId="60" fillId="2" borderId="55" xfId="0" applyFont="1" applyFill="1" applyBorder="1" applyAlignment="1">
      <alignment horizontal="center" vertical="top" wrapText="1"/>
    </xf>
    <xf numFmtId="0" fontId="60" fillId="2" borderId="53" xfId="0" applyFont="1" applyFill="1" applyBorder="1" applyAlignment="1">
      <alignment horizontal="center" vertical="top" shrinkToFit="1"/>
    </xf>
    <xf numFmtId="0" fontId="42" fillId="0" borderId="10" xfId="0" applyFont="1" applyBorder="1" applyAlignment="1">
      <alignment vertical="center"/>
    </xf>
    <xf numFmtId="41" fontId="60" fillId="2" borderId="53" xfId="0" applyNumberFormat="1" applyFont="1" applyFill="1" applyBorder="1" applyAlignment="1">
      <alignment horizontal="right" vertical="top" shrinkToFit="1"/>
    </xf>
    <xf numFmtId="0" fontId="60" fillId="2" borderId="55" xfId="0" applyFont="1" applyFill="1" applyBorder="1" applyAlignment="1">
      <alignment horizontal="left" vertical="center" wrapText="1"/>
    </xf>
    <xf numFmtId="0" fontId="60" fillId="2" borderId="53" xfId="0" applyFont="1" applyFill="1" applyBorder="1" applyAlignment="1">
      <alignment horizontal="center" vertical="top" wrapText="1"/>
    </xf>
    <xf numFmtId="41" fontId="60" fillId="2" borderId="53" xfId="0" applyNumberFormat="1" applyFont="1" applyFill="1" applyBorder="1" applyAlignment="1">
      <alignment horizontal="right" vertical="top" wrapText="1"/>
    </xf>
    <xf numFmtId="0" fontId="60" fillId="2" borderId="1" xfId="0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center" vertical="top" wrapText="1"/>
    </xf>
    <xf numFmtId="41" fontId="60" fillId="2" borderId="51" xfId="0" applyNumberFormat="1" applyFont="1" applyFill="1" applyBorder="1" applyAlignment="1">
      <alignment horizontal="right" vertical="top" wrapText="1"/>
    </xf>
    <xf numFmtId="0" fontId="60" fillId="2" borderId="0" xfId="0" applyFont="1" applyFill="1" applyBorder="1" applyAlignment="1">
      <alignment horizontal="center" vertical="top" wrapText="1"/>
    </xf>
    <xf numFmtId="0" fontId="60" fillId="2" borderId="10" xfId="0" applyFont="1" applyFill="1" applyBorder="1" applyAlignment="1">
      <alignment horizontal="center" vertical="top" wrapText="1"/>
    </xf>
    <xf numFmtId="41" fontId="60" fillId="2" borderId="10" xfId="0" applyNumberFormat="1" applyFont="1" applyFill="1" applyBorder="1" applyAlignment="1">
      <alignment horizontal="right" vertical="top" wrapText="1"/>
    </xf>
    <xf numFmtId="0" fontId="60" fillId="2" borderId="45" xfId="0" applyFont="1" applyFill="1" applyBorder="1" applyAlignment="1">
      <alignment horizontal="left" vertical="center" wrapText="1"/>
    </xf>
    <xf numFmtId="0" fontId="60" fillId="2" borderId="13" xfId="0" applyFont="1" applyFill="1" applyBorder="1" applyAlignment="1">
      <alignment vertical="top" wrapText="1"/>
    </xf>
    <xf numFmtId="41" fontId="60" fillId="2" borderId="47" xfId="0" applyNumberFormat="1" applyFont="1" applyFill="1" applyBorder="1" applyAlignment="1">
      <alignment horizontal="right" vertical="top" wrapText="1"/>
    </xf>
    <xf numFmtId="41" fontId="60" fillId="2" borderId="11" xfId="0" applyNumberFormat="1" applyFont="1" applyFill="1" applyBorder="1" applyAlignment="1">
      <alignment horizontal="right" vertical="top" wrapText="1"/>
    </xf>
    <xf numFmtId="0" fontId="60" fillId="2" borderId="5" xfId="0" applyFont="1" applyFill="1" applyBorder="1" applyAlignment="1">
      <alignment horizontal="left" vertical="center" wrapText="1"/>
    </xf>
    <xf numFmtId="0" fontId="60" fillId="6" borderId="43" xfId="0" applyFont="1" applyFill="1" applyBorder="1" applyAlignment="1">
      <alignment horizontal="center" vertical="top" wrapText="1"/>
    </xf>
    <xf numFmtId="0" fontId="60" fillId="6" borderId="45" xfId="0" applyFont="1" applyFill="1" applyBorder="1" applyAlignment="1">
      <alignment horizontal="center" vertical="top" wrapText="1"/>
    </xf>
    <xf numFmtId="41" fontId="61" fillId="6" borderId="10" xfId="0" applyNumberFormat="1" applyFont="1" applyFill="1" applyBorder="1" applyAlignment="1">
      <alignment horizontal="right" vertical="top" wrapText="1"/>
    </xf>
    <xf numFmtId="41" fontId="60" fillId="6" borderId="10" xfId="0" applyNumberFormat="1" applyFont="1" applyFill="1" applyBorder="1" applyAlignment="1">
      <alignment horizontal="right" vertical="top" wrapText="1"/>
    </xf>
    <xf numFmtId="0" fontId="60" fillId="6" borderId="10" xfId="0" applyFont="1" applyFill="1" applyBorder="1" applyAlignment="1">
      <alignment horizontal="left" vertical="center" wrapText="1"/>
    </xf>
    <xf numFmtId="0" fontId="60" fillId="2" borderId="3" xfId="0" applyFont="1" applyFill="1" applyBorder="1" applyAlignment="1">
      <alignment horizontal="center" vertical="top"/>
    </xf>
    <xf numFmtId="0" fontId="60" fillId="2" borderId="3" xfId="0" applyFont="1" applyFill="1" applyBorder="1" applyAlignment="1">
      <alignment horizontal="center" vertical="top" wrapText="1"/>
    </xf>
    <xf numFmtId="3" fontId="44" fillId="8" borderId="10" xfId="0" applyNumberFormat="1" applyFont="1" applyFill="1" applyBorder="1" applyAlignment="1">
      <alignment horizontal="right" vertical="top"/>
    </xf>
    <xf numFmtId="41" fontId="60" fillId="2" borderId="6" xfId="0" applyNumberFormat="1" applyFont="1" applyFill="1" applyBorder="1" applyAlignment="1">
      <alignment horizontal="right" vertical="top" wrapText="1"/>
    </xf>
    <xf numFmtId="41" fontId="60" fillId="2" borderId="13" xfId="0" applyNumberFormat="1" applyFont="1" applyFill="1" applyBorder="1" applyAlignment="1">
      <alignment horizontal="right" vertical="top" wrapText="1"/>
    </xf>
    <xf numFmtId="0" fontId="60" fillId="2" borderId="56" xfId="0" applyFont="1" applyFill="1" applyBorder="1" applyAlignment="1">
      <alignment horizontal="left" vertical="center" wrapText="1"/>
    </xf>
    <xf numFmtId="0" fontId="60" fillId="2" borderId="13" xfId="0" applyFont="1" applyFill="1" applyBorder="1" applyAlignment="1">
      <alignment horizontal="center" vertical="top" wrapText="1"/>
    </xf>
    <xf numFmtId="0" fontId="60" fillId="2" borderId="7" xfId="0" applyFont="1" applyFill="1" applyBorder="1" applyAlignment="1">
      <alignment horizontal="center" vertical="top"/>
    </xf>
    <xf numFmtId="0" fontId="60" fillId="2" borderId="43" xfId="0" applyFont="1" applyFill="1" applyBorder="1" applyAlignment="1">
      <alignment horizontal="center" vertical="top" wrapText="1"/>
    </xf>
    <xf numFmtId="41" fontId="60" fillId="2" borderId="57" xfId="0" applyNumberFormat="1" applyFont="1" applyFill="1" applyBorder="1" applyAlignment="1">
      <alignment horizontal="right" vertical="top" wrapText="1"/>
    </xf>
    <xf numFmtId="41" fontId="60" fillId="2" borderId="58" xfId="0" applyNumberFormat="1" applyFont="1" applyFill="1" applyBorder="1" applyAlignment="1">
      <alignment horizontal="right" vertical="top" wrapText="1"/>
    </xf>
    <xf numFmtId="176" fontId="61" fillId="0" borderId="11" xfId="0" applyNumberFormat="1" applyFont="1" applyFill="1" applyBorder="1" applyAlignment="1">
      <alignment horizontal="right" vertical="center" wrapText="1"/>
    </xf>
    <xf numFmtId="0" fontId="60" fillId="6" borderId="43" xfId="0" applyFont="1" applyFill="1" applyBorder="1" applyAlignment="1">
      <alignment horizontal="center" vertical="top"/>
    </xf>
    <xf numFmtId="0" fontId="60" fillId="6" borderId="44" xfId="0" applyFont="1" applyFill="1" applyBorder="1" applyAlignment="1">
      <alignment horizontal="center" vertical="top"/>
    </xf>
    <xf numFmtId="3" fontId="44" fillId="6" borderId="10" xfId="0" applyNumberFormat="1" applyFont="1" applyFill="1" applyBorder="1" applyAlignment="1">
      <alignment horizontal="right" vertical="top"/>
    </xf>
    <xf numFmtId="176" fontId="61" fillId="8" borderId="10" xfId="0" applyNumberFormat="1" applyFont="1" applyFill="1" applyBorder="1" applyAlignment="1">
      <alignment horizontal="right" vertical="center" wrapText="1"/>
    </xf>
    <xf numFmtId="3" fontId="44" fillId="8" borderId="51" xfId="0" applyNumberFormat="1" applyFont="1" applyFill="1" applyBorder="1" applyAlignment="1">
      <alignment horizontal="right" vertical="top"/>
    </xf>
    <xf numFmtId="41" fontId="60" fillId="2" borderId="51" xfId="0" applyNumberFormat="1" applyFont="1" applyFill="1" applyBorder="1" applyAlignment="1">
      <alignment horizontal="center" vertical="top" wrapText="1"/>
    </xf>
    <xf numFmtId="41" fontId="60" fillId="2" borderId="51" xfId="0" applyNumberFormat="1" applyFont="1" applyFill="1" applyBorder="1" applyAlignment="1">
      <alignment horizontal="right" vertical="top" wrapText="1"/>
    </xf>
    <xf numFmtId="0" fontId="60" fillId="2" borderId="59" xfId="0" applyFont="1" applyFill="1" applyBorder="1" applyAlignment="1">
      <alignment horizontal="left" vertical="center" wrapText="1"/>
    </xf>
    <xf numFmtId="0" fontId="60" fillId="2" borderId="51" xfId="0" applyFont="1" applyFill="1" applyBorder="1" applyAlignment="1">
      <alignment horizontal="left" vertical="top" wrapText="1"/>
    </xf>
    <xf numFmtId="0" fontId="60" fillId="2" borderId="15" xfId="0" applyFont="1" applyFill="1" applyBorder="1" applyAlignment="1">
      <alignment horizontal="center" vertical="top" wrapText="1"/>
    </xf>
    <xf numFmtId="3" fontId="44" fillId="8" borderId="15" xfId="0" applyNumberFormat="1" applyFont="1" applyFill="1" applyBorder="1" applyAlignment="1">
      <alignment horizontal="right" vertical="top"/>
    </xf>
    <xf numFmtId="41" fontId="60" fillId="2" borderId="15" xfId="0" applyNumberFormat="1" applyFont="1" applyFill="1" applyBorder="1" applyAlignment="1">
      <alignment horizontal="center" vertical="top" wrapText="1"/>
    </xf>
    <xf numFmtId="41" fontId="60" fillId="2" borderId="15" xfId="0" applyNumberFormat="1" applyFont="1" applyFill="1" applyBorder="1" applyAlignment="1">
      <alignment horizontal="right" vertical="top" wrapText="1"/>
    </xf>
    <xf numFmtId="0" fontId="60" fillId="2" borderId="60" xfId="0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center" vertical="top"/>
    </xf>
    <xf numFmtId="3" fontId="44" fillId="8" borderId="1" xfId="0" applyNumberFormat="1" applyFont="1" applyFill="1" applyBorder="1" applyAlignment="1">
      <alignment horizontal="right" vertical="top"/>
    </xf>
    <xf numFmtId="41" fontId="60" fillId="2" borderId="1" xfId="0" applyNumberFormat="1" applyFont="1" applyFill="1" applyBorder="1" applyAlignment="1">
      <alignment vertical="top" wrapText="1"/>
    </xf>
    <xf numFmtId="176" fontId="63" fillId="0" borderId="1" xfId="0" applyNumberFormat="1" applyFont="1" applyFill="1" applyBorder="1" applyAlignment="1">
      <alignment horizontal="right" vertical="top" wrapText="1"/>
    </xf>
    <xf numFmtId="0" fontId="60" fillId="0" borderId="61" xfId="0" applyFont="1" applyFill="1" applyBorder="1" applyAlignment="1">
      <alignment horizontal="left" vertical="center" wrapText="1"/>
    </xf>
    <xf numFmtId="0" fontId="60" fillId="2" borderId="51" xfId="0" applyFont="1" applyFill="1" applyBorder="1" applyAlignment="1">
      <alignment horizontal="center" vertical="top"/>
    </xf>
    <xf numFmtId="41" fontId="60" fillId="2" borderId="51" xfId="0" applyNumberFormat="1" applyFont="1" applyFill="1" applyBorder="1" applyAlignment="1">
      <alignment vertical="top" wrapText="1"/>
    </xf>
    <xf numFmtId="176" fontId="63" fillId="0" borderId="51" xfId="0" applyNumberFormat="1" applyFont="1" applyFill="1" applyBorder="1" applyAlignment="1">
      <alignment horizontal="right" vertical="top" wrapText="1"/>
    </xf>
    <xf numFmtId="0" fontId="60" fillId="0" borderId="56" xfId="0" applyFont="1" applyFill="1" applyBorder="1" applyAlignment="1">
      <alignment horizontal="left" vertical="center" wrapText="1"/>
    </xf>
    <xf numFmtId="3" fontId="44" fillId="8" borderId="51" xfId="0" applyNumberFormat="1" applyFont="1" applyFill="1" applyBorder="1" applyAlignment="1">
      <alignment horizontal="right" vertical="top"/>
    </xf>
    <xf numFmtId="0" fontId="60" fillId="2" borderId="62" xfId="0" applyFont="1" applyFill="1" applyBorder="1" applyAlignment="1">
      <alignment horizontal="center" vertical="top"/>
    </xf>
    <xf numFmtId="3" fontId="44" fillId="8" borderId="62" xfId="0" applyNumberFormat="1" applyFont="1" applyFill="1" applyBorder="1" applyAlignment="1">
      <alignment horizontal="right" vertical="top"/>
    </xf>
    <xf numFmtId="41" fontId="60" fillId="2" borderId="62" xfId="0" applyNumberFormat="1" applyFont="1" applyFill="1" applyBorder="1" applyAlignment="1">
      <alignment horizontal="right" vertical="top" wrapText="1"/>
    </xf>
    <xf numFmtId="176" fontId="63" fillId="0" borderId="62" xfId="0" applyNumberFormat="1" applyFont="1" applyFill="1" applyBorder="1" applyAlignment="1">
      <alignment horizontal="right" vertical="top" wrapText="1"/>
    </xf>
    <xf numFmtId="0" fontId="60" fillId="0" borderId="63" xfId="0" applyFont="1" applyFill="1" applyBorder="1" applyAlignment="1">
      <alignment horizontal="left" vertical="center" wrapText="1"/>
    </xf>
    <xf numFmtId="0" fontId="60" fillId="2" borderId="64" xfId="0" applyFont="1" applyFill="1" applyBorder="1" applyAlignment="1">
      <alignment horizontal="center" vertical="top" wrapText="1"/>
    </xf>
    <xf numFmtId="3" fontId="44" fillId="8" borderId="64" xfId="0" applyNumberFormat="1" applyFont="1" applyFill="1" applyBorder="1" applyAlignment="1">
      <alignment horizontal="right" vertical="top"/>
    </xf>
    <xf numFmtId="41" fontId="42" fillId="0" borderId="4" xfId="20" applyFont="1" applyBorder="1" applyAlignment="1">
      <alignment vertical="top"/>
    </xf>
    <xf numFmtId="41" fontId="60" fillId="2" borderId="64" xfId="0" applyNumberFormat="1" applyFont="1" applyFill="1" applyBorder="1" applyAlignment="1">
      <alignment horizontal="right" vertical="top" wrapText="1"/>
    </xf>
    <xf numFmtId="176" fontId="63" fillId="0" borderId="64" xfId="0" applyNumberFormat="1" applyFont="1" applyFill="1" applyBorder="1" applyAlignment="1">
      <alignment horizontal="right" vertical="top" wrapText="1"/>
    </xf>
    <xf numFmtId="0" fontId="60" fillId="0" borderId="65" xfId="0" applyNumberFormat="1" applyFont="1" applyFill="1" applyBorder="1" applyAlignment="1">
      <alignment horizontal="left" vertical="center" wrapText="1"/>
    </xf>
    <xf numFmtId="0" fontId="60" fillId="0" borderId="56" xfId="0" applyNumberFormat="1" applyFont="1" applyFill="1" applyBorder="1" applyAlignment="1">
      <alignment horizontal="left" vertical="center" wrapText="1"/>
    </xf>
    <xf numFmtId="41" fontId="60" fillId="2" borderId="15" xfId="0" applyNumberFormat="1" applyFont="1" applyFill="1" applyBorder="1" applyAlignment="1">
      <alignment horizontal="right" vertical="top" wrapText="1"/>
    </xf>
    <xf numFmtId="176" fontId="63" fillId="0" borderId="15" xfId="0" applyNumberFormat="1" applyFont="1" applyFill="1" applyBorder="1" applyAlignment="1">
      <alignment horizontal="right" vertical="top" wrapText="1"/>
    </xf>
    <xf numFmtId="0" fontId="60" fillId="0" borderId="66" xfId="0" applyNumberFormat="1" applyFont="1" applyFill="1" applyBorder="1" applyAlignment="1">
      <alignment horizontal="left" vertical="center" wrapText="1"/>
    </xf>
    <xf numFmtId="3" fontId="44" fillId="8" borderId="1" xfId="0" applyNumberFormat="1" applyFont="1" applyFill="1" applyBorder="1" applyAlignment="1">
      <alignment horizontal="right" vertical="top"/>
    </xf>
    <xf numFmtId="176" fontId="42" fillId="2" borderId="1" xfId="0" applyNumberFormat="1" applyFont="1" applyFill="1" applyBorder="1" applyAlignment="1">
      <alignment vertical="top" wrapText="1"/>
    </xf>
    <xf numFmtId="0" fontId="60" fillId="0" borderId="1" xfId="0" applyFont="1" applyFill="1" applyBorder="1" applyAlignment="1">
      <alignment horizontal="left" vertical="center" wrapText="1"/>
    </xf>
    <xf numFmtId="176" fontId="42" fillId="2" borderId="51" xfId="0" applyNumberFormat="1" applyFont="1" applyFill="1" applyBorder="1" applyAlignment="1">
      <alignment vertical="top" wrapText="1"/>
    </xf>
    <xf numFmtId="0" fontId="60" fillId="0" borderId="51" xfId="0" applyFont="1" applyFill="1" applyBorder="1" applyAlignment="1">
      <alignment horizontal="left" vertical="center" wrapText="1"/>
    </xf>
    <xf numFmtId="0" fontId="60" fillId="2" borderId="15" xfId="0" applyFont="1" applyFill="1" applyBorder="1" applyAlignment="1">
      <alignment horizontal="center" vertical="top" wrapText="1"/>
    </xf>
    <xf numFmtId="3" fontId="44" fillId="8" borderId="15" xfId="0" applyNumberFormat="1" applyFont="1" applyFill="1" applyBorder="1" applyAlignment="1">
      <alignment horizontal="right" vertical="top"/>
    </xf>
    <xf numFmtId="41" fontId="60" fillId="2" borderId="15" xfId="0" applyNumberFormat="1" applyFont="1" applyFill="1" applyBorder="1" applyAlignment="1">
      <alignment vertical="top" wrapText="1"/>
    </xf>
    <xf numFmtId="176" fontId="42" fillId="2" borderId="15" xfId="0" applyNumberFormat="1" applyFont="1" applyFill="1" applyBorder="1" applyAlignment="1">
      <alignment vertical="top" wrapText="1"/>
    </xf>
    <xf numFmtId="0" fontId="60" fillId="0" borderId="15" xfId="0" applyFont="1" applyFill="1" applyBorder="1" applyAlignment="1">
      <alignment horizontal="left" vertical="center" wrapText="1"/>
    </xf>
    <xf numFmtId="0" fontId="60" fillId="0" borderId="61" xfId="0" applyFont="1" applyBorder="1" applyAlignment="1">
      <alignment horizontal="left" vertical="center" wrapText="1"/>
    </xf>
    <xf numFmtId="41" fontId="60" fillId="2" borderId="67" xfId="0" applyNumberFormat="1" applyFont="1" applyFill="1" applyBorder="1" applyAlignment="1">
      <alignment horizontal="center" vertical="top" wrapText="1"/>
    </xf>
    <xf numFmtId="176" fontId="42" fillId="2" borderId="1" xfId="0" applyNumberFormat="1" applyFont="1" applyFill="1" applyBorder="1" applyAlignment="1">
      <alignment horizontal="right" vertical="top" wrapText="1"/>
    </xf>
    <xf numFmtId="0" fontId="60" fillId="0" borderId="68" xfId="0" applyFont="1" applyBorder="1" applyAlignment="1">
      <alignment horizontal="left" vertical="center"/>
    </xf>
    <xf numFmtId="0" fontId="60" fillId="6" borderId="10" xfId="0" applyFont="1" applyFill="1" applyBorder="1" applyAlignment="1">
      <alignment horizontal="center" vertical="top" wrapText="1"/>
    </xf>
    <xf numFmtId="3" fontId="44" fillId="6" borderId="1" xfId="0" applyNumberFormat="1" applyFont="1" applyFill="1" applyBorder="1" applyAlignment="1">
      <alignment vertical="top"/>
    </xf>
    <xf numFmtId="41" fontId="60" fillId="6" borderId="51" xfId="0" applyNumberFormat="1" applyFont="1" applyFill="1" applyBorder="1" applyAlignment="1">
      <alignment horizontal="right" vertical="top" wrapText="1"/>
    </xf>
    <xf numFmtId="176" fontId="42" fillId="8" borderId="1" xfId="0" applyNumberFormat="1" applyFont="1" applyFill="1" applyBorder="1" applyAlignment="1">
      <alignment horizontal="right" vertical="top" wrapText="1"/>
    </xf>
    <xf numFmtId="0" fontId="60" fillId="6" borderId="69" xfId="0" applyFont="1" applyFill="1" applyBorder="1" applyAlignment="1">
      <alignment horizontal="left" vertical="center" wrapText="1"/>
    </xf>
    <xf numFmtId="3" fontId="44" fillId="8" borderId="14" xfId="0" applyNumberFormat="1" applyFont="1" applyFill="1" applyBorder="1" applyAlignment="1">
      <alignment horizontal="right" vertical="top"/>
    </xf>
    <xf numFmtId="0" fontId="60" fillId="0" borderId="14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left" vertical="center" wrapText="1"/>
    </xf>
    <xf numFmtId="3" fontId="44" fillId="8" borderId="11" xfId="0" applyNumberFormat="1" applyFont="1" applyFill="1" applyBorder="1" applyAlignment="1">
      <alignment horizontal="right" vertical="top"/>
    </xf>
    <xf numFmtId="41" fontId="60" fillId="2" borderId="11" xfId="0" applyNumberFormat="1" applyFont="1" applyFill="1" applyBorder="1" applyAlignment="1">
      <alignment horizontal="right" vertical="top"/>
    </xf>
    <xf numFmtId="0" fontId="60" fillId="0" borderId="65" xfId="0" applyFont="1" applyBorder="1" applyAlignment="1">
      <alignment horizontal="left" vertical="center" wrapText="1"/>
    </xf>
    <xf numFmtId="0" fontId="60" fillId="6" borderId="48" xfId="0" applyFont="1" applyFill="1" applyBorder="1" applyAlignment="1">
      <alignment horizontal="center" vertical="top" wrapText="1"/>
    </xf>
    <xf numFmtId="0" fontId="60" fillId="6" borderId="19" xfId="0" applyFont="1" applyFill="1" applyBorder="1" applyAlignment="1">
      <alignment horizontal="center" vertical="top" wrapText="1"/>
    </xf>
    <xf numFmtId="3" fontId="44" fillId="6" borderId="68" xfId="0" applyNumberFormat="1" applyFont="1" applyFill="1" applyBorder="1" applyAlignment="1">
      <alignment horizontal="right" vertical="top"/>
    </xf>
    <xf numFmtId="41" fontId="60" fillId="6" borderId="10" xfId="0" applyNumberFormat="1" applyFont="1" applyFill="1" applyBorder="1" applyAlignment="1">
      <alignment horizontal="right" vertical="top"/>
    </xf>
    <xf numFmtId="3" fontId="44" fillId="6" borderId="47" xfId="0" applyNumberFormat="1" applyFont="1" applyFill="1" applyBorder="1" applyAlignment="1">
      <alignment horizontal="right" vertical="top"/>
    </xf>
    <xf numFmtId="3" fontId="44" fillId="8" borderId="1" xfId="0" applyNumberFormat="1" applyFont="1" applyFill="1" applyBorder="1" applyAlignment="1">
      <alignment vertical="top"/>
    </xf>
    <xf numFmtId="176" fontId="42" fillId="0" borderId="64" xfId="0" applyNumberFormat="1" applyFont="1" applyFill="1" applyBorder="1" applyAlignment="1">
      <alignment horizontal="right" vertical="top" wrapText="1"/>
    </xf>
    <xf numFmtId="0" fontId="60" fillId="0" borderId="51" xfId="0" applyFont="1" applyFill="1" applyBorder="1" applyAlignment="1">
      <alignment vertical="center" wrapText="1"/>
    </xf>
    <xf numFmtId="3" fontId="44" fillId="8" borderId="51" xfId="0" applyNumberFormat="1" applyFont="1" applyFill="1" applyBorder="1" applyAlignment="1">
      <alignment vertical="top"/>
    </xf>
    <xf numFmtId="176" fontId="42" fillId="0" borderId="62" xfId="0" applyNumberFormat="1" applyFont="1" applyFill="1" applyBorder="1" applyAlignment="1">
      <alignment horizontal="right" vertical="top" wrapText="1"/>
    </xf>
    <xf numFmtId="0" fontId="60" fillId="2" borderId="14" xfId="0" applyFont="1" applyFill="1" applyBorder="1" applyAlignment="1">
      <alignment horizontal="center" vertical="top" wrapText="1"/>
    </xf>
    <xf numFmtId="41" fontId="60" fillId="2" borderId="54" xfId="0" applyNumberFormat="1" applyFont="1" applyFill="1" applyBorder="1" applyAlignment="1">
      <alignment horizontal="right" vertical="top" wrapText="1"/>
    </xf>
    <xf numFmtId="176" fontId="42" fillId="0" borderId="10" xfId="0" applyNumberFormat="1" applyFont="1" applyFill="1" applyBorder="1" applyAlignment="1">
      <alignment horizontal="right" vertical="top" wrapText="1"/>
    </xf>
    <xf numFmtId="0" fontId="60" fillId="0" borderId="50" xfId="0" applyFont="1" applyFill="1" applyBorder="1" applyAlignment="1">
      <alignment horizontal="left" vertical="center" wrapText="1"/>
    </xf>
    <xf numFmtId="41" fontId="42" fillId="2" borderId="1" xfId="0" applyNumberFormat="1" applyFont="1" applyFill="1" applyBorder="1" applyAlignment="1">
      <alignment horizontal="right" vertical="top" wrapText="1"/>
    </xf>
    <xf numFmtId="0" fontId="60" fillId="0" borderId="70" xfId="0" applyFont="1" applyBorder="1" applyAlignment="1">
      <alignment horizontal="left" vertical="center"/>
    </xf>
    <xf numFmtId="41" fontId="60" fillId="2" borderId="14" xfId="0" applyNumberFormat="1" applyFont="1" applyFill="1" applyBorder="1" applyAlignment="1">
      <alignment horizontal="right" vertical="top" wrapText="1"/>
    </xf>
    <xf numFmtId="0" fontId="60" fillId="2" borderId="51" xfId="0" applyFont="1" applyFill="1" applyBorder="1" applyAlignment="1">
      <alignment vertical="top" wrapText="1"/>
    </xf>
    <xf numFmtId="41" fontId="42" fillId="2" borderId="14" xfId="0" applyNumberFormat="1" applyFont="1" applyFill="1" applyBorder="1" applyAlignment="1">
      <alignment horizontal="right" vertical="top" wrapText="1"/>
    </xf>
    <xf numFmtId="41" fontId="42" fillId="2" borderId="67" xfId="0" applyNumberFormat="1" applyFont="1" applyFill="1" applyBorder="1" applyAlignment="1">
      <alignment horizontal="right" vertical="top" wrapText="1"/>
    </xf>
    <xf numFmtId="0" fontId="60" fillId="6" borderId="50" xfId="0" applyFont="1" applyFill="1" applyBorder="1" applyAlignment="1">
      <alignment horizontal="center" vertical="top" wrapText="1"/>
    </xf>
    <xf numFmtId="3" fontId="44" fillId="6" borderId="14" xfId="0" applyNumberFormat="1" applyFont="1" applyFill="1" applyBorder="1" applyAlignment="1">
      <alignment horizontal="right" vertical="top"/>
    </xf>
    <xf numFmtId="41" fontId="60" fillId="6" borderId="48" xfId="0" applyNumberFormat="1" applyFont="1" applyFill="1" applyBorder="1" applyAlignment="1">
      <alignment horizontal="right" vertical="top" wrapText="1"/>
    </xf>
    <xf numFmtId="176" fontId="42" fillId="8" borderId="10" xfId="0" applyNumberFormat="1" applyFont="1" applyFill="1" applyBorder="1" applyAlignment="1">
      <alignment horizontal="right" vertical="top" wrapText="1"/>
    </xf>
    <xf numFmtId="0" fontId="60" fillId="6" borderId="14" xfId="0" applyFont="1" applyFill="1" applyBorder="1" applyAlignment="1">
      <alignment horizontal="left" vertical="center" wrapText="1"/>
    </xf>
    <xf numFmtId="0" fontId="60" fillId="2" borderId="1" xfId="0" applyFont="1" applyFill="1" applyBorder="1" applyAlignment="1">
      <alignment horizontal="center" vertical="top" wrapText="1"/>
    </xf>
    <xf numFmtId="41" fontId="60" fillId="2" borderId="1" xfId="0" applyNumberFormat="1" applyFont="1" applyFill="1" applyBorder="1" applyAlignment="1">
      <alignment horizontal="right" vertical="top" wrapText="1"/>
    </xf>
    <xf numFmtId="176" fontId="42" fillId="2" borderId="64" xfId="0" applyNumberFormat="1" applyFont="1" applyFill="1" applyBorder="1" applyAlignment="1">
      <alignment horizontal="right" vertical="top" wrapText="1"/>
    </xf>
    <xf numFmtId="0" fontId="60" fillId="7" borderId="1" xfId="0" applyFont="1" applyFill="1" applyBorder="1" applyAlignment="1">
      <alignment horizontal="left" vertical="center" wrapText="1"/>
    </xf>
    <xf numFmtId="176" fontId="42" fillId="2" borderId="15" xfId="0" applyNumberFormat="1" applyFont="1" applyFill="1" applyBorder="1" applyAlignment="1">
      <alignment horizontal="right" vertical="top" wrapText="1"/>
    </xf>
    <xf numFmtId="0" fontId="60" fillId="7" borderId="15" xfId="0" applyFont="1" applyFill="1" applyBorder="1" applyAlignment="1">
      <alignment horizontal="left" vertical="center" wrapText="1"/>
    </xf>
    <xf numFmtId="0" fontId="60" fillId="6" borderId="54" xfId="0" applyFont="1" applyFill="1" applyBorder="1" applyAlignment="1">
      <alignment horizontal="center" vertical="top" wrapText="1"/>
    </xf>
    <xf numFmtId="0" fontId="60" fillId="6" borderId="53" xfId="0" applyFont="1" applyFill="1" applyBorder="1" applyAlignment="1">
      <alignment horizontal="center" vertical="top" wrapText="1"/>
    </xf>
    <xf numFmtId="41" fontId="42" fillId="6" borderId="14" xfId="0" applyNumberFormat="1" applyFont="1" applyFill="1" applyBorder="1" applyAlignment="1">
      <alignment horizontal="right" vertical="top" wrapText="1"/>
    </xf>
    <xf numFmtId="176" fontId="42" fillId="8" borderId="1" xfId="0" applyNumberFormat="1" applyFont="1" applyFill="1" applyBorder="1" applyAlignment="1">
      <alignment vertical="top" wrapText="1"/>
    </xf>
    <xf numFmtId="0" fontId="60" fillId="6" borderId="50" xfId="0" applyFont="1" applyFill="1" applyBorder="1" applyAlignment="1">
      <alignment horizontal="left" vertical="center" wrapText="1"/>
    </xf>
    <xf numFmtId="0" fontId="60" fillId="2" borderId="10" xfId="0" applyFont="1" applyFill="1" applyBorder="1" applyAlignment="1">
      <alignment vertical="top" wrapText="1"/>
    </xf>
    <xf numFmtId="0" fontId="60" fillId="2" borderId="50" xfId="0" applyFont="1" applyFill="1" applyBorder="1" applyAlignment="1">
      <alignment horizontal="center" vertical="top" wrapText="1"/>
    </xf>
    <xf numFmtId="0" fontId="60" fillId="2" borderId="48" xfId="0" applyFont="1" applyFill="1" applyBorder="1" applyAlignment="1">
      <alignment horizontal="center" vertical="top" wrapText="1"/>
    </xf>
    <xf numFmtId="41" fontId="44" fillId="8" borderId="14" xfId="20" applyFont="1" applyFill="1" applyBorder="1" applyAlignment="1">
      <alignment vertical="top"/>
    </xf>
    <xf numFmtId="41" fontId="44" fillId="8" borderId="14" xfId="20" applyFont="1" applyFill="1" applyBorder="1" applyAlignment="1">
      <alignment horizontal="right" vertical="top"/>
    </xf>
    <xf numFmtId="41" fontId="42" fillId="0" borderId="14" xfId="20" applyFont="1" applyBorder="1" applyAlignment="1">
      <alignment vertical="top"/>
    </xf>
    <xf numFmtId="41" fontId="42" fillId="0" borderId="14" xfId="20" applyFont="1" applyBorder="1" applyAlignment="1">
      <alignment horizontal="right" vertical="top"/>
    </xf>
    <xf numFmtId="41" fontId="42" fillId="0" borderId="14" xfId="20" applyFont="1" applyBorder="1" applyAlignment="1">
      <alignment horizontal="left" vertical="center"/>
    </xf>
    <xf numFmtId="0" fontId="60" fillId="6" borderId="47" xfId="0" applyFont="1" applyFill="1" applyBorder="1" applyAlignment="1">
      <alignment horizontal="center" vertical="top" wrapText="1"/>
    </xf>
    <xf numFmtId="41" fontId="42" fillId="6" borderId="14" xfId="20" applyFont="1" applyFill="1" applyBorder="1" applyAlignment="1">
      <alignment vertical="top"/>
    </xf>
    <xf numFmtId="41" fontId="42" fillId="6" borderId="14" xfId="20" applyFont="1" applyFill="1" applyBorder="1" applyAlignment="1">
      <alignment horizontal="center" vertical="top"/>
    </xf>
    <xf numFmtId="176" fontId="61" fillId="0" borderId="65" xfId="0" applyNumberFormat="1" applyFont="1" applyFill="1" applyBorder="1" applyAlignment="1">
      <alignment horizontal="right" vertical="center" wrapText="1"/>
    </xf>
    <xf numFmtId="176" fontId="61" fillId="0" borderId="66" xfId="0" applyNumberFormat="1" applyFont="1" applyFill="1" applyBorder="1" applyAlignment="1">
      <alignment horizontal="right" vertical="center" wrapText="1"/>
    </xf>
    <xf numFmtId="0" fontId="64" fillId="0" borderId="0" xfId="24" applyFont="1" applyAlignment="1">
      <alignment horizontal="center" vertical="center" wrapText="1"/>
      <protection/>
    </xf>
    <xf numFmtId="0" fontId="41" fillId="0" borderId="0" xfId="0" applyFont="1" applyAlignment="1">
      <alignment vertical="center"/>
    </xf>
    <xf numFmtId="0" fontId="66" fillId="0" borderId="71" xfId="0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7" fillId="4" borderId="10" xfId="0" applyFont="1" applyFill="1" applyBorder="1" applyAlignment="1">
      <alignment horizontal="center" vertical="center" wrapText="1"/>
    </xf>
    <xf numFmtId="0" fontId="67" fillId="4" borderId="11" xfId="0" applyFont="1" applyFill="1" applyBorder="1" applyAlignment="1">
      <alignment horizontal="center" vertical="center" wrapText="1"/>
    </xf>
    <xf numFmtId="0" fontId="67" fillId="4" borderId="10" xfId="0" applyFont="1" applyFill="1" applyBorder="1" applyAlignment="1">
      <alignment horizontal="center" vertical="center" wrapText="1"/>
    </xf>
    <xf numFmtId="0" fontId="67" fillId="4" borderId="12" xfId="0" applyFont="1" applyFill="1" applyBorder="1" applyAlignment="1">
      <alignment horizontal="center" vertical="center" wrapText="1"/>
    </xf>
    <xf numFmtId="0" fontId="61" fillId="7" borderId="48" xfId="0" applyFont="1" applyFill="1" applyBorder="1" applyAlignment="1">
      <alignment horizontal="center" vertical="center" wrapText="1"/>
    </xf>
    <xf numFmtId="0" fontId="61" fillId="7" borderId="49" xfId="0" applyFont="1" applyFill="1" applyBorder="1" applyAlignment="1">
      <alignment horizontal="center" vertical="center" wrapText="1"/>
    </xf>
    <xf numFmtId="0" fontId="61" fillId="7" borderId="19" xfId="0" applyFont="1" applyFill="1" applyBorder="1" applyAlignment="1">
      <alignment horizontal="center" vertical="center" wrapText="1"/>
    </xf>
    <xf numFmtId="0" fontId="61" fillId="7" borderId="11" xfId="0" applyFont="1" applyFill="1" applyBorder="1" applyAlignment="1">
      <alignment horizontal="center" vertical="center" wrapText="1"/>
    </xf>
    <xf numFmtId="0" fontId="61" fillId="7" borderId="50" xfId="0" applyFont="1" applyFill="1" applyBorder="1" applyAlignment="1">
      <alignment horizontal="center" vertical="center" wrapText="1"/>
    </xf>
    <xf numFmtId="0" fontId="61" fillId="7" borderId="54" xfId="0" applyFont="1" applyFill="1" applyBorder="1" applyAlignment="1">
      <alignment horizontal="center" vertical="center" wrapText="1"/>
    </xf>
    <xf numFmtId="0" fontId="61" fillId="7" borderId="14" xfId="0" applyFont="1" applyFill="1" applyBorder="1" applyAlignment="1">
      <alignment horizontal="center" vertical="center" wrapText="1"/>
    </xf>
    <xf numFmtId="0" fontId="61" fillId="7" borderId="48" xfId="0" applyFont="1" applyFill="1" applyBorder="1" applyAlignment="1">
      <alignment horizontal="center" vertical="center" wrapText="1"/>
    </xf>
    <xf numFmtId="0" fontId="61" fillId="7" borderId="10" xfId="0" applyFont="1" applyFill="1" applyBorder="1" applyAlignment="1">
      <alignment horizontal="center" vertical="center" wrapText="1"/>
    </xf>
    <xf numFmtId="0" fontId="61" fillId="7" borderId="12" xfId="0" applyFont="1" applyFill="1" applyBorder="1" applyAlignment="1">
      <alignment horizontal="center" vertical="center" wrapText="1"/>
    </xf>
    <xf numFmtId="0" fontId="61" fillId="7" borderId="52" xfId="0" applyFont="1" applyFill="1" applyBorder="1" applyAlignment="1">
      <alignment horizontal="center" vertical="center" wrapText="1"/>
    </xf>
    <xf numFmtId="0" fontId="61" fillId="7" borderId="15" xfId="0" applyFont="1" applyFill="1" applyBorder="1" applyAlignment="1">
      <alignment horizontal="center" vertical="center" wrapText="1"/>
    </xf>
    <xf numFmtId="0" fontId="61" fillId="7" borderId="72" xfId="0" applyFont="1" applyFill="1" applyBorder="1" applyAlignment="1">
      <alignment horizontal="center" vertical="center" wrapText="1"/>
    </xf>
    <xf numFmtId="0" fontId="61" fillId="7" borderId="72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1" fillId="0" borderId="8" xfId="0" applyFont="1" applyBorder="1" applyAlignment="1">
      <alignment vertical="center"/>
    </xf>
    <xf numFmtId="0" fontId="41" fillId="0" borderId="8" xfId="0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60" fillId="2" borderId="11" xfId="0" applyFont="1" applyFill="1" applyBorder="1" applyAlignment="1">
      <alignment vertical="top" wrapText="1"/>
    </xf>
    <xf numFmtId="0" fontId="60" fillId="2" borderId="73" xfId="0" applyFont="1" applyFill="1" applyBorder="1" applyAlignment="1">
      <alignment horizontal="center" vertical="top" wrapText="1"/>
    </xf>
    <xf numFmtId="3" fontId="44" fillId="6" borderId="1" xfId="0" applyNumberFormat="1" applyFont="1" applyFill="1" applyBorder="1" applyAlignment="1">
      <alignment horizontal="right" vertical="top"/>
    </xf>
    <xf numFmtId="41" fontId="42" fillId="0" borderId="1" xfId="20" applyFont="1" applyFill="1" applyBorder="1" applyAlignment="1">
      <alignment vertical="top"/>
    </xf>
    <xf numFmtId="41" fontId="42" fillId="0" borderId="1" xfId="20" applyFont="1" applyFill="1" applyBorder="1" applyAlignment="1">
      <alignment horizontal="center" vertical="top"/>
    </xf>
    <xf numFmtId="41" fontId="42" fillId="0" borderId="1" xfId="20" applyFont="1" applyBorder="1" applyAlignment="1">
      <alignment horizontal="left" vertical="top"/>
    </xf>
    <xf numFmtId="0" fontId="61" fillId="2" borderId="42" xfId="0" applyFont="1" applyFill="1" applyBorder="1" applyAlignment="1">
      <alignment horizontal="center" vertical="center" wrapText="1"/>
    </xf>
    <xf numFmtId="0" fontId="61" fillId="2" borderId="32" xfId="0" applyFont="1" applyFill="1" applyBorder="1" applyAlignment="1">
      <alignment horizontal="center" vertical="center" wrapText="1"/>
    </xf>
    <xf numFmtId="0" fontId="61" fillId="2" borderId="74" xfId="0" applyFont="1" applyFill="1" applyBorder="1" applyAlignment="1">
      <alignment horizontal="center" vertical="center" wrapText="1"/>
    </xf>
    <xf numFmtId="41" fontId="61" fillId="2" borderId="75" xfId="0" applyNumberFormat="1" applyFont="1" applyFill="1" applyBorder="1" applyAlignment="1">
      <alignment horizontal="right" vertical="center" wrapText="1"/>
    </xf>
    <xf numFmtId="0" fontId="60" fillId="2" borderId="76" xfId="0" applyFont="1" applyFill="1" applyBorder="1" applyAlignment="1">
      <alignment horizontal="left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쉼표 [0] 2" xfId="22"/>
    <cellStyle name="스타일 1" xfId="23"/>
    <cellStyle name="표준 3" xfId="24"/>
    <cellStyle name="쉼표 [0] 3" xfId="25"/>
    <cellStyle name="표준 4" xfId="26"/>
    <cellStyle name="백분율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19</xdr:row>
      <xdr:rowOff>152400</xdr:rowOff>
    </xdr:from>
    <xdr:to>
      <xdr:col>16</xdr:col>
      <xdr:colOff>95250</xdr:colOff>
      <xdr:row>21</xdr:row>
      <xdr:rowOff>76200</xdr:rowOff>
    </xdr:to>
    <xdr:pic>
      <xdr:nvPicPr>
        <xdr:cNvPr id="2" name="_x32298744" descr="EMB00000d0c2a1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0" y="4857750"/>
          <a:ext cx="170497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</xdr:rowOff>
    </xdr:to>
    <xdr:pic>
      <xdr:nvPicPr>
        <xdr:cNvPr id="4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</xdr:rowOff>
    </xdr:to>
    <xdr:pic>
      <xdr:nvPicPr>
        <xdr:cNvPr id="5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</xdr:rowOff>
    </xdr:to>
    <xdr:pic>
      <xdr:nvPicPr>
        <xdr:cNvPr id="6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</xdr:rowOff>
    </xdr:to>
    <xdr:pic>
      <xdr:nvPicPr>
        <xdr:cNvPr id="7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</xdr:rowOff>
    </xdr:to>
    <xdr:pic>
      <xdr:nvPicPr>
        <xdr:cNvPr id="8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28575</xdr:rowOff>
    </xdr:to>
    <xdr:pic>
      <xdr:nvPicPr>
        <xdr:cNvPr id="9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285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123825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123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123825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90500" cy="123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2:AA24"/>
  <sheetViews>
    <sheetView workbookViewId="0" topLeftCell="A7">
      <selection activeCell="C38" sqref="C38"/>
    </sheetView>
  </sheetViews>
  <sheetFormatPr defaultColWidth="9.140625" defaultRowHeight="15"/>
  <cols>
    <col min="1" max="1" width="2.7109375" style="0" customWidth="1"/>
    <col min="2" max="9" width="5.00390625" style="0" customWidth="1"/>
    <col min="10" max="10" width="3.421875" style="0" customWidth="1"/>
    <col min="11" max="16" width="4.421875" style="0" customWidth="1"/>
    <col min="17" max="24" width="5.00390625" style="0" customWidth="1"/>
    <col min="25" max="25" width="5.140625" style="0" customWidth="1"/>
  </cols>
  <sheetData>
    <row r="2" spans="2:25" ht="1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3"/>
    </row>
    <row r="3" spans="2:25" ht="15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24"/>
    </row>
    <row r="4" spans="2:25" ht="1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24"/>
    </row>
    <row r="5" spans="2:25" ht="1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24"/>
    </row>
    <row r="6" spans="2:25" ht="37.5" customHeight="1">
      <c r="B6" s="12"/>
      <c r="C6" s="176" t="s">
        <v>64</v>
      </c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25"/>
    </row>
    <row r="7" spans="2:27" ht="37.5" customHeight="1">
      <c r="B7" s="12"/>
      <c r="C7" s="176" t="s">
        <v>155</v>
      </c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25"/>
      <c r="AA7" s="139"/>
    </row>
    <row r="8" spans="1:25" ht="15">
      <c r="A8" s="1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13"/>
      <c r="Y8" s="24"/>
    </row>
    <row r="9" spans="1:25" ht="18.75" customHeight="1">
      <c r="A9" s="15"/>
      <c r="B9" s="26"/>
      <c r="C9" s="27"/>
      <c r="D9" s="27"/>
      <c r="E9" s="27"/>
      <c r="F9" s="27"/>
      <c r="G9" s="27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7"/>
      <c r="T9" s="27"/>
      <c r="U9" s="27"/>
      <c r="V9" s="27"/>
      <c r="W9" s="27"/>
      <c r="X9" s="13"/>
      <c r="Y9" s="24"/>
    </row>
    <row r="10" spans="1:25" ht="18.75" customHeight="1">
      <c r="A10" s="15"/>
      <c r="B10" s="26"/>
      <c r="C10" s="27"/>
      <c r="D10" s="27"/>
      <c r="E10" s="27"/>
      <c r="F10" s="27"/>
      <c r="G10" s="27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27"/>
      <c r="T10" s="27"/>
      <c r="U10" s="27"/>
      <c r="V10" s="27"/>
      <c r="W10" s="27"/>
      <c r="X10" s="13"/>
      <c r="Y10" s="24"/>
    </row>
    <row r="11" spans="1:25" ht="18.75" customHeight="1">
      <c r="A11" s="15"/>
      <c r="B11" s="26"/>
      <c r="C11" s="27"/>
      <c r="D11" s="27"/>
      <c r="E11" s="27"/>
      <c r="F11" s="27"/>
      <c r="G11" s="27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27"/>
      <c r="T11" s="27"/>
      <c r="U11" s="27"/>
      <c r="V11" s="27"/>
      <c r="W11" s="27"/>
      <c r="X11" s="13"/>
      <c r="Y11" s="24"/>
    </row>
    <row r="12" spans="1:25" ht="18.75" customHeight="1">
      <c r="A12" s="15"/>
      <c r="B12" s="26"/>
      <c r="C12" s="27"/>
      <c r="D12" s="27"/>
      <c r="E12" s="27"/>
      <c r="F12" s="27"/>
      <c r="G12" s="27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7"/>
      <c r="T12" s="27"/>
      <c r="U12" s="27"/>
      <c r="V12" s="27"/>
      <c r="W12" s="27"/>
      <c r="X12" s="13"/>
      <c r="Y12" s="24"/>
    </row>
    <row r="13" spans="1:25" ht="18.75" customHeight="1">
      <c r="A13" s="15"/>
      <c r="B13" s="26"/>
      <c r="C13" s="27"/>
      <c r="D13" s="27"/>
      <c r="E13" s="27"/>
      <c r="F13" s="27"/>
      <c r="G13" s="2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7"/>
      <c r="T13" s="27"/>
      <c r="U13" s="27"/>
      <c r="V13" s="27"/>
      <c r="W13" s="27"/>
      <c r="X13" s="13"/>
      <c r="Y13" s="24"/>
    </row>
    <row r="14" spans="1:25" ht="18.75" customHeight="1">
      <c r="A14" s="15"/>
      <c r="B14" s="26"/>
      <c r="C14" s="27"/>
      <c r="D14" s="27"/>
      <c r="E14" s="27"/>
      <c r="F14" s="27"/>
      <c r="G14" s="27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7"/>
      <c r="T14" s="27"/>
      <c r="U14" s="27"/>
      <c r="V14" s="27"/>
      <c r="W14" s="27"/>
      <c r="X14" s="13"/>
      <c r="Y14" s="24"/>
    </row>
    <row r="15" spans="1:25" ht="17.25" thickBot="1">
      <c r="A15" s="15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13"/>
      <c r="Y15" s="24"/>
    </row>
    <row r="16" spans="1:25" ht="18.75" customHeight="1" thickBot="1">
      <c r="A16" s="15"/>
      <c r="B16" s="26"/>
      <c r="C16" s="27"/>
      <c r="D16" s="27"/>
      <c r="E16" s="27"/>
      <c r="F16" s="27"/>
      <c r="G16" s="27"/>
      <c r="H16" s="27"/>
      <c r="I16" s="27"/>
      <c r="J16" s="27"/>
      <c r="K16" s="177"/>
      <c r="L16" s="178" t="s">
        <v>5</v>
      </c>
      <c r="M16" s="179"/>
      <c r="N16" s="184" t="s">
        <v>86</v>
      </c>
      <c r="O16" s="185"/>
      <c r="P16" s="186"/>
      <c r="Q16" s="27"/>
      <c r="R16" s="27"/>
      <c r="S16" s="27"/>
      <c r="T16" s="27"/>
      <c r="U16" s="27"/>
      <c r="V16" s="27"/>
      <c r="W16" s="27"/>
      <c r="X16" s="13"/>
      <c r="Y16" s="24"/>
    </row>
    <row r="17" spans="1:25" ht="21" customHeight="1">
      <c r="A17" s="15"/>
      <c r="B17" s="26"/>
      <c r="C17" s="27"/>
      <c r="D17" s="27"/>
      <c r="E17" s="27"/>
      <c r="F17" s="27"/>
      <c r="G17" s="27"/>
      <c r="H17" s="27"/>
      <c r="I17" s="27"/>
      <c r="J17" s="27"/>
      <c r="K17" s="177"/>
      <c r="L17" s="180"/>
      <c r="M17" s="181"/>
      <c r="N17" s="187"/>
      <c r="O17" s="188"/>
      <c r="P17" s="189"/>
      <c r="Q17" s="27"/>
      <c r="R17" s="27"/>
      <c r="S17" s="27"/>
      <c r="T17" s="27"/>
      <c r="U17" s="27"/>
      <c r="V17" s="27"/>
      <c r="W17" s="27"/>
      <c r="X17" s="13"/>
      <c r="Y17" s="24"/>
    </row>
    <row r="18" spans="2:25" ht="21" customHeight="1" thickBot="1">
      <c r="B18" s="12"/>
      <c r="C18" s="13"/>
      <c r="D18" s="13"/>
      <c r="E18" s="13"/>
      <c r="F18" s="13"/>
      <c r="G18" s="13"/>
      <c r="H18" s="13"/>
      <c r="I18" s="13"/>
      <c r="J18" s="13"/>
      <c r="K18" s="177"/>
      <c r="L18" s="182"/>
      <c r="M18" s="183"/>
      <c r="N18" s="190"/>
      <c r="O18" s="191"/>
      <c r="P18" s="192"/>
      <c r="Q18" s="13"/>
      <c r="R18" s="13"/>
      <c r="S18" s="13"/>
      <c r="T18" s="13"/>
      <c r="U18" s="13"/>
      <c r="V18" s="13"/>
      <c r="W18" s="13"/>
      <c r="X18" s="13"/>
      <c r="Y18" s="24"/>
    </row>
    <row r="19" spans="2:25" ht="15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24"/>
    </row>
    <row r="20" spans="2:25" ht="15">
      <c r="B20" s="12"/>
      <c r="C20" s="13"/>
      <c r="D20" s="13"/>
      <c r="E20" s="13"/>
      <c r="F20" s="13"/>
      <c r="G20" s="13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3"/>
      <c r="T20" s="13"/>
      <c r="U20" s="13"/>
      <c r="V20" s="13"/>
      <c r="W20" s="13"/>
      <c r="X20" s="13"/>
      <c r="Y20" s="24"/>
    </row>
    <row r="21" spans="2:25" ht="16.5" customHeight="1">
      <c r="B21" s="12"/>
      <c r="C21" s="13"/>
      <c r="D21" s="13"/>
      <c r="E21" s="13"/>
      <c r="F21" s="13"/>
      <c r="G21" s="13"/>
      <c r="H21" s="28"/>
      <c r="I21" s="13"/>
      <c r="J21" s="28"/>
      <c r="K21" s="28"/>
      <c r="L21" s="28"/>
      <c r="M21" s="28"/>
      <c r="N21" s="28"/>
      <c r="O21" s="28"/>
      <c r="P21" s="28"/>
      <c r="Q21" s="28"/>
      <c r="R21" s="28"/>
      <c r="S21" s="13"/>
      <c r="T21" s="13"/>
      <c r="U21" s="13"/>
      <c r="V21" s="13"/>
      <c r="W21" s="13"/>
      <c r="X21" s="13"/>
      <c r="Y21" s="24"/>
    </row>
    <row r="22" spans="2:25" ht="16.5" customHeight="1">
      <c r="B22" s="12"/>
      <c r="C22" s="13"/>
      <c r="D22" s="13"/>
      <c r="E22" s="13"/>
      <c r="F22" s="13"/>
      <c r="G22" s="13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13"/>
      <c r="T22" s="13"/>
      <c r="U22" s="13"/>
      <c r="V22" s="13"/>
      <c r="W22" s="13"/>
      <c r="X22" s="13"/>
      <c r="Y22" s="24"/>
    </row>
    <row r="23" spans="2:25" ht="1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24"/>
    </row>
    <row r="24" spans="2:25" ht="15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1"/>
    </row>
  </sheetData>
  <mergeCells count="7">
    <mergeCell ref="C6:X6"/>
    <mergeCell ref="C7:X7"/>
    <mergeCell ref="K16:K18"/>
    <mergeCell ref="L16:M16"/>
    <mergeCell ref="L17:M18"/>
    <mergeCell ref="N16:P16"/>
    <mergeCell ref="N17:P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B2:L15"/>
  <sheetViews>
    <sheetView workbookViewId="0" topLeftCell="A1">
      <selection activeCell="P9" sqref="P9"/>
    </sheetView>
  </sheetViews>
  <sheetFormatPr defaultColWidth="9.140625" defaultRowHeight="15"/>
  <cols>
    <col min="1" max="1" width="21.421875" style="0" customWidth="1"/>
    <col min="2" max="11" width="8.140625" style="0" customWidth="1"/>
  </cols>
  <sheetData>
    <row r="2" spans="2:11" ht="26.25" customHeight="1">
      <c r="B2" s="88"/>
      <c r="C2" s="89"/>
      <c r="D2" s="89"/>
      <c r="E2" s="89"/>
      <c r="F2" s="89"/>
      <c r="G2" s="89"/>
      <c r="H2" s="89"/>
      <c r="I2" s="89"/>
      <c r="J2" s="89"/>
      <c r="K2" s="90"/>
    </row>
    <row r="3" spans="2:12" ht="26.25" customHeight="1">
      <c r="B3" s="91"/>
      <c r="C3" s="92"/>
      <c r="D3" s="92"/>
      <c r="E3" s="92"/>
      <c r="F3" s="92"/>
      <c r="G3" s="92"/>
      <c r="H3" s="92"/>
      <c r="I3" s="92"/>
      <c r="J3" s="92"/>
      <c r="K3" s="93"/>
      <c r="L3" s="27"/>
    </row>
    <row r="4" spans="2:12" ht="26.25" customHeight="1">
      <c r="B4" s="194" t="s">
        <v>121</v>
      </c>
      <c r="C4" s="195"/>
      <c r="D4" s="195"/>
      <c r="E4" s="195"/>
      <c r="F4" s="195"/>
      <c r="G4" s="195"/>
      <c r="H4" s="195"/>
      <c r="I4" s="195"/>
      <c r="J4" s="195"/>
      <c r="K4" s="196"/>
      <c r="L4" s="32"/>
    </row>
    <row r="5" spans="2:12" ht="26.25" customHeight="1">
      <c r="B5" s="91"/>
      <c r="C5" s="92"/>
      <c r="D5" s="94"/>
      <c r="E5" s="94"/>
      <c r="F5" s="94"/>
      <c r="G5" s="94"/>
      <c r="H5" s="94"/>
      <c r="I5" s="94"/>
      <c r="J5" s="85"/>
      <c r="K5" s="86"/>
      <c r="L5" s="32"/>
    </row>
    <row r="6" spans="2:12" ht="26.25" customHeight="1">
      <c r="B6" s="91"/>
      <c r="C6" s="92"/>
      <c r="D6" s="193" t="s">
        <v>157</v>
      </c>
      <c r="E6" s="193"/>
      <c r="F6" s="193"/>
      <c r="G6" s="193"/>
      <c r="H6" s="193"/>
      <c r="I6" s="193"/>
      <c r="J6" s="157"/>
      <c r="K6" s="86"/>
      <c r="L6" s="32"/>
    </row>
    <row r="7" spans="2:12" ht="26.25" customHeight="1">
      <c r="B7" s="91"/>
      <c r="C7" s="92"/>
      <c r="D7" s="193" t="s">
        <v>158</v>
      </c>
      <c r="E7" s="193"/>
      <c r="F7" s="193"/>
      <c r="G7" s="193"/>
      <c r="H7" s="193"/>
      <c r="I7" s="193"/>
      <c r="J7" s="157"/>
      <c r="K7" s="86"/>
      <c r="L7" s="32"/>
    </row>
    <row r="8" spans="2:12" ht="26.25" customHeight="1">
      <c r="B8" s="91"/>
      <c r="C8" s="92"/>
      <c r="D8" s="193" t="s">
        <v>156</v>
      </c>
      <c r="E8" s="193"/>
      <c r="F8" s="193"/>
      <c r="G8" s="193"/>
      <c r="H8" s="193"/>
      <c r="I8" s="193"/>
      <c r="J8" s="193"/>
      <c r="K8" s="86"/>
      <c r="L8" s="32"/>
    </row>
    <row r="9" spans="2:12" s="35" customFormat="1" ht="26.25" customHeight="1">
      <c r="B9" s="91"/>
      <c r="C9" s="92"/>
      <c r="D9" s="193" t="s">
        <v>159</v>
      </c>
      <c r="E9" s="193"/>
      <c r="F9" s="193"/>
      <c r="G9" s="193"/>
      <c r="H9" s="193"/>
      <c r="I9" s="193"/>
      <c r="J9" s="193"/>
      <c r="K9" s="86"/>
      <c r="L9" s="32"/>
    </row>
    <row r="10" spans="2:12" ht="26.25" customHeight="1">
      <c r="B10" s="91"/>
      <c r="C10" s="92"/>
      <c r="D10" s="193" t="s">
        <v>160</v>
      </c>
      <c r="E10" s="193"/>
      <c r="F10" s="193"/>
      <c r="G10" s="193"/>
      <c r="H10" s="193"/>
      <c r="I10" s="193"/>
      <c r="J10" s="193"/>
      <c r="K10" s="86"/>
      <c r="L10" s="32"/>
    </row>
    <row r="11" spans="2:12" ht="26.25" customHeight="1">
      <c r="B11" s="91"/>
      <c r="C11" s="92"/>
      <c r="D11" s="193" t="s">
        <v>161</v>
      </c>
      <c r="E11" s="193"/>
      <c r="F11" s="193"/>
      <c r="G11" s="193"/>
      <c r="H11" s="193"/>
      <c r="I11" s="193"/>
      <c r="J11" s="193"/>
      <c r="K11" s="86"/>
      <c r="L11" s="32"/>
    </row>
    <row r="12" spans="2:12" ht="26.25" customHeight="1">
      <c r="B12" s="91"/>
      <c r="C12" s="92"/>
      <c r="D12" s="193" t="s">
        <v>162</v>
      </c>
      <c r="E12" s="193"/>
      <c r="F12" s="193"/>
      <c r="G12" s="193"/>
      <c r="H12" s="193"/>
      <c r="I12" s="193"/>
      <c r="J12" s="157"/>
      <c r="K12" s="86"/>
      <c r="L12" s="32"/>
    </row>
    <row r="13" spans="2:12" ht="26.25" customHeight="1">
      <c r="B13" s="91"/>
      <c r="C13" s="92"/>
      <c r="D13" s="92"/>
      <c r="E13" s="87"/>
      <c r="F13" s="87"/>
      <c r="G13" s="87"/>
      <c r="H13" s="87"/>
      <c r="I13" s="92"/>
      <c r="J13" s="85"/>
      <c r="K13" s="86"/>
      <c r="L13" s="32"/>
    </row>
    <row r="14" spans="2:12" ht="26.25" customHeight="1">
      <c r="B14" s="91"/>
      <c r="C14" s="92"/>
      <c r="D14" s="92"/>
      <c r="E14" s="92"/>
      <c r="F14" s="92"/>
      <c r="G14" s="92"/>
      <c r="H14" s="92"/>
      <c r="I14" s="92"/>
      <c r="J14" s="92"/>
      <c r="K14" s="93"/>
      <c r="L14" s="27"/>
    </row>
    <row r="15" spans="2:11" ht="26.25" customHeight="1">
      <c r="B15" s="95"/>
      <c r="C15" s="96"/>
      <c r="D15" s="96"/>
      <c r="E15" s="96"/>
      <c r="F15" s="96"/>
      <c r="G15" s="96"/>
      <c r="H15" s="96"/>
      <c r="I15" s="96"/>
      <c r="J15" s="96"/>
      <c r="K15" s="97"/>
    </row>
  </sheetData>
  <mergeCells count="8">
    <mergeCell ref="D12:I12"/>
    <mergeCell ref="B4:K4"/>
    <mergeCell ref="D6:I6"/>
    <mergeCell ref="D7:I7"/>
    <mergeCell ref="D8:J8"/>
    <mergeCell ref="D9:J9"/>
    <mergeCell ref="D10:J10"/>
    <mergeCell ref="D11:J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2:S18"/>
  <sheetViews>
    <sheetView workbookViewId="0" topLeftCell="A1">
      <selection activeCell="N18" sqref="N18"/>
    </sheetView>
  </sheetViews>
  <sheetFormatPr defaultColWidth="9.140625" defaultRowHeight="15"/>
  <cols>
    <col min="1" max="1" width="16.140625" style="0" customWidth="1"/>
    <col min="2" max="2" width="9.421875" style="0" customWidth="1"/>
    <col min="3" max="3" width="10.140625" style="0" customWidth="1"/>
    <col min="4" max="4" width="4.00390625" style="0" customWidth="1"/>
    <col min="5" max="5" width="14.8515625" style="0" customWidth="1"/>
    <col min="6" max="6" width="12.421875" style="0" customWidth="1"/>
    <col min="7" max="7" width="19.8515625" style="0" customWidth="1"/>
    <col min="8" max="8" width="16.140625" style="0" customWidth="1"/>
    <col min="9" max="9" width="34.421875" style="0" customWidth="1"/>
    <col min="10" max="10" width="9.00390625" style="0" hidden="1" customWidth="1"/>
  </cols>
  <sheetData>
    <row r="1" ht="24.75" customHeight="1"/>
    <row r="2" spans="1:10" ht="22.5">
      <c r="A2" s="45"/>
      <c r="B2" s="206" t="s">
        <v>163</v>
      </c>
      <c r="C2" s="206"/>
      <c r="D2" s="206"/>
      <c r="E2" s="206"/>
      <c r="F2" s="206"/>
      <c r="G2" s="206"/>
      <c r="H2" s="206"/>
      <c r="I2" s="206"/>
      <c r="J2" s="34"/>
    </row>
    <row r="3" spans="2:10" ht="22.5" customHeight="1" thickBot="1">
      <c r="B3" s="15"/>
      <c r="C3" s="15"/>
      <c r="D3" s="15"/>
      <c r="E3" s="15"/>
      <c r="F3" s="15"/>
      <c r="G3" s="15"/>
      <c r="H3" s="15"/>
      <c r="I3" s="15"/>
      <c r="J3" s="15"/>
    </row>
    <row r="4" spans="2:10" ht="26.25" customHeight="1">
      <c r="B4" s="197" t="s">
        <v>207</v>
      </c>
      <c r="C4" s="198"/>
      <c r="D4" s="198"/>
      <c r="E4" s="198"/>
      <c r="F4" s="198"/>
      <c r="G4" s="198"/>
      <c r="H4" s="198"/>
      <c r="I4" s="199"/>
      <c r="J4" s="15"/>
    </row>
    <row r="5" spans="2:10" ht="26.25" customHeight="1">
      <c r="B5" s="200"/>
      <c r="C5" s="201"/>
      <c r="D5" s="201"/>
      <c r="E5" s="201"/>
      <c r="F5" s="201"/>
      <c r="G5" s="201"/>
      <c r="H5" s="201"/>
      <c r="I5" s="202"/>
      <c r="J5" s="33"/>
    </row>
    <row r="6" spans="2:10" ht="26.25" customHeight="1">
      <c r="B6" s="200"/>
      <c r="C6" s="201"/>
      <c r="D6" s="201"/>
      <c r="E6" s="201"/>
      <c r="F6" s="201"/>
      <c r="G6" s="201"/>
      <c r="H6" s="201"/>
      <c r="I6" s="202"/>
      <c r="J6" s="33"/>
    </row>
    <row r="7" spans="2:18" ht="26.25" customHeight="1">
      <c r="B7" s="200"/>
      <c r="C7" s="201"/>
      <c r="D7" s="201"/>
      <c r="E7" s="201"/>
      <c r="F7" s="201"/>
      <c r="G7" s="201"/>
      <c r="H7" s="201"/>
      <c r="I7" s="202"/>
      <c r="J7" s="33"/>
      <c r="R7" s="130" t="s">
        <v>145</v>
      </c>
    </row>
    <row r="8" spans="2:10" ht="26.25" customHeight="1">
      <c r="B8" s="200"/>
      <c r="C8" s="201"/>
      <c r="D8" s="201"/>
      <c r="E8" s="201"/>
      <c r="F8" s="201"/>
      <c r="G8" s="201"/>
      <c r="H8" s="201"/>
      <c r="I8" s="202"/>
      <c r="J8" s="33"/>
    </row>
    <row r="9" spans="2:19" ht="61.5" customHeight="1">
      <c r="B9" s="200"/>
      <c r="C9" s="201"/>
      <c r="D9" s="201"/>
      <c r="E9" s="201"/>
      <c r="F9" s="201"/>
      <c r="G9" s="201"/>
      <c r="H9" s="201"/>
      <c r="I9" s="202"/>
      <c r="J9" s="20"/>
      <c r="K9" s="20"/>
      <c r="L9" s="20"/>
      <c r="M9" s="20"/>
      <c r="N9" s="128"/>
      <c r="O9" s="20"/>
      <c r="P9" s="129"/>
      <c r="S9" s="128"/>
    </row>
    <row r="10" spans="2:9" ht="15">
      <c r="B10" s="200"/>
      <c r="C10" s="201"/>
      <c r="D10" s="201"/>
      <c r="E10" s="201"/>
      <c r="F10" s="201"/>
      <c r="G10" s="201"/>
      <c r="H10" s="201"/>
      <c r="I10" s="202"/>
    </row>
    <row r="11" spans="2:9" ht="15">
      <c r="B11" s="200"/>
      <c r="C11" s="201"/>
      <c r="D11" s="201"/>
      <c r="E11" s="201"/>
      <c r="F11" s="201"/>
      <c r="G11" s="201"/>
      <c r="H11" s="201"/>
      <c r="I11" s="202"/>
    </row>
    <row r="12" spans="2:9" ht="15">
      <c r="B12" s="200"/>
      <c r="C12" s="201"/>
      <c r="D12" s="201"/>
      <c r="E12" s="201"/>
      <c r="F12" s="201"/>
      <c r="G12" s="201"/>
      <c r="H12" s="201"/>
      <c r="I12" s="202"/>
    </row>
    <row r="13" spans="2:9" ht="45.75" customHeight="1">
      <c r="B13" s="200"/>
      <c r="C13" s="201"/>
      <c r="D13" s="201"/>
      <c r="E13" s="201"/>
      <c r="F13" s="201"/>
      <c r="G13" s="201"/>
      <c r="H13" s="201"/>
      <c r="I13" s="202"/>
    </row>
    <row r="14" spans="2:9" ht="16.5" customHeight="1" hidden="1">
      <c r="B14" s="200"/>
      <c r="C14" s="201"/>
      <c r="D14" s="201"/>
      <c r="E14" s="201"/>
      <c r="F14" s="201"/>
      <c r="G14" s="201"/>
      <c r="H14" s="201"/>
      <c r="I14" s="202"/>
    </row>
    <row r="15" spans="2:9" ht="3" customHeight="1" hidden="1">
      <c r="B15" s="200"/>
      <c r="C15" s="201"/>
      <c r="D15" s="201"/>
      <c r="E15" s="201"/>
      <c r="F15" s="201"/>
      <c r="G15" s="201"/>
      <c r="H15" s="201"/>
      <c r="I15" s="202"/>
    </row>
    <row r="16" spans="2:9" ht="16.5" customHeight="1" hidden="1">
      <c r="B16" s="200"/>
      <c r="C16" s="201"/>
      <c r="D16" s="201"/>
      <c r="E16" s="201"/>
      <c r="F16" s="201"/>
      <c r="G16" s="201"/>
      <c r="H16" s="201"/>
      <c r="I16" s="202"/>
    </row>
    <row r="17" spans="2:9" ht="16.5" customHeight="1" hidden="1">
      <c r="B17" s="200"/>
      <c r="C17" s="201"/>
      <c r="D17" s="201"/>
      <c r="E17" s="201"/>
      <c r="F17" s="201"/>
      <c r="G17" s="201"/>
      <c r="H17" s="201"/>
      <c r="I17" s="202"/>
    </row>
    <row r="18" spans="2:9" ht="9" customHeight="1" thickBot="1">
      <c r="B18" s="203"/>
      <c r="C18" s="204"/>
      <c r="D18" s="204"/>
      <c r="E18" s="204"/>
      <c r="F18" s="204"/>
      <c r="G18" s="204"/>
      <c r="H18" s="204"/>
      <c r="I18" s="205"/>
    </row>
  </sheetData>
  <mergeCells count="2">
    <mergeCell ref="B4:I18"/>
    <mergeCell ref="B2:I2"/>
  </mergeCells>
  <printOptions/>
  <pageMargins left="0.5118110236220472" right="1.97" top="0.7480314960629921" bottom="1.75" header="0.31496062992125984" footer="0.31496062992125984"/>
  <pageSetup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8000860214233"/>
  </sheetPr>
  <dimension ref="A2:K25"/>
  <sheetViews>
    <sheetView workbookViewId="0" topLeftCell="A1">
      <selection activeCell="E14" sqref="E14"/>
    </sheetView>
  </sheetViews>
  <sheetFormatPr defaultColWidth="9.140625" defaultRowHeight="15"/>
  <cols>
    <col min="1" max="1" width="8.7109375" style="2" customWidth="1"/>
    <col min="2" max="2" width="0.13671875" style="2" customWidth="1"/>
    <col min="3" max="3" width="20.00390625" style="2" customWidth="1"/>
    <col min="4" max="5" width="28.57421875" style="11" customWidth="1"/>
    <col min="6" max="6" width="22.8515625" style="2" customWidth="1"/>
    <col min="7" max="7" width="15.7109375" style="2" customWidth="1"/>
    <col min="8" max="8" width="14.8515625" style="2" customWidth="1"/>
    <col min="9" max="10" width="9.00390625" style="2" customWidth="1"/>
    <col min="11" max="11" width="16.421875" style="2" customWidth="1"/>
    <col min="12" max="16384" width="9.00390625" style="2" customWidth="1"/>
  </cols>
  <sheetData>
    <row r="2" spans="1:10" ht="46.5" customHeight="1">
      <c r="A2" s="211" t="s">
        <v>164</v>
      </c>
      <c r="B2" s="211"/>
      <c r="C2" s="211"/>
      <c r="D2" s="211"/>
      <c r="E2" s="211"/>
      <c r="F2" s="211"/>
      <c r="G2" s="1"/>
      <c r="H2" s="1"/>
      <c r="I2" s="1"/>
      <c r="J2" s="1"/>
    </row>
    <row r="3" spans="1:7" ht="24" customHeight="1">
      <c r="A3" s="216" t="s">
        <v>25</v>
      </c>
      <c r="B3" s="216"/>
      <c r="C3" s="216"/>
      <c r="F3" s="217" t="s">
        <v>65</v>
      </c>
      <c r="G3" s="217"/>
    </row>
    <row r="4" spans="1:8" s="4" customFormat="1" ht="30" customHeight="1">
      <c r="A4" s="104" t="s">
        <v>122</v>
      </c>
      <c r="B4" s="105"/>
      <c r="C4" s="106" t="s">
        <v>123</v>
      </c>
      <c r="D4" s="107" t="s">
        <v>165</v>
      </c>
      <c r="E4" s="107" t="s">
        <v>166</v>
      </c>
      <c r="F4" s="106" t="s">
        <v>124</v>
      </c>
      <c r="G4" s="108" t="s">
        <v>135</v>
      </c>
      <c r="H4" s="37"/>
    </row>
    <row r="5" spans="1:8" s="5" customFormat="1" ht="23.1" customHeight="1">
      <c r="A5" s="212" t="s">
        <v>128</v>
      </c>
      <c r="B5" s="109"/>
      <c r="C5" s="153" t="s">
        <v>4</v>
      </c>
      <c r="D5" s="154">
        <v>1717617000</v>
      </c>
      <c r="E5" s="154">
        <v>1671183722</v>
      </c>
      <c r="F5" s="127">
        <f>E5-D5</f>
        <v>-46433278</v>
      </c>
      <c r="G5" s="152">
        <v>1</v>
      </c>
      <c r="H5" s="38"/>
    </row>
    <row r="6" spans="1:7" s="5" customFormat="1" ht="23.1" customHeight="1">
      <c r="A6" s="213"/>
      <c r="B6" s="109"/>
      <c r="C6" s="110" t="s">
        <v>136</v>
      </c>
      <c r="D6" s="111"/>
      <c r="E6" s="111"/>
      <c r="F6" s="115"/>
      <c r="G6" s="116"/>
    </row>
    <row r="7" spans="1:8" s="5" customFormat="1" ht="23.1" customHeight="1">
      <c r="A7" s="213"/>
      <c r="B7" s="109"/>
      <c r="C7" s="110" t="s">
        <v>127</v>
      </c>
      <c r="D7" s="111">
        <v>370000000</v>
      </c>
      <c r="E7" s="111">
        <v>338789756</v>
      </c>
      <c r="F7" s="115">
        <f>E7-D7</f>
        <v>-31210244</v>
      </c>
      <c r="G7" s="117">
        <f>E7/E5</f>
        <v>0.20272442313796066</v>
      </c>
      <c r="H7" s="38"/>
    </row>
    <row r="8" spans="1:7" s="5" customFormat="1" ht="23.1" customHeight="1">
      <c r="A8" s="213"/>
      <c r="B8" s="109"/>
      <c r="C8" s="110" t="s">
        <v>132</v>
      </c>
      <c r="D8" s="111">
        <v>84000000</v>
      </c>
      <c r="E8" s="111">
        <v>84000000</v>
      </c>
      <c r="F8" s="115">
        <f>E8-D8</f>
        <v>0</v>
      </c>
      <c r="G8" s="117">
        <f>E8/E5</f>
        <v>0.050263773452431944</v>
      </c>
    </row>
    <row r="9" spans="1:7" s="5" customFormat="1" ht="23.1" customHeight="1">
      <c r="A9" s="214"/>
      <c r="B9" s="109"/>
      <c r="C9" s="112" t="s">
        <v>137</v>
      </c>
      <c r="D9" s="111">
        <v>1228617029</v>
      </c>
      <c r="E9" s="111">
        <v>1228617029</v>
      </c>
      <c r="F9" s="115"/>
      <c r="G9" s="164">
        <f>E9/E5</f>
        <v>0.7351777143506667</v>
      </c>
    </row>
    <row r="10" spans="1:7" s="5" customFormat="1" ht="23.1" customHeight="1">
      <c r="A10" s="215"/>
      <c r="B10" s="109"/>
      <c r="C10" s="113" t="s">
        <v>134</v>
      </c>
      <c r="D10" s="111">
        <v>34999971</v>
      </c>
      <c r="E10" s="111">
        <v>19776937</v>
      </c>
      <c r="F10" s="115">
        <f>E10-D10</f>
        <v>-15223034</v>
      </c>
      <c r="G10" s="117">
        <f>E10/E5</f>
        <v>0.011834089058940702</v>
      </c>
    </row>
    <row r="11" spans="1:7" s="5" customFormat="1" ht="23.1" customHeight="1">
      <c r="A11" s="212" t="s">
        <v>138</v>
      </c>
      <c r="B11" s="109"/>
      <c r="C11" s="150" t="s">
        <v>4</v>
      </c>
      <c r="D11" s="151">
        <f>SUM(D12:D16)</f>
        <v>1717617000</v>
      </c>
      <c r="E11" s="151">
        <v>392417705</v>
      </c>
      <c r="F11" s="127">
        <f aca="true" t="shared" si="0" ref="F11:F16">E11-D11</f>
        <v>-1325199295</v>
      </c>
      <c r="G11" s="152">
        <v>1</v>
      </c>
    </row>
    <row r="12" spans="1:11" s="5" customFormat="1" ht="23.1" customHeight="1">
      <c r="A12" s="213"/>
      <c r="B12" s="109"/>
      <c r="C12" s="110" t="s">
        <v>139</v>
      </c>
      <c r="D12" s="114">
        <v>252537030</v>
      </c>
      <c r="E12" s="114">
        <v>216916976</v>
      </c>
      <c r="F12" s="115">
        <f t="shared" si="0"/>
        <v>-35620054</v>
      </c>
      <c r="G12" s="117">
        <f>E12/E11</f>
        <v>0.5527706146693866</v>
      </c>
      <c r="H12" s="143"/>
      <c r="I12" s="210"/>
      <c r="J12" s="210"/>
      <c r="K12" s="210"/>
    </row>
    <row r="13" spans="1:8" s="5" customFormat="1" ht="23.1" customHeight="1">
      <c r="A13" s="213"/>
      <c r="B13" s="109"/>
      <c r="C13" s="110" t="s">
        <v>140</v>
      </c>
      <c r="D13" s="114">
        <v>116000000</v>
      </c>
      <c r="E13" s="114">
        <v>85166300</v>
      </c>
      <c r="F13" s="115">
        <f t="shared" si="0"/>
        <v>-30833700</v>
      </c>
      <c r="G13" s="117">
        <f>E13/E11</f>
        <v>0.2170297081779223</v>
      </c>
      <c r="H13" s="144"/>
    </row>
    <row r="14" spans="1:8" s="5" customFormat="1" ht="23.1" customHeight="1">
      <c r="A14" s="213"/>
      <c r="B14" s="109"/>
      <c r="C14" s="110" t="s">
        <v>141</v>
      </c>
      <c r="D14" s="114">
        <v>130000000</v>
      </c>
      <c r="E14" s="114">
        <v>90334429</v>
      </c>
      <c r="F14" s="115">
        <f t="shared" si="0"/>
        <v>-39665571</v>
      </c>
      <c r="G14" s="117">
        <f>E14/E11</f>
        <v>0.23019967715269116</v>
      </c>
      <c r="H14" s="144"/>
    </row>
    <row r="15" spans="1:8" s="5" customFormat="1" ht="23.1" customHeight="1">
      <c r="A15" s="213"/>
      <c r="B15" s="109"/>
      <c r="C15" s="110" t="s">
        <v>142</v>
      </c>
      <c r="D15" s="114">
        <v>200000</v>
      </c>
      <c r="E15" s="114"/>
      <c r="F15" s="115">
        <f t="shared" si="0"/>
        <v>-200000</v>
      </c>
      <c r="G15" s="117"/>
      <c r="H15" s="145"/>
    </row>
    <row r="16" spans="1:8" s="5" customFormat="1" ht="29.25" customHeight="1" thickBot="1">
      <c r="A16" s="214"/>
      <c r="B16" s="109"/>
      <c r="C16" s="112" t="s">
        <v>143</v>
      </c>
      <c r="D16" s="158">
        <v>1218879970</v>
      </c>
      <c r="E16" s="158"/>
      <c r="F16" s="159">
        <f t="shared" si="0"/>
        <v>-1218879970</v>
      </c>
      <c r="G16" s="160"/>
      <c r="H16" s="147"/>
    </row>
    <row r="17" spans="1:8" s="5" customFormat="1" ht="26.25" customHeight="1" thickBot="1">
      <c r="A17" s="207" t="s">
        <v>167</v>
      </c>
      <c r="B17" s="208"/>
      <c r="C17" s="208"/>
      <c r="D17" s="209"/>
      <c r="E17" s="163">
        <v>1278766017</v>
      </c>
      <c r="F17" s="161"/>
      <c r="G17" s="162"/>
      <c r="H17" s="146"/>
    </row>
    <row r="18" spans="1:8" s="5" customFormat="1" ht="16.5" customHeight="1">
      <c r="A18" s="6"/>
      <c r="B18" s="7"/>
      <c r="C18" s="16"/>
      <c r="D18" s="19"/>
      <c r="E18" s="19"/>
      <c r="F18" s="17"/>
      <c r="G18" s="140"/>
      <c r="H18" s="142"/>
    </row>
    <row r="19" spans="1:6" s="8" customFormat="1" ht="19.5" customHeight="1">
      <c r="A19" s="9"/>
      <c r="B19" s="9"/>
      <c r="C19" s="9"/>
      <c r="D19" s="18"/>
      <c r="E19" s="18"/>
      <c r="F19" s="2"/>
    </row>
    <row r="20" spans="1:5" ht="15">
      <c r="A20" s="9"/>
      <c r="B20" s="9"/>
      <c r="C20" s="9"/>
      <c r="D20" s="10"/>
      <c r="E20" s="10"/>
    </row>
    <row r="21" spans="1:5" ht="33" customHeight="1">
      <c r="A21" s="9"/>
      <c r="B21" s="9"/>
      <c r="C21" s="9"/>
      <c r="D21" s="3"/>
      <c r="E21" s="3"/>
    </row>
    <row r="22" spans="1:5" ht="15">
      <c r="A22" s="9"/>
      <c r="B22" s="9"/>
      <c r="C22" s="9"/>
      <c r="D22" s="3"/>
      <c r="E22" s="3"/>
    </row>
    <row r="23" spans="1:5" ht="15">
      <c r="A23" s="9"/>
      <c r="B23" s="9"/>
      <c r="C23" s="9"/>
      <c r="D23" s="3"/>
      <c r="E23" s="3"/>
    </row>
    <row r="24" spans="1:5" ht="15">
      <c r="A24" s="9"/>
      <c r="B24" s="9"/>
      <c r="C24" s="9"/>
      <c r="D24" s="3"/>
      <c r="E24" s="3"/>
    </row>
    <row r="25" spans="1:5" ht="15">
      <c r="A25" s="9"/>
      <c r="B25" s="9"/>
      <c r="C25" s="9"/>
      <c r="D25" s="3"/>
      <c r="E25" s="3"/>
    </row>
  </sheetData>
  <mergeCells count="7">
    <mergeCell ref="A17:D17"/>
    <mergeCell ref="I12:K12"/>
    <mergeCell ref="A2:F2"/>
    <mergeCell ref="A5:A10"/>
    <mergeCell ref="A11:A16"/>
    <mergeCell ref="A3:C3"/>
    <mergeCell ref="F3:G3"/>
  </mergeCells>
  <printOptions horizontalCentered="1"/>
  <pageMargins left="0.7874015748031497" right="0.7480314960629921" top="0.7874015748031497" bottom="0.5905511811023623" header="0.5118110236220472" footer="0.35433070866141736"/>
  <pageSetup horizontalDpi="600" verticalDpi="600" orientation="landscape" paperSize="9" scale="95" r:id="rId3"/>
  <headerFooter alignWithMargins="0">
    <oddHeader>&amp;C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 topLeftCell="A1">
      <selection activeCell="F6" sqref="F6"/>
    </sheetView>
  </sheetViews>
  <sheetFormatPr defaultColWidth="9.140625" defaultRowHeight="15"/>
  <cols>
    <col min="2" max="2" width="17.57421875" style="0" customWidth="1"/>
    <col min="3" max="3" width="19.8515625" style="43" customWidth="1"/>
    <col min="4" max="4" width="19.8515625" style="0" customWidth="1"/>
    <col min="5" max="5" width="19.28125" style="0" customWidth="1"/>
    <col min="6" max="6" width="20.421875" style="0" customWidth="1"/>
    <col min="7" max="7" width="19.57421875" style="0" customWidth="1"/>
  </cols>
  <sheetData>
    <row r="1" spans="1:7" ht="15">
      <c r="A1" s="2"/>
      <c r="B1" s="2"/>
      <c r="C1" s="11"/>
      <c r="D1" s="11"/>
      <c r="E1" s="11"/>
      <c r="F1" s="11"/>
      <c r="G1" s="2"/>
    </row>
    <row r="2" spans="1:7" ht="36.75" customHeight="1">
      <c r="A2" s="221" t="s">
        <v>168</v>
      </c>
      <c r="B2" s="221"/>
      <c r="C2" s="221"/>
      <c r="D2" s="221"/>
      <c r="E2" s="221"/>
      <c r="F2" s="221"/>
      <c r="G2" s="221"/>
    </row>
    <row r="3" spans="1:7" ht="37.5" customHeight="1">
      <c r="A3" s="222" t="s">
        <v>66</v>
      </c>
      <c r="B3" s="222"/>
      <c r="C3" s="11"/>
      <c r="D3" s="11"/>
      <c r="E3" s="11"/>
      <c r="F3" s="11"/>
      <c r="G3" s="36" t="s">
        <v>65</v>
      </c>
    </row>
    <row r="4" spans="1:7" ht="23.25" customHeight="1">
      <c r="A4" s="223" t="s">
        <v>122</v>
      </c>
      <c r="B4" s="225" t="s">
        <v>123</v>
      </c>
      <c r="C4" s="230" t="s">
        <v>169</v>
      </c>
      <c r="D4" s="227" t="s">
        <v>170</v>
      </c>
      <c r="E4" s="228"/>
      <c r="F4" s="229"/>
      <c r="G4" s="225" t="s">
        <v>124</v>
      </c>
    </row>
    <row r="5" spans="1:7" ht="28.5" customHeight="1">
      <c r="A5" s="224"/>
      <c r="B5" s="226"/>
      <c r="C5" s="231"/>
      <c r="D5" s="98" t="s">
        <v>125</v>
      </c>
      <c r="E5" s="98" t="s">
        <v>126</v>
      </c>
      <c r="F5" s="98" t="s">
        <v>127</v>
      </c>
      <c r="G5" s="226"/>
    </row>
    <row r="6" spans="1:7" ht="31.5" customHeight="1">
      <c r="A6" s="218" t="s">
        <v>128</v>
      </c>
      <c r="B6" s="99" t="s">
        <v>4</v>
      </c>
      <c r="C6" s="100">
        <v>1717617000</v>
      </c>
      <c r="D6" s="124">
        <v>1671183722</v>
      </c>
      <c r="E6" s="119">
        <v>786839582</v>
      </c>
      <c r="F6" s="119">
        <v>884344140</v>
      </c>
      <c r="G6" s="131">
        <f>D6-C6</f>
        <v>-46433278</v>
      </c>
    </row>
    <row r="7" spans="1:7" ht="24" customHeight="1">
      <c r="A7" s="219"/>
      <c r="B7" s="102" t="s">
        <v>130</v>
      </c>
      <c r="C7" s="103"/>
      <c r="D7" s="103"/>
      <c r="E7" s="120"/>
      <c r="F7" s="120"/>
      <c r="G7" s="131"/>
    </row>
    <row r="8" spans="1:7" ht="24" customHeight="1">
      <c r="A8" s="219"/>
      <c r="B8" s="102" t="s">
        <v>131</v>
      </c>
      <c r="C8" s="103">
        <v>370000000</v>
      </c>
      <c r="D8" s="103">
        <v>338789756</v>
      </c>
      <c r="E8" s="120"/>
      <c r="F8" s="120">
        <v>338789756</v>
      </c>
      <c r="G8" s="131">
        <f>D8-C8</f>
        <v>-31210244</v>
      </c>
    </row>
    <row r="9" spans="1:7" ht="24" customHeight="1">
      <c r="A9" s="219"/>
      <c r="B9" s="102" t="s">
        <v>132</v>
      </c>
      <c r="C9" s="103">
        <v>84000000</v>
      </c>
      <c r="D9" s="103">
        <v>84000000</v>
      </c>
      <c r="E9" s="121">
        <v>84000000</v>
      </c>
      <c r="F9" s="121"/>
      <c r="G9" s="131"/>
    </row>
    <row r="10" spans="1:7" ht="24" customHeight="1">
      <c r="A10" s="219"/>
      <c r="B10" s="102" t="s">
        <v>133</v>
      </c>
      <c r="C10" s="103">
        <v>1228617029</v>
      </c>
      <c r="D10" s="103">
        <v>1228617029</v>
      </c>
      <c r="E10" s="121">
        <v>683062645</v>
      </c>
      <c r="F10" s="121">
        <v>545554384</v>
      </c>
      <c r="G10" s="149"/>
    </row>
    <row r="11" spans="1:7" ht="24" customHeight="1">
      <c r="A11" s="220"/>
      <c r="B11" s="102" t="s">
        <v>134</v>
      </c>
      <c r="C11" s="103">
        <v>34999971</v>
      </c>
      <c r="D11" s="103">
        <v>19776937</v>
      </c>
      <c r="E11" s="123">
        <v>19776937</v>
      </c>
      <c r="F11" s="123"/>
      <c r="G11" s="149">
        <f>D11-C11</f>
        <v>-15223034</v>
      </c>
    </row>
    <row r="12" spans="3:4" ht="24" customHeight="1">
      <c r="C12" s="84"/>
      <c r="D12" s="84"/>
    </row>
    <row r="13" spans="5:7" ht="15">
      <c r="E13" s="84"/>
      <c r="F13" s="84"/>
      <c r="G13" s="84"/>
    </row>
  </sheetData>
  <mergeCells count="8">
    <mergeCell ref="A6:A11"/>
    <mergeCell ref="A2:G2"/>
    <mergeCell ref="A3:B3"/>
    <mergeCell ref="A4:A5"/>
    <mergeCell ref="B4:B5"/>
    <mergeCell ref="D4:F4"/>
    <mergeCell ref="G4:G5"/>
    <mergeCell ref="C4:C5"/>
  </mergeCells>
  <printOptions/>
  <pageMargins left="0.61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 topLeftCell="A1">
      <selection activeCell="D4" sqref="D4"/>
    </sheetView>
  </sheetViews>
  <sheetFormatPr defaultColWidth="9.140625" defaultRowHeight="15"/>
  <cols>
    <col min="2" max="2" width="16.28125" style="0" customWidth="1"/>
    <col min="3" max="3" width="22.00390625" style="0" customWidth="1"/>
    <col min="4" max="4" width="20.140625" style="0" customWidth="1"/>
    <col min="5" max="5" width="19.421875" style="0" customWidth="1"/>
    <col min="6" max="6" width="19.140625" style="0" customWidth="1"/>
    <col min="7" max="7" width="22.00390625" style="0" customWidth="1"/>
  </cols>
  <sheetData>
    <row r="1" spans="1:7" ht="22.5">
      <c r="A1" s="236" t="s">
        <v>171</v>
      </c>
      <c r="B1" s="236"/>
      <c r="C1" s="236"/>
      <c r="D1" s="236"/>
      <c r="E1" s="236"/>
      <c r="F1" s="236"/>
      <c r="G1" s="236"/>
    </row>
    <row r="2" spans="1:7" ht="27.75" customHeight="1">
      <c r="A2" s="222" t="s">
        <v>24</v>
      </c>
      <c r="B2" s="222"/>
      <c r="C2" s="14"/>
      <c r="D2" s="11"/>
      <c r="E2" s="11"/>
      <c r="F2" s="11"/>
      <c r="G2" s="36" t="s">
        <v>154</v>
      </c>
    </row>
    <row r="3" spans="1:7" ht="26.25" customHeight="1">
      <c r="A3" s="223" t="s">
        <v>122</v>
      </c>
      <c r="B3" s="225" t="s">
        <v>123</v>
      </c>
      <c r="C3" s="230" t="s">
        <v>200</v>
      </c>
      <c r="D3" s="227" t="s">
        <v>172</v>
      </c>
      <c r="E3" s="228"/>
      <c r="F3" s="229"/>
      <c r="G3" s="225" t="s">
        <v>144</v>
      </c>
    </row>
    <row r="4" spans="1:7" ht="25.5" customHeight="1">
      <c r="A4" s="224"/>
      <c r="B4" s="226"/>
      <c r="C4" s="231"/>
      <c r="D4" s="98" t="s">
        <v>125</v>
      </c>
      <c r="E4" s="98" t="s">
        <v>126</v>
      </c>
      <c r="F4" s="98" t="s">
        <v>127</v>
      </c>
      <c r="G4" s="226"/>
    </row>
    <row r="5" spans="1:7" ht="30.75" customHeight="1">
      <c r="A5" s="235" t="s">
        <v>138</v>
      </c>
      <c r="B5" s="99" t="s">
        <v>129</v>
      </c>
      <c r="C5" s="101">
        <v>1717617000</v>
      </c>
      <c r="D5" s="101">
        <v>392417705</v>
      </c>
      <c r="E5" s="101">
        <v>104364688</v>
      </c>
      <c r="F5" s="101">
        <v>288053017</v>
      </c>
      <c r="G5" s="127">
        <f aca="true" t="shared" si="0" ref="G5:G10">D5-C5</f>
        <v>-1325199295</v>
      </c>
    </row>
    <row r="6" spans="1:7" ht="30.75" customHeight="1">
      <c r="A6" s="235"/>
      <c r="B6" s="102" t="s">
        <v>139</v>
      </c>
      <c r="C6" s="103">
        <v>252537030</v>
      </c>
      <c r="D6" s="118">
        <v>216916976</v>
      </c>
      <c r="E6" s="126">
        <v>56946297</v>
      </c>
      <c r="F6" s="126">
        <v>159970679</v>
      </c>
      <c r="G6" s="115">
        <f t="shared" si="0"/>
        <v>-35620054</v>
      </c>
    </row>
    <row r="7" spans="1:7" ht="30.75" customHeight="1">
      <c r="A7" s="235"/>
      <c r="B7" s="102" t="s">
        <v>140</v>
      </c>
      <c r="C7" s="125">
        <v>116000000</v>
      </c>
      <c r="D7" s="125">
        <v>85166300</v>
      </c>
      <c r="E7" s="126">
        <v>22306300</v>
      </c>
      <c r="F7" s="126">
        <v>62860000</v>
      </c>
      <c r="G7" s="115">
        <f t="shared" si="0"/>
        <v>-30833700</v>
      </c>
    </row>
    <row r="8" spans="1:7" ht="30.75" customHeight="1">
      <c r="A8" s="235"/>
      <c r="B8" s="102" t="s">
        <v>141</v>
      </c>
      <c r="C8" s="125">
        <v>130000000</v>
      </c>
      <c r="D8" s="125">
        <v>90334429</v>
      </c>
      <c r="E8" s="123">
        <v>25112091</v>
      </c>
      <c r="F8" s="122">
        <v>65222338</v>
      </c>
      <c r="G8" s="115">
        <f t="shared" si="0"/>
        <v>-39665571</v>
      </c>
    </row>
    <row r="9" spans="1:7" ht="30.75" customHeight="1">
      <c r="A9" s="235"/>
      <c r="B9" s="102" t="s">
        <v>142</v>
      </c>
      <c r="C9" s="125">
        <v>200000</v>
      </c>
      <c r="D9" s="125"/>
      <c r="E9" s="122"/>
      <c r="F9" s="141"/>
      <c r="G9" s="115">
        <f t="shared" si="0"/>
        <v>-200000</v>
      </c>
    </row>
    <row r="10" spans="1:7" ht="30.75" customHeight="1" thickBot="1">
      <c r="A10" s="218"/>
      <c r="B10" s="165" t="s">
        <v>143</v>
      </c>
      <c r="C10" s="166">
        <v>1218879970</v>
      </c>
      <c r="D10" s="166"/>
      <c r="E10" s="167"/>
      <c r="F10" s="167"/>
      <c r="G10" s="159">
        <f t="shared" si="0"/>
        <v>-1218879970</v>
      </c>
    </row>
    <row r="11" spans="1:7" ht="28.5" customHeight="1" thickBot="1">
      <c r="A11" s="232" t="s">
        <v>167</v>
      </c>
      <c r="B11" s="233"/>
      <c r="C11" s="234"/>
      <c r="D11" s="169">
        <v>1278766017</v>
      </c>
      <c r="E11" s="170">
        <v>682474894</v>
      </c>
      <c r="F11" s="170">
        <v>596291123</v>
      </c>
      <c r="G11" s="168"/>
    </row>
    <row r="12" spans="4:7" ht="15">
      <c r="D12" s="84"/>
      <c r="E12" s="84"/>
      <c r="F12" s="84"/>
      <c r="G12" s="135"/>
    </row>
    <row r="13" spans="4:7" ht="15">
      <c r="D13" s="171">
        <v>1671183722</v>
      </c>
      <c r="E13" s="172">
        <v>786839582</v>
      </c>
      <c r="F13" s="172">
        <v>884344140</v>
      </c>
      <c r="G13" s="173" t="s">
        <v>199</v>
      </c>
    </row>
  </sheetData>
  <mergeCells count="9">
    <mergeCell ref="A11:C11"/>
    <mergeCell ref="A5:A10"/>
    <mergeCell ref="A1:G1"/>
    <mergeCell ref="A2:B2"/>
    <mergeCell ref="A3:A4"/>
    <mergeCell ref="B3:B4"/>
    <mergeCell ref="C3:C4"/>
    <mergeCell ref="D3:F3"/>
    <mergeCell ref="G3:G4"/>
  </mergeCells>
  <printOptions/>
  <pageMargins left="0.48" right="0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 topLeftCell="A1">
      <selection activeCell="N10" sqref="N10"/>
    </sheetView>
  </sheetViews>
  <sheetFormatPr defaultColWidth="9.140625" defaultRowHeight="15"/>
  <cols>
    <col min="1" max="1" width="11.28125" style="0" customWidth="1"/>
    <col min="3" max="3" width="9.8515625" style="0" customWidth="1"/>
    <col min="4" max="4" width="10.421875" style="0" customWidth="1"/>
    <col min="5" max="5" width="16.28125" style="43" customWidth="1"/>
    <col min="6" max="6" width="16.28125" style="0" customWidth="1"/>
    <col min="7" max="7" width="13.8515625" style="40" customWidth="1"/>
    <col min="8" max="8" width="15.140625" style="0" customWidth="1"/>
    <col min="9" max="9" width="23.00390625" style="0" customWidth="1"/>
    <col min="10" max="10" width="27.421875" style="0" customWidth="1"/>
  </cols>
  <sheetData>
    <row r="1" spans="1:10" ht="15">
      <c r="A1" s="43"/>
      <c r="B1" s="43"/>
      <c r="C1" s="43"/>
      <c r="D1" s="43"/>
      <c r="F1" s="43"/>
      <c r="G1" s="43"/>
      <c r="H1" s="43"/>
      <c r="I1" s="43"/>
      <c r="J1" s="43"/>
    </row>
    <row r="2" spans="1:10" ht="43.5" customHeight="1">
      <c r="A2" s="246" t="s">
        <v>173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22.5">
      <c r="A3" s="44"/>
      <c r="B3" s="44"/>
      <c r="C3" s="45"/>
      <c r="D3" s="46"/>
      <c r="E3" s="45"/>
      <c r="F3" s="45"/>
      <c r="G3" s="46"/>
      <c r="H3" s="46"/>
      <c r="I3" s="46"/>
      <c r="J3" s="13"/>
    </row>
    <row r="4" spans="1:10" ht="24" customHeight="1">
      <c r="A4" s="474" t="s">
        <v>84</v>
      </c>
      <c r="B4" s="452"/>
      <c r="C4" s="475"/>
      <c r="D4" s="475"/>
      <c r="E4" s="452"/>
      <c r="F4" s="452"/>
      <c r="G4" s="452"/>
      <c r="H4" s="476"/>
      <c r="I4" s="476"/>
      <c r="J4" s="477" t="s">
        <v>85</v>
      </c>
    </row>
    <row r="5" spans="1:10" ht="16.5" customHeight="1">
      <c r="A5" s="456" t="s">
        <v>6</v>
      </c>
      <c r="B5" s="456"/>
      <c r="C5" s="456"/>
      <c r="D5" s="456"/>
      <c r="E5" s="457" t="s">
        <v>194</v>
      </c>
      <c r="F5" s="456" t="s">
        <v>195</v>
      </c>
      <c r="G5" s="456"/>
      <c r="H5" s="456"/>
      <c r="I5" s="456" t="s">
        <v>26</v>
      </c>
      <c r="J5" s="456" t="s">
        <v>7</v>
      </c>
    </row>
    <row r="6" spans="1:10" ht="15">
      <c r="A6" s="458" t="s">
        <v>0</v>
      </c>
      <c r="B6" s="458" t="s">
        <v>1</v>
      </c>
      <c r="C6" s="458" t="s">
        <v>2</v>
      </c>
      <c r="D6" s="458" t="s">
        <v>8</v>
      </c>
      <c r="E6" s="459"/>
      <c r="F6" s="458" t="s">
        <v>9</v>
      </c>
      <c r="G6" s="458" t="s">
        <v>29</v>
      </c>
      <c r="H6" s="458" t="s">
        <v>30</v>
      </c>
      <c r="I6" s="456"/>
      <c r="J6" s="456"/>
    </row>
    <row r="7" spans="1:10" ht="25.5" customHeight="1">
      <c r="A7" s="247" t="s">
        <v>31</v>
      </c>
      <c r="B7" s="248"/>
      <c r="C7" s="248"/>
      <c r="D7" s="249"/>
      <c r="E7" s="47">
        <v>1717617000</v>
      </c>
      <c r="F7" s="47">
        <v>1671183722</v>
      </c>
      <c r="G7" s="47">
        <f>SUM(G17+G21+G26)</f>
        <v>786839582</v>
      </c>
      <c r="H7" s="47">
        <f>SUM(H12+H21)</f>
        <v>884344140</v>
      </c>
      <c r="I7" s="148">
        <f>F7-E7</f>
        <v>-46433278</v>
      </c>
      <c r="J7" s="48"/>
    </row>
    <row r="8" spans="1:10" ht="25.5" customHeight="1">
      <c r="A8" s="243" t="s">
        <v>27</v>
      </c>
      <c r="B8" s="244"/>
      <c r="C8" s="244"/>
      <c r="D8" s="245"/>
      <c r="E8" s="49">
        <f aca="true" t="shared" si="0" ref="E8:F10">SUM(F8:G8)</f>
        <v>0</v>
      </c>
      <c r="F8" s="49">
        <f t="shared" si="0"/>
        <v>0</v>
      </c>
      <c r="G8" s="49">
        <f aca="true" t="shared" si="1" ref="G8:H9">SUM(G9)</f>
        <v>0</v>
      </c>
      <c r="H8" s="49">
        <f t="shared" si="1"/>
        <v>0</v>
      </c>
      <c r="I8" s="137"/>
      <c r="J8" s="48"/>
    </row>
    <row r="9" spans="1:10" ht="25.5" customHeight="1">
      <c r="A9" s="58"/>
      <c r="B9" s="240" t="s">
        <v>67</v>
      </c>
      <c r="C9" s="240"/>
      <c r="D9" s="240"/>
      <c r="E9" s="49">
        <f t="shared" si="0"/>
        <v>0</v>
      </c>
      <c r="F9" s="49">
        <f t="shared" si="0"/>
        <v>0</v>
      </c>
      <c r="G9" s="49">
        <f t="shared" si="1"/>
        <v>0</v>
      </c>
      <c r="H9" s="49">
        <f t="shared" si="1"/>
        <v>0</v>
      </c>
      <c r="I9" s="137"/>
      <c r="J9" s="48"/>
    </row>
    <row r="10" spans="1:10" ht="25.5" customHeight="1">
      <c r="A10" s="59"/>
      <c r="B10" s="60"/>
      <c r="C10" s="240" t="s">
        <v>68</v>
      </c>
      <c r="D10" s="240"/>
      <c r="E10" s="49">
        <f t="shared" si="0"/>
        <v>0</v>
      </c>
      <c r="F10" s="49">
        <f t="shared" si="0"/>
        <v>0</v>
      </c>
      <c r="G10" s="49">
        <f>SUM(G11:G11)</f>
        <v>0</v>
      </c>
      <c r="H10" s="49">
        <f>SUM(H11:H11)</f>
        <v>0</v>
      </c>
      <c r="I10" s="137"/>
      <c r="J10" s="48"/>
    </row>
    <row r="11" spans="1:10" ht="25.5" customHeight="1">
      <c r="A11" s="59"/>
      <c r="B11" s="61"/>
      <c r="C11" s="73"/>
      <c r="D11" s="50" t="s">
        <v>40</v>
      </c>
      <c r="E11" s="51">
        <v>0</v>
      </c>
      <c r="F11" s="51">
        <v>0</v>
      </c>
      <c r="G11" s="51">
        <v>0</v>
      </c>
      <c r="H11" s="51">
        <v>0</v>
      </c>
      <c r="I11" s="138"/>
      <c r="J11" s="52"/>
    </row>
    <row r="12" spans="1:10" ht="25.5" customHeight="1">
      <c r="A12" s="250" t="s">
        <v>69</v>
      </c>
      <c r="B12" s="251"/>
      <c r="C12" s="251"/>
      <c r="D12" s="252"/>
      <c r="E12" s="65">
        <v>370000000</v>
      </c>
      <c r="F12" s="65">
        <v>338789756</v>
      </c>
      <c r="G12" s="65"/>
      <c r="H12" s="65">
        <v>338789756</v>
      </c>
      <c r="I12" s="137">
        <f aca="true" t="shared" si="2" ref="I12:I33">F12-E12</f>
        <v>-31210244</v>
      </c>
      <c r="J12" s="66"/>
    </row>
    <row r="13" spans="1:10" ht="25.5" customHeight="1">
      <c r="A13" s="253"/>
      <c r="B13" s="256" t="s">
        <v>70</v>
      </c>
      <c r="C13" s="256"/>
      <c r="D13" s="257"/>
      <c r="E13" s="67">
        <v>370000000</v>
      </c>
      <c r="F13" s="67">
        <v>338789756</v>
      </c>
      <c r="G13" s="67">
        <f aca="true" t="shared" si="3" ref="G13">SUM(G14)</f>
        <v>0</v>
      </c>
      <c r="H13" s="67">
        <v>338789756</v>
      </c>
      <c r="I13" s="137">
        <f t="shared" si="2"/>
        <v>-31210244</v>
      </c>
      <c r="J13" s="68"/>
    </row>
    <row r="14" spans="1:10" ht="25.5" customHeight="1">
      <c r="A14" s="254"/>
      <c r="B14" s="253"/>
      <c r="C14" s="244" t="s">
        <v>70</v>
      </c>
      <c r="D14" s="245"/>
      <c r="E14" s="67">
        <v>370000000</v>
      </c>
      <c r="F14" s="67">
        <v>338789756</v>
      </c>
      <c r="G14" s="67">
        <f>SUM(G15:G16)</f>
        <v>0</v>
      </c>
      <c r="H14" s="67">
        <v>338789756</v>
      </c>
      <c r="I14" s="137">
        <f t="shared" si="2"/>
        <v>-31210244</v>
      </c>
      <c r="J14" s="68"/>
    </row>
    <row r="15" spans="1:10" ht="25.5" customHeight="1">
      <c r="A15" s="254"/>
      <c r="B15" s="254"/>
      <c r="C15" s="241"/>
      <c r="D15" s="50" t="s">
        <v>32</v>
      </c>
      <c r="E15" s="51">
        <v>20000000</v>
      </c>
      <c r="F15" s="51">
        <v>10500000</v>
      </c>
      <c r="G15" s="51"/>
      <c r="H15" s="51">
        <v>10500000</v>
      </c>
      <c r="I15" s="138">
        <f t="shared" si="2"/>
        <v>-9500000</v>
      </c>
      <c r="J15" s="52" t="s">
        <v>37</v>
      </c>
    </row>
    <row r="16" spans="1:10" ht="25.5" customHeight="1">
      <c r="A16" s="255"/>
      <c r="B16" s="255"/>
      <c r="C16" s="241"/>
      <c r="D16" s="62" t="s">
        <v>33</v>
      </c>
      <c r="E16" s="63">
        <v>350000000</v>
      </c>
      <c r="F16" s="63">
        <v>328289756</v>
      </c>
      <c r="G16" s="63"/>
      <c r="H16" s="63">
        <v>328289756</v>
      </c>
      <c r="I16" s="138">
        <f t="shared" si="2"/>
        <v>-21710244</v>
      </c>
      <c r="J16" s="64" t="s">
        <v>38</v>
      </c>
    </row>
    <row r="17" spans="1:10" ht="25.5" customHeight="1">
      <c r="A17" s="240" t="s">
        <v>71</v>
      </c>
      <c r="B17" s="240"/>
      <c r="C17" s="240"/>
      <c r="D17" s="240"/>
      <c r="E17" s="49">
        <f aca="true" t="shared" si="4" ref="E17:F19">SUM(F17:G17)</f>
        <v>168000000</v>
      </c>
      <c r="F17" s="49">
        <f t="shared" si="4"/>
        <v>84000000</v>
      </c>
      <c r="G17" s="49">
        <f aca="true" t="shared" si="5" ref="G17:H19">SUM(G18)</f>
        <v>84000000</v>
      </c>
      <c r="H17" s="49">
        <f t="shared" si="5"/>
        <v>0</v>
      </c>
      <c r="I17" s="137">
        <f t="shared" si="2"/>
        <v>-84000000</v>
      </c>
      <c r="J17" s="48"/>
    </row>
    <row r="18" spans="1:10" ht="25.5" customHeight="1">
      <c r="A18" s="238"/>
      <c r="B18" s="240" t="s">
        <v>72</v>
      </c>
      <c r="C18" s="240"/>
      <c r="D18" s="240"/>
      <c r="E18" s="49">
        <f t="shared" si="4"/>
        <v>168000000</v>
      </c>
      <c r="F18" s="49">
        <f t="shared" si="4"/>
        <v>84000000</v>
      </c>
      <c r="G18" s="49">
        <f t="shared" si="5"/>
        <v>84000000</v>
      </c>
      <c r="H18" s="49">
        <f t="shared" si="5"/>
        <v>0</v>
      </c>
      <c r="I18" s="137">
        <f t="shared" si="2"/>
        <v>-84000000</v>
      </c>
      <c r="J18" s="48"/>
    </row>
    <row r="19" spans="1:10" ht="25.5" customHeight="1">
      <c r="A19" s="238"/>
      <c r="B19" s="241"/>
      <c r="C19" s="240" t="s">
        <v>73</v>
      </c>
      <c r="D19" s="240"/>
      <c r="E19" s="49">
        <f t="shared" si="4"/>
        <v>168000000</v>
      </c>
      <c r="F19" s="49">
        <f t="shared" si="4"/>
        <v>84000000</v>
      </c>
      <c r="G19" s="49">
        <f t="shared" si="5"/>
        <v>84000000</v>
      </c>
      <c r="H19" s="49">
        <f t="shared" si="5"/>
        <v>0</v>
      </c>
      <c r="I19" s="137">
        <f t="shared" si="2"/>
        <v>-84000000</v>
      </c>
      <c r="J19" s="48"/>
    </row>
    <row r="20" spans="1:10" ht="43.5" customHeight="1">
      <c r="A20" s="238"/>
      <c r="B20" s="241"/>
      <c r="C20" s="62"/>
      <c r="D20" s="73" t="s">
        <v>74</v>
      </c>
      <c r="E20" s="63">
        <v>84000000</v>
      </c>
      <c r="F20" s="63">
        <v>84000000</v>
      </c>
      <c r="G20" s="63">
        <v>84000000</v>
      </c>
      <c r="H20" s="63">
        <v>0</v>
      </c>
      <c r="I20" s="138">
        <f t="shared" si="2"/>
        <v>0</v>
      </c>
      <c r="J20" s="64" t="s">
        <v>152</v>
      </c>
    </row>
    <row r="21" spans="1:10" ht="25.5" customHeight="1">
      <c r="A21" s="237" t="s">
        <v>75</v>
      </c>
      <c r="B21" s="237"/>
      <c r="C21" s="237"/>
      <c r="D21" s="237"/>
      <c r="E21" s="65">
        <v>1228617029</v>
      </c>
      <c r="F21" s="65">
        <v>1228617029</v>
      </c>
      <c r="G21" s="65">
        <v>683062645</v>
      </c>
      <c r="H21" s="65">
        <v>545554384</v>
      </c>
      <c r="I21" s="137">
        <f t="shared" si="2"/>
        <v>0</v>
      </c>
      <c r="J21" s="66"/>
    </row>
    <row r="22" spans="1:10" ht="25.5" customHeight="1">
      <c r="A22" s="238"/>
      <c r="B22" s="240" t="s">
        <v>76</v>
      </c>
      <c r="C22" s="240"/>
      <c r="D22" s="240"/>
      <c r="E22" s="49">
        <v>1228617029</v>
      </c>
      <c r="F22" s="49">
        <v>1228617029</v>
      </c>
      <c r="G22" s="65">
        <v>683062645</v>
      </c>
      <c r="H22" s="65">
        <v>545554384</v>
      </c>
      <c r="I22" s="137">
        <f t="shared" si="2"/>
        <v>0</v>
      </c>
      <c r="J22" s="48"/>
    </row>
    <row r="23" spans="1:10" ht="25.5" customHeight="1">
      <c r="A23" s="238"/>
      <c r="B23" s="241"/>
      <c r="C23" s="240" t="s">
        <v>77</v>
      </c>
      <c r="D23" s="240"/>
      <c r="E23" s="49">
        <v>1228617029</v>
      </c>
      <c r="F23" s="49">
        <v>1228617029</v>
      </c>
      <c r="G23" s="65">
        <v>683062645</v>
      </c>
      <c r="H23" s="65">
        <v>545554384</v>
      </c>
      <c r="I23" s="137">
        <f t="shared" si="2"/>
        <v>0</v>
      </c>
      <c r="J23" s="48"/>
    </row>
    <row r="24" spans="1:10" ht="25.5" customHeight="1">
      <c r="A24" s="239"/>
      <c r="B24" s="242"/>
      <c r="C24" s="50"/>
      <c r="D24" s="62" t="s">
        <v>34</v>
      </c>
      <c r="E24" s="75">
        <v>683062645</v>
      </c>
      <c r="F24" s="75">
        <v>683062645</v>
      </c>
      <c r="G24" s="134">
        <v>683062645</v>
      </c>
      <c r="H24" s="63"/>
      <c r="I24" s="138">
        <f t="shared" si="2"/>
        <v>0</v>
      </c>
      <c r="J24" s="64" t="s">
        <v>196</v>
      </c>
    </row>
    <row r="25" spans="1:10" ht="25.5" customHeight="1">
      <c r="A25" s="53"/>
      <c r="B25" s="54"/>
      <c r="C25" s="55"/>
      <c r="D25" s="55" t="s">
        <v>35</v>
      </c>
      <c r="E25" s="69">
        <v>545554384</v>
      </c>
      <c r="F25" s="69">
        <v>545554384</v>
      </c>
      <c r="G25" s="56"/>
      <c r="H25" s="56">
        <v>545554384</v>
      </c>
      <c r="I25" s="138">
        <f t="shared" si="2"/>
        <v>0</v>
      </c>
      <c r="J25" s="57" t="s">
        <v>39</v>
      </c>
    </row>
    <row r="26" spans="1:10" ht="25.5" customHeight="1">
      <c r="A26" s="240" t="s">
        <v>78</v>
      </c>
      <c r="B26" s="240"/>
      <c r="C26" s="240"/>
      <c r="D26" s="240"/>
      <c r="E26" s="49">
        <v>34999971</v>
      </c>
      <c r="F26" s="49">
        <v>19776937</v>
      </c>
      <c r="G26" s="49">
        <v>19776937</v>
      </c>
      <c r="H26" s="49">
        <f aca="true" t="shared" si="6" ref="H26">H27</f>
        <v>0</v>
      </c>
      <c r="I26" s="137">
        <f t="shared" si="2"/>
        <v>-15223034</v>
      </c>
      <c r="J26" s="48"/>
    </row>
    <row r="27" spans="1:10" ht="25.5" customHeight="1">
      <c r="A27" s="70"/>
      <c r="B27" s="240" t="s">
        <v>79</v>
      </c>
      <c r="C27" s="240"/>
      <c r="D27" s="240"/>
      <c r="E27" s="49">
        <v>34999971</v>
      </c>
      <c r="F27" s="49">
        <v>19776937</v>
      </c>
      <c r="G27" s="49">
        <v>19776937</v>
      </c>
      <c r="H27" s="49">
        <f aca="true" t="shared" si="7" ref="H27">H28+H30+H32</f>
        <v>0</v>
      </c>
      <c r="I27" s="137">
        <f t="shared" si="2"/>
        <v>-15223034</v>
      </c>
      <c r="J27" s="48"/>
    </row>
    <row r="28" spans="1:10" ht="25.5" customHeight="1">
      <c r="A28" s="71"/>
      <c r="B28" s="241"/>
      <c r="C28" s="240" t="s">
        <v>80</v>
      </c>
      <c r="D28" s="240"/>
      <c r="E28" s="49">
        <f aca="true" t="shared" si="8" ref="E28:F29">SUM(F28:G28)</f>
        <v>0</v>
      </c>
      <c r="F28" s="49">
        <f t="shared" si="8"/>
        <v>0</v>
      </c>
      <c r="G28" s="49">
        <f aca="true" t="shared" si="9" ref="G28:H28">SUM(G29)</f>
        <v>0</v>
      </c>
      <c r="H28" s="49">
        <f t="shared" si="9"/>
        <v>0</v>
      </c>
      <c r="I28" s="137">
        <f t="shared" si="2"/>
        <v>0</v>
      </c>
      <c r="J28" s="48"/>
    </row>
    <row r="29" spans="1:10" ht="25.5" customHeight="1">
      <c r="A29" s="71"/>
      <c r="B29" s="241"/>
      <c r="C29" s="62"/>
      <c r="D29" s="62" t="s">
        <v>28</v>
      </c>
      <c r="E29" s="63">
        <f t="shared" si="8"/>
        <v>0</v>
      </c>
      <c r="F29" s="63">
        <f t="shared" si="8"/>
        <v>0</v>
      </c>
      <c r="G29" s="63"/>
      <c r="H29" s="63">
        <v>0</v>
      </c>
      <c r="I29" s="138">
        <f t="shared" si="2"/>
        <v>0</v>
      </c>
      <c r="J29" s="64"/>
    </row>
    <row r="30" spans="1:10" ht="25.5" customHeight="1">
      <c r="A30" s="71"/>
      <c r="B30" s="241"/>
      <c r="C30" s="240" t="s">
        <v>82</v>
      </c>
      <c r="D30" s="240"/>
      <c r="E30" s="49">
        <v>34909971</v>
      </c>
      <c r="F30" s="49">
        <v>19758203</v>
      </c>
      <c r="G30" s="49">
        <v>19758203</v>
      </c>
      <c r="H30" s="49">
        <f aca="true" t="shared" si="10" ref="H30">SUM(H31)</f>
        <v>0</v>
      </c>
      <c r="I30" s="137">
        <f t="shared" si="2"/>
        <v>-15151768</v>
      </c>
      <c r="J30" s="48"/>
    </row>
    <row r="31" spans="1:10" ht="72.75" customHeight="1">
      <c r="A31" s="71"/>
      <c r="B31" s="241"/>
      <c r="C31" s="62"/>
      <c r="D31" s="73" t="s">
        <v>83</v>
      </c>
      <c r="E31" s="63">
        <v>34909971</v>
      </c>
      <c r="F31" s="63">
        <v>19758203</v>
      </c>
      <c r="G31" s="63">
        <v>19758203</v>
      </c>
      <c r="H31" s="63"/>
      <c r="I31" s="138">
        <f t="shared" si="2"/>
        <v>-15151768</v>
      </c>
      <c r="J31" s="136" t="s">
        <v>197</v>
      </c>
    </row>
    <row r="32" spans="1:10" ht="25.5" customHeight="1">
      <c r="A32" s="71"/>
      <c r="B32" s="241"/>
      <c r="C32" s="240" t="s">
        <v>81</v>
      </c>
      <c r="D32" s="240"/>
      <c r="E32" s="49">
        <v>90000</v>
      </c>
      <c r="F32" s="49">
        <v>18734</v>
      </c>
      <c r="G32" s="49">
        <v>18734</v>
      </c>
      <c r="H32" s="49">
        <f>SUM(H33:H33)</f>
        <v>0</v>
      </c>
      <c r="I32" s="137">
        <f t="shared" si="2"/>
        <v>-71266</v>
      </c>
      <c r="J32" s="48"/>
    </row>
    <row r="33" spans="1:10" ht="25.5" customHeight="1">
      <c r="A33" s="72"/>
      <c r="B33" s="241"/>
      <c r="C33" s="74"/>
      <c r="D33" s="62" t="s">
        <v>36</v>
      </c>
      <c r="E33" s="63">
        <v>90000</v>
      </c>
      <c r="F33" s="63">
        <v>18734</v>
      </c>
      <c r="G33" s="63">
        <v>18734</v>
      </c>
      <c r="H33" s="63"/>
      <c r="I33" s="138">
        <f t="shared" si="2"/>
        <v>-71266</v>
      </c>
      <c r="J33" s="64" t="s">
        <v>198</v>
      </c>
    </row>
  </sheetData>
  <mergeCells count="33">
    <mergeCell ref="A26:D26"/>
    <mergeCell ref="B27:D27"/>
    <mergeCell ref="B28:B33"/>
    <mergeCell ref="C28:D28"/>
    <mergeCell ref="C30:D30"/>
    <mergeCell ref="C32:D32"/>
    <mergeCell ref="C10:D10"/>
    <mergeCell ref="A12:D12"/>
    <mergeCell ref="A13:A16"/>
    <mergeCell ref="B13:D13"/>
    <mergeCell ref="B14:B16"/>
    <mergeCell ref="C14:D14"/>
    <mergeCell ref="C15:C16"/>
    <mergeCell ref="A8:D8"/>
    <mergeCell ref="B9:D9"/>
    <mergeCell ref="A2:J2"/>
    <mergeCell ref="H4:I4"/>
    <mergeCell ref="A5:D5"/>
    <mergeCell ref="F5:H5"/>
    <mergeCell ref="I5:I6"/>
    <mergeCell ref="J5:J6"/>
    <mergeCell ref="A7:D7"/>
    <mergeCell ref="E5:E6"/>
    <mergeCell ref="B19:B20"/>
    <mergeCell ref="A17:D17"/>
    <mergeCell ref="A18:A20"/>
    <mergeCell ref="B18:D18"/>
    <mergeCell ref="C19:D19"/>
    <mergeCell ref="A21:D21"/>
    <mergeCell ref="A22:A24"/>
    <mergeCell ref="B22:D22"/>
    <mergeCell ref="B23:B24"/>
    <mergeCell ref="C23:D23"/>
  </mergeCells>
  <printOptions/>
  <pageMargins left="0.56" right="0.49" top="0.5511811023622047" bottom="0.5511811023622047" header="0.31496062992125984" footer="0.31496062992125984"/>
  <pageSetup horizontalDpi="600" verticalDpi="600" orientation="landscape" paperSize="9" scale="81" r:id="rId2"/>
  <rowBreaks count="1" manualBreakCount="1">
    <brk id="23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tabSelected="1" workbookViewId="0" topLeftCell="A1">
      <selection activeCell="A1" sqref="A1:I1"/>
    </sheetView>
  </sheetViews>
  <sheetFormatPr defaultColWidth="9.140625" defaultRowHeight="15"/>
  <cols>
    <col min="1" max="1" width="8.8515625" style="0" customWidth="1"/>
    <col min="2" max="2" width="13.421875" style="0" customWidth="1"/>
    <col min="3" max="3" width="19.421875" style="0" customWidth="1"/>
    <col min="4" max="4" width="20.421875" style="43" customWidth="1"/>
    <col min="5" max="5" width="23.00390625" style="0" customWidth="1"/>
    <col min="6" max="6" width="20.140625" style="0" customWidth="1"/>
    <col min="7" max="7" width="20.57421875" style="41" customWidth="1"/>
    <col min="8" max="8" width="25.57421875" style="0" customWidth="1"/>
    <col min="9" max="9" width="93.421875" style="0" customWidth="1"/>
    <col min="11" max="11" width="11.8515625" style="0" bestFit="1" customWidth="1"/>
    <col min="12" max="12" width="10.421875" style="0" bestFit="1" customWidth="1"/>
  </cols>
  <sheetData>
    <row r="1" spans="1:9" ht="68.25" customHeight="1">
      <c r="A1" s="451" t="s">
        <v>212</v>
      </c>
      <c r="B1" s="451"/>
      <c r="C1" s="451"/>
      <c r="D1" s="451"/>
      <c r="E1" s="451"/>
      <c r="F1" s="451"/>
      <c r="G1" s="451"/>
      <c r="H1" s="451"/>
      <c r="I1" s="451"/>
    </row>
    <row r="2" spans="1:9" ht="35.25" customHeight="1">
      <c r="A2" s="453" t="s">
        <v>24</v>
      </c>
      <c r="B2" s="453"/>
      <c r="C2" s="453"/>
      <c r="D2" s="454"/>
      <c r="E2" s="454"/>
      <c r="F2" s="454"/>
      <c r="G2" s="454"/>
      <c r="H2" s="454"/>
      <c r="I2" s="455" t="s">
        <v>85</v>
      </c>
    </row>
    <row r="3" spans="1:9" ht="32.25" customHeight="1">
      <c r="A3" s="460" t="s">
        <v>208</v>
      </c>
      <c r="B3" s="461"/>
      <c r="C3" s="462"/>
      <c r="D3" s="463" t="s">
        <v>175</v>
      </c>
      <c r="E3" s="461" t="s">
        <v>174</v>
      </c>
      <c r="F3" s="461"/>
      <c r="G3" s="464"/>
      <c r="H3" s="465" t="s">
        <v>21</v>
      </c>
      <c r="I3" s="463" t="s">
        <v>22</v>
      </c>
    </row>
    <row r="4" spans="1:9" ht="32.25" customHeight="1">
      <c r="A4" s="466" t="s">
        <v>0</v>
      </c>
      <c r="B4" s="467" t="s">
        <v>1</v>
      </c>
      <c r="C4" s="468" t="s">
        <v>2</v>
      </c>
      <c r="D4" s="469"/>
      <c r="E4" s="470" t="s">
        <v>19</v>
      </c>
      <c r="F4" s="471" t="s">
        <v>20</v>
      </c>
      <c r="G4" s="472" t="s">
        <v>10</v>
      </c>
      <c r="H4" s="473"/>
      <c r="I4" s="469"/>
    </row>
    <row r="5" spans="1:9" ht="41.25" customHeight="1">
      <c r="A5" s="281" t="s">
        <v>23</v>
      </c>
      <c r="B5" s="282"/>
      <c r="C5" s="283"/>
      <c r="D5" s="284">
        <v>1717617000</v>
      </c>
      <c r="E5" s="285">
        <v>392417705</v>
      </c>
      <c r="F5" s="285">
        <v>104364688</v>
      </c>
      <c r="G5" s="285">
        <v>288053017</v>
      </c>
      <c r="H5" s="286">
        <f>E5-D5</f>
        <v>-1325199295</v>
      </c>
      <c r="I5" s="287"/>
    </row>
    <row r="6" spans="1:9" s="43" customFormat="1" ht="41.25" customHeight="1">
      <c r="A6" s="281" t="s">
        <v>41</v>
      </c>
      <c r="B6" s="288"/>
      <c r="C6" s="289"/>
      <c r="D6" s="290">
        <v>252537030</v>
      </c>
      <c r="E6" s="290">
        <v>216916976</v>
      </c>
      <c r="F6" s="291">
        <v>56946297</v>
      </c>
      <c r="G6" s="291">
        <v>159970679</v>
      </c>
      <c r="H6" s="292">
        <f>E6-D6</f>
        <v>-35620054</v>
      </c>
      <c r="I6" s="287"/>
    </row>
    <row r="7" spans="1:9" s="43" customFormat="1" ht="41.25" customHeight="1">
      <c r="A7" s="293" t="s">
        <v>11</v>
      </c>
      <c r="B7" s="294" t="s">
        <v>87</v>
      </c>
      <c r="C7" s="294"/>
      <c r="D7" s="290">
        <v>112037030</v>
      </c>
      <c r="E7" s="290">
        <v>106242100</v>
      </c>
      <c r="F7" s="291">
        <f>SUM(F8:F13)</f>
        <v>0</v>
      </c>
      <c r="G7" s="291">
        <f>SUM(G8:G13)</f>
        <v>106242100</v>
      </c>
      <c r="H7" s="292">
        <f>E7-D7</f>
        <v>-5794930</v>
      </c>
      <c r="I7" s="287"/>
    </row>
    <row r="8" spans="1:9" ht="123.75" customHeight="1">
      <c r="A8" s="295"/>
      <c r="B8" s="296" t="s">
        <v>12</v>
      </c>
      <c r="C8" s="297" t="s">
        <v>88</v>
      </c>
      <c r="D8" s="298">
        <v>85114600</v>
      </c>
      <c r="E8" s="298">
        <v>81796840</v>
      </c>
      <c r="F8" s="299"/>
      <c r="G8" s="299">
        <v>81796840</v>
      </c>
      <c r="H8" s="300">
        <f>E8:E13-D8:D13</f>
        <v>-3317760</v>
      </c>
      <c r="I8" s="301" t="s">
        <v>210</v>
      </c>
    </row>
    <row r="9" spans="1:13" ht="112.5" customHeight="1">
      <c r="A9" s="302"/>
      <c r="B9" s="303"/>
      <c r="C9" s="304" t="s">
        <v>13</v>
      </c>
      <c r="D9" s="298">
        <v>8501120</v>
      </c>
      <c r="E9" s="298">
        <v>8474260</v>
      </c>
      <c r="F9" s="305"/>
      <c r="G9" s="306">
        <v>8474260</v>
      </c>
      <c r="H9" s="300">
        <f aca="true" t="shared" si="0" ref="H9:H16">E9:E14-D9:D14</f>
        <v>-26860</v>
      </c>
      <c r="I9" s="307" t="s">
        <v>209</v>
      </c>
      <c r="J9" s="260"/>
      <c r="K9" s="261"/>
      <c r="L9" s="261"/>
      <c r="M9" s="261"/>
    </row>
    <row r="10" spans="1:9" ht="51" customHeight="1">
      <c r="A10" s="302"/>
      <c r="B10" s="303"/>
      <c r="C10" s="308" t="s">
        <v>89</v>
      </c>
      <c r="D10" s="298">
        <v>7801310</v>
      </c>
      <c r="E10" s="298">
        <v>7169460</v>
      </c>
      <c r="F10" s="305"/>
      <c r="G10" s="309">
        <v>7169460</v>
      </c>
      <c r="H10" s="300">
        <f t="shared" si="0"/>
        <v>-631850</v>
      </c>
      <c r="I10" s="310" t="s">
        <v>177</v>
      </c>
    </row>
    <row r="11" spans="1:9" ht="151.5" customHeight="1">
      <c r="A11" s="302"/>
      <c r="B11" s="303"/>
      <c r="C11" s="311" t="s">
        <v>90</v>
      </c>
      <c r="D11" s="298">
        <v>9120000</v>
      </c>
      <c r="E11" s="298">
        <v>8001540</v>
      </c>
      <c r="F11" s="312">
        <v>0</v>
      </c>
      <c r="G11" s="299">
        <v>8001540</v>
      </c>
      <c r="H11" s="300">
        <f t="shared" si="0"/>
        <v>-1118460</v>
      </c>
      <c r="I11" s="310" t="s">
        <v>211</v>
      </c>
    </row>
    <row r="12" spans="1:9" ht="41.25" customHeight="1">
      <c r="A12" s="302"/>
      <c r="B12" s="313"/>
      <c r="C12" s="314" t="s">
        <v>91</v>
      </c>
      <c r="D12" s="298">
        <v>500000</v>
      </c>
      <c r="E12" s="298"/>
      <c r="F12" s="315"/>
      <c r="G12" s="315"/>
      <c r="H12" s="300">
        <f t="shared" si="0"/>
        <v>-500000</v>
      </c>
      <c r="I12" s="316"/>
    </row>
    <row r="13" spans="1:9" ht="41.25" customHeight="1">
      <c r="A13" s="317"/>
      <c r="B13" s="303"/>
      <c r="C13" s="302" t="s">
        <v>92</v>
      </c>
      <c r="D13" s="298">
        <v>1000000</v>
      </c>
      <c r="E13" s="298">
        <v>800000</v>
      </c>
      <c r="F13" s="318">
        <v>0</v>
      </c>
      <c r="G13" s="319">
        <v>800000</v>
      </c>
      <c r="H13" s="300">
        <f t="shared" si="0"/>
        <v>-200000</v>
      </c>
      <c r="I13" s="320" t="s">
        <v>193</v>
      </c>
    </row>
    <row r="14" spans="1:9" s="43" customFormat="1" ht="41.25" customHeight="1">
      <c r="A14" s="317"/>
      <c r="B14" s="321" t="s">
        <v>93</v>
      </c>
      <c r="C14" s="322"/>
      <c r="D14" s="323">
        <v>500000</v>
      </c>
      <c r="E14" s="323"/>
      <c r="F14" s="324"/>
      <c r="G14" s="324"/>
      <c r="H14" s="292">
        <f t="shared" si="0"/>
        <v>-500000</v>
      </c>
      <c r="I14" s="325"/>
    </row>
    <row r="15" spans="1:9" ht="41.25" customHeight="1">
      <c r="A15" s="317"/>
      <c r="B15" s="326" t="s">
        <v>94</v>
      </c>
      <c r="C15" s="327" t="s">
        <v>95</v>
      </c>
      <c r="D15" s="328">
        <v>300000</v>
      </c>
      <c r="E15" s="328"/>
      <c r="F15" s="329"/>
      <c r="G15" s="330"/>
      <c r="H15" s="300">
        <f t="shared" si="0"/>
        <v>-300000</v>
      </c>
      <c r="I15" s="331"/>
    </row>
    <row r="16" spans="1:14" ht="41.25" customHeight="1">
      <c r="A16" s="332"/>
      <c r="B16" s="333"/>
      <c r="C16" s="334" t="s">
        <v>14</v>
      </c>
      <c r="D16" s="328">
        <v>200000</v>
      </c>
      <c r="E16" s="328"/>
      <c r="F16" s="335"/>
      <c r="G16" s="336"/>
      <c r="H16" s="337">
        <f t="shared" si="0"/>
        <v>-200000</v>
      </c>
      <c r="I16" s="316"/>
      <c r="J16" s="12"/>
      <c r="K16" s="13"/>
      <c r="L16" s="13"/>
      <c r="M16" s="13"/>
      <c r="N16" s="13"/>
    </row>
    <row r="17" spans="1:9" s="76" customFormat="1" ht="33" customHeight="1">
      <c r="A17" s="332"/>
      <c r="B17" s="338" t="s">
        <v>96</v>
      </c>
      <c r="C17" s="339"/>
      <c r="D17" s="340">
        <v>140000000</v>
      </c>
      <c r="E17" s="340">
        <v>110674876</v>
      </c>
      <c r="F17" s="324">
        <v>56946297</v>
      </c>
      <c r="G17" s="324">
        <v>53728579</v>
      </c>
      <c r="H17" s="341">
        <f>E17-D17</f>
        <v>-29325124</v>
      </c>
      <c r="I17" s="325"/>
    </row>
    <row r="18" spans="1:14" ht="33" customHeight="1">
      <c r="A18" s="332"/>
      <c r="B18" s="303" t="s">
        <v>97</v>
      </c>
      <c r="C18" s="296" t="s">
        <v>3</v>
      </c>
      <c r="D18" s="342">
        <v>7400000</v>
      </c>
      <c r="E18" s="342">
        <v>6290900</v>
      </c>
      <c r="F18" s="343">
        <v>5562400</v>
      </c>
      <c r="G18" s="344">
        <v>728500</v>
      </c>
      <c r="H18" s="449">
        <f>E18-D18</f>
        <v>-1109100</v>
      </c>
      <c r="I18" s="345" t="s">
        <v>182</v>
      </c>
      <c r="J18" s="12"/>
      <c r="K18" s="13"/>
      <c r="L18" s="13"/>
      <c r="M18" s="13"/>
      <c r="N18" s="13"/>
    </row>
    <row r="19" spans="1:9" s="43" customFormat="1" ht="33" customHeight="1">
      <c r="A19" s="346"/>
      <c r="B19" s="303"/>
      <c r="C19" s="347"/>
      <c r="D19" s="348"/>
      <c r="E19" s="348"/>
      <c r="F19" s="349"/>
      <c r="G19" s="350"/>
      <c r="H19" s="450"/>
      <c r="I19" s="351" t="s">
        <v>181</v>
      </c>
    </row>
    <row r="20" spans="1:9" ht="34.5" customHeight="1">
      <c r="A20" s="302"/>
      <c r="B20" s="303"/>
      <c r="C20" s="352" t="s">
        <v>98</v>
      </c>
      <c r="D20" s="353">
        <v>45600000</v>
      </c>
      <c r="E20" s="353">
        <v>41061607</v>
      </c>
      <c r="F20" s="354">
        <v>21976576</v>
      </c>
      <c r="G20" s="299">
        <v>19085031</v>
      </c>
      <c r="H20" s="355">
        <f>E20-D20</f>
        <v>-4538393</v>
      </c>
      <c r="I20" s="356" t="s">
        <v>206</v>
      </c>
    </row>
    <row r="21" spans="1:9" ht="27" customHeight="1">
      <c r="A21" s="302"/>
      <c r="B21" s="303"/>
      <c r="C21" s="357"/>
      <c r="D21" s="342"/>
      <c r="E21" s="342"/>
      <c r="F21" s="358"/>
      <c r="G21" s="312"/>
      <c r="H21" s="359"/>
      <c r="I21" s="360"/>
    </row>
    <row r="22" spans="1:9" ht="14.25" customHeight="1">
      <c r="A22" s="302"/>
      <c r="B22" s="303"/>
      <c r="C22" s="357"/>
      <c r="D22" s="342"/>
      <c r="E22" s="342"/>
      <c r="F22" s="358"/>
      <c r="G22" s="312"/>
      <c r="H22" s="359"/>
      <c r="I22" s="360"/>
    </row>
    <row r="23" spans="1:9" ht="25.5" customHeight="1">
      <c r="A23" s="302"/>
      <c r="B23" s="303"/>
      <c r="C23" s="357"/>
      <c r="D23" s="342"/>
      <c r="E23" s="342"/>
      <c r="F23" s="358"/>
      <c r="G23" s="312"/>
      <c r="H23" s="359"/>
      <c r="I23" s="360"/>
    </row>
    <row r="24" spans="1:9" ht="26.25" customHeight="1">
      <c r="A24" s="302"/>
      <c r="B24" s="303"/>
      <c r="C24" s="357"/>
      <c r="D24" s="342"/>
      <c r="E24" s="342"/>
      <c r="F24" s="312"/>
      <c r="G24" s="312"/>
      <c r="H24" s="359"/>
      <c r="I24" s="360"/>
    </row>
    <row r="25" spans="1:9" ht="21" customHeight="1">
      <c r="A25" s="302"/>
      <c r="B25" s="303"/>
      <c r="C25" s="357"/>
      <c r="D25" s="342"/>
      <c r="E25" s="342"/>
      <c r="F25" s="312"/>
      <c r="G25" s="312"/>
      <c r="H25" s="359"/>
      <c r="I25" s="360"/>
    </row>
    <row r="26" spans="1:9" ht="27.75" customHeight="1">
      <c r="A26" s="302"/>
      <c r="B26" s="303"/>
      <c r="C26" s="357"/>
      <c r="D26" s="342"/>
      <c r="E26" s="342"/>
      <c r="F26" s="312"/>
      <c r="G26" s="312"/>
      <c r="H26" s="359"/>
      <c r="I26" s="360"/>
    </row>
    <row r="27" spans="1:9" ht="24.75" customHeight="1">
      <c r="A27" s="302"/>
      <c r="B27" s="303"/>
      <c r="C27" s="357"/>
      <c r="D27" s="342"/>
      <c r="E27" s="342"/>
      <c r="F27" s="312"/>
      <c r="G27" s="312"/>
      <c r="H27" s="359"/>
      <c r="I27" s="360"/>
    </row>
    <row r="28" spans="1:9" ht="27.75" customHeight="1">
      <c r="A28" s="302"/>
      <c r="B28" s="303"/>
      <c r="C28" s="357"/>
      <c r="D28" s="342"/>
      <c r="E28" s="342"/>
      <c r="F28" s="312"/>
      <c r="G28" s="312"/>
      <c r="H28" s="359"/>
      <c r="I28" s="360"/>
    </row>
    <row r="29" spans="1:9" ht="19.5" customHeight="1">
      <c r="A29" s="302"/>
      <c r="B29" s="303"/>
      <c r="C29" s="357"/>
      <c r="D29" s="342"/>
      <c r="E29" s="342"/>
      <c r="F29" s="312"/>
      <c r="G29" s="312"/>
      <c r="H29" s="359"/>
      <c r="I29" s="360"/>
    </row>
    <row r="30" spans="1:9" s="43" customFormat="1" ht="101.25" customHeight="1">
      <c r="A30" s="302"/>
      <c r="B30" s="303"/>
      <c r="C30" s="357"/>
      <c r="D30" s="361"/>
      <c r="E30" s="361"/>
      <c r="F30" s="312"/>
      <c r="G30" s="312"/>
      <c r="H30" s="359"/>
      <c r="I30" s="360"/>
    </row>
    <row r="31" spans="1:9" s="43" customFormat="1" ht="33.75" customHeight="1" hidden="1">
      <c r="A31" s="302"/>
      <c r="B31" s="303"/>
      <c r="C31" s="357"/>
      <c r="D31" s="361"/>
      <c r="E31" s="361"/>
      <c r="F31" s="312"/>
      <c r="G31" s="312"/>
      <c r="H31" s="359"/>
      <c r="I31" s="360"/>
    </row>
    <row r="32" spans="1:9" s="43" customFormat="1" ht="19.5" customHeight="1" hidden="1">
      <c r="A32" s="302"/>
      <c r="B32" s="303"/>
      <c r="C32" s="357"/>
      <c r="D32" s="361"/>
      <c r="E32" s="361"/>
      <c r="F32" s="312"/>
      <c r="G32" s="312"/>
      <c r="H32" s="359"/>
      <c r="I32" s="360"/>
    </row>
    <row r="33" spans="1:9" s="43" customFormat="1" ht="19.5" customHeight="1" hidden="1">
      <c r="A33" s="302"/>
      <c r="B33" s="303"/>
      <c r="C33" s="357"/>
      <c r="D33" s="361"/>
      <c r="E33" s="361"/>
      <c r="F33" s="312"/>
      <c r="G33" s="312"/>
      <c r="H33" s="359"/>
      <c r="I33" s="360"/>
    </row>
    <row r="34" spans="1:9" s="43" customFormat="1" ht="19.5" customHeight="1" hidden="1">
      <c r="A34" s="302"/>
      <c r="B34" s="303"/>
      <c r="C34" s="357"/>
      <c r="D34" s="361"/>
      <c r="E34" s="361"/>
      <c r="F34" s="312"/>
      <c r="G34" s="312"/>
      <c r="H34" s="359"/>
      <c r="I34" s="360"/>
    </row>
    <row r="35" spans="1:9" s="43" customFormat="1" ht="19.5" customHeight="1" hidden="1">
      <c r="A35" s="302"/>
      <c r="B35" s="303"/>
      <c r="C35" s="357"/>
      <c r="D35" s="361"/>
      <c r="E35" s="361"/>
      <c r="F35" s="312"/>
      <c r="G35" s="312"/>
      <c r="H35" s="359"/>
      <c r="I35" s="360"/>
    </row>
    <row r="36" spans="1:9" s="43" customFormat="1" ht="19.5" customHeight="1" hidden="1">
      <c r="A36" s="302"/>
      <c r="B36" s="303"/>
      <c r="C36" s="357"/>
      <c r="D36" s="361"/>
      <c r="E36" s="361"/>
      <c r="F36" s="312"/>
      <c r="G36" s="312"/>
      <c r="H36" s="359"/>
      <c r="I36" s="360"/>
    </row>
    <row r="37" spans="1:9" s="43" customFormat="1" ht="19.5" customHeight="1" hidden="1">
      <c r="A37" s="302"/>
      <c r="B37" s="303"/>
      <c r="C37" s="357"/>
      <c r="D37" s="361"/>
      <c r="E37" s="361"/>
      <c r="F37" s="312"/>
      <c r="G37" s="312"/>
      <c r="H37" s="359"/>
      <c r="I37" s="360"/>
    </row>
    <row r="38" spans="1:9" s="43" customFormat="1" ht="38.25" customHeight="1" hidden="1">
      <c r="A38" s="302"/>
      <c r="B38" s="303"/>
      <c r="C38" s="362"/>
      <c r="D38" s="363"/>
      <c r="E38" s="363"/>
      <c r="F38" s="364"/>
      <c r="G38" s="364"/>
      <c r="H38" s="365"/>
      <c r="I38" s="366"/>
    </row>
    <row r="39" spans="1:10" ht="27" customHeight="1">
      <c r="A39" s="302"/>
      <c r="B39" s="302"/>
      <c r="C39" s="367" t="s">
        <v>99</v>
      </c>
      <c r="D39" s="368">
        <v>40000000</v>
      </c>
      <c r="E39" s="368">
        <v>36271280</v>
      </c>
      <c r="F39" s="369">
        <v>12974971</v>
      </c>
      <c r="G39" s="370">
        <v>23296309</v>
      </c>
      <c r="H39" s="371">
        <f>E39-D39</f>
        <v>-3728720</v>
      </c>
      <c r="I39" s="372" t="s">
        <v>205</v>
      </c>
      <c r="J39" s="129"/>
    </row>
    <row r="40" spans="1:10" ht="24.75" customHeight="1">
      <c r="A40" s="302"/>
      <c r="B40" s="302"/>
      <c r="C40" s="296"/>
      <c r="D40" s="342"/>
      <c r="E40" s="342"/>
      <c r="F40" s="312"/>
      <c r="G40" s="312"/>
      <c r="H40" s="359"/>
      <c r="I40" s="373"/>
      <c r="J40" s="129"/>
    </row>
    <row r="41" spans="1:10" ht="27" customHeight="1">
      <c r="A41" s="302"/>
      <c r="B41" s="302"/>
      <c r="C41" s="296"/>
      <c r="D41" s="342"/>
      <c r="E41" s="342"/>
      <c r="F41" s="312"/>
      <c r="G41" s="312"/>
      <c r="H41" s="359"/>
      <c r="I41" s="373"/>
      <c r="J41" s="129"/>
    </row>
    <row r="42" spans="1:10" ht="24" customHeight="1">
      <c r="A42" s="302"/>
      <c r="B42" s="302"/>
      <c r="C42" s="296"/>
      <c r="D42" s="342"/>
      <c r="E42" s="342"/>
      <c r="F42" s="312"/>
      <c r="G42" s="312"/>
      <c r="H42" s="359"/>
      <c r="I42" s="373"/>
      <c r="J42" s="129"/>
    </row>
    <row r="43" spans="1:10" s="43" customFormat="1" ht="24" customHeight="1">
      <c r="A43" s="302"/>
      <c r="B43" s="302"/>
      <c r="C43" s="296"/>
      <c r="D43" s="342"/>
      <c r="E43" s="342"/>
      <c r="F43" s="312"/>
      <c r="G43" s="312"/>
      <c r="H43" s="359"/>
      <c r="I43" s="373"/>
      <c r="J43" s="129"/>
    </row>
    <row r="44" spans="1:10" ht="78.75" customHeight="1">
      <c r="A44" s="302"/>
      <c r="B44" s="302"/>
      <c r="C44" s="347"/>
      <c r="D44" s="348"/>
      <c r="E44" s="348"/>
      <c r="F44" s="374"/>
      <c r="G44" s="374"/>
      <c r="H44" s="375"/>
      <c r="I44" s="376"/>
      <c r="J44" s="129"/>
    </row>
    <row r="45" spans="1:10" ht="21.75" customHeight="1">
      <c r="A45" s="302"/>
      <c r="B45" s="302"/>
      <c r="C45" s="311" t="s">
        <v>100</v>
      </c>
      <c r="D45" s="377">
        <v>7600000</v>
      </c>
      <c r="E45" s="377">
        <v>4982350</v>
      </c>
      <c r="F45" s="299">
        <v>4982350</v>
      </c>
      <c r="G45" s="299"/>
      <c r="H45" s="378">
        <f>E45-D45</f>
        <v>-2617650</v>
      </c>
      <c r="I45" s="379" t="s">
        <v>183</v>
      </c>
      <c r="J45" s="84"/>
    </row>
    <row r="46" spans="1:9" ht="24.75" customHeight="1">
      <c r="A46" s="302"/>
      <c r="B46" s="302"/>
      <c r="C46" s="302"/>
      <c r="D46" s="361"/>
      <c r="E46" s="361"/>
      <c r="F46" s="312"/>
      <c r="G46" s="312"/>
      <c r="H46" s="380"/>
      <c r="I46" s="381"/>
    </row>
    <row r="47" spans="1:9" s="43" customFormat="1" ht="24.75" customHeight="1">
      <c r="A47" s="302"/>
      <c r="B47" s="302"/>
      <c r="C47" s="302"/>
      <c r="D47" s="361"/>
      <c r="E47" s="361"/>
      <c r="F47" s="312"/>
      <c r="G47" s="312"/>
      <c r="H47" s="380"/>
      <c r="I47" s="381"/>
    </row>
    <row r="48" spans="1:9" s="43" customFormat="1" ht="24.75" customHeight="1">
      <c r="A48" s="302"/>
      <c r="B48" s="302"/>
      <c r="C48" s="302"/>
      <c r="D48" s="361"/>
      <c r="E48" s="361"/>
      <c r="F48" s="312"/>
      <c r="G48" s="312"/>
      <c r="H48" s="380"/>
      <c r="I48" s="381"/>
    </row>
    <row r="49" spans="1:9" s="43" customFormat="1" ht="74.25" customHeight="1">
      <c r="A49" s="302"/>
      <c r="B49" s="302"/>
      <c r="C49" s="302"/>
      <c r="D49" s="361"/>
      <c r="E49" s="361"/>
      <c r="F49" s="312"/>
      <c r="G49" s="312"/>
      <c r="H49" s="380"/>
      <c r="I49" s="381"/>
    </row>
    <row r="50" spans="1:9" s="43" customFormat="1" ht="24.75" customHeight="1" hidden="1">
      <c r="A50" s="302"/>
      <c r="B50" s="302"/>
      <c r="C50" s="302"/>
      <c r="D50" s="361"/>
      <c r="E50" s="361"/>
      <c r="F50" s="312"/>
      <c r="G50" s="312"/>
      <c r="H50" s="380"/>
      <c r="I50" s="381"/>
    </row>
    <row r="51" spans="1:9" s="43" customFormat="1" ht="30.75" customHeight="1" hidden="1">
      <c r="A51" s="302"/>
      <c r="B51" s="302"/>
      <c r="C51" s="302"/>
      <c r="D51" s="361"/>
      <c r="E51" s="361"/>
      <c r="F51" s="312"/>
      <c r="G51" s="312"/>
      <c r="H51" s="380"/>
      <c r="I51" s="381"/>
    </row>
    <row r="52" spans="1:9" s="43" customFormat="1" ht="15.75" customHeight="1" hidden="1">
      <c r="A52" s="302"/>
      <c r="B52" s="302"/>
      <c r="C52" s="302"/>
      <c r="D52" s="361"/>
      <c r="E52" s="361"/>
      <c r="F52" s="312"/>
      <c r="G52" s="312"/>
      <c r="H52" s="380"/>
      <c r="I52" s="381"/>
    </row>
    <row r="53" spans="1:9" s="43" customFormat="1" ht="24.75" customHeight="1" hidden="1">
      <c r="A53" s="302"/>
      <c r="B53" s="302"/>
      <c r="C53" s="302"/>
      <c r="D53" s="361"/>
      <c r="E53" s="361"/>
      <c r="F53" s="312"/>
      <c r="G53" s="312"/>
      <c r="H53" s="380"/>
      <c r="I53" s="381"/>
    </row>
    <row r="54" spans="1:9" ht="19.5" customHeight="1" hidden="1">
      <c r="A54" s="302"/>
      <c r="B54" s="302"/>
      <c r="C54" s="382"/>
      <c r="D54" s="383"/>
      <c r="E54" s="383"/>
      <c r="F54" s="374"/>
      <c r="G54" s="384"/>
      <c r="H54" s="385"/>
      <c r="I54" s="386"/>
    </row>
    <row r="55" spans="1:9" ht="46.5" customHeight="1">
      <c r="A55" s="346"/>
      <c r="B55" s="346"/>
      <c r="C55" s="311" t="s">
        <v>15</v>
      </c>
      <c r="D55" s="377">
        <v>25000000</v>
      </c>
      <c r="E55" s="377">
        <v>10618739</v>
      </c>
      <c r="F55" s="299"/>
      <c r="G55" s="299">
        <v>10618739</v>
      </c>
      <c r="H55" s="378">
        <f>E55-D55</f>
        <v>-14381261</v>
      </c>
      <c r="I55" s="387" t="s">
        <v>178</v>
      </c>
    </row>
    <row r="56" spans="1:9" s="43" customFormat="1" ht="46.5" customHeight="1">
      <c r="A56" s="346"/>
      <c r="B56" s="346"/>
      <c r="C56" s="311" t="s">
        <v>101</v>
      </c>
      <c r="D56" s="377">
        <v>14400000</v>
      </c>
      <c r="E56" s="377">
        <v>11450000</v>
      </c>
      <c r="F56" s="388">
        <v>11450000</v>
      </c>
      <c r="G56" s="388"/>
      <c r="H56" s="389">
        <f>E56-D56</f>
        <v>-2950000</v>
      </c>
      <c r="I56" s="390"/>
    </row>
    <row r="57" spans="1:9" s="43" customFormat="1" ht="34.5" customHeight="1">
      <c r="A57" s="391" t="s">
        <v>102</v>
      </c>
      <c r="B57" s="391"/>
      <c r="C57" s="391"/>
      <c r="D57" s="392">
        <f>SUM(D58:D60)</f>
        <v>116000000</v>
      </c>
      <c r="E57" s="392">
        <v>85166300</v>
      </c>
      <c r="F57" s="393">
        <v>22306300</v>
      </c>
      <c r="G57" s="393">
        <v>62860000</v>
      </c>
      <c r="H57" s="394">
        <f aca="true" t="shared" si="1" ref="H57:H62">E57-D57</f>
        <v>-30833700</v>
      </c>
      <c r="I57" s="395"/>
    </row>
    <row r="58" spans="1:9" ht="83.25" customHeight="1">
      <c r="A58" s="296" t="s">
        <v>153</v>
      </c>
      <c r="B58" s="296" t="s">
        <v>16</v>
      </c>
      <c r="C58" s="302" t="s">
        <v>16</v>
      </c>
      <c r="D58" s="396">
        <v>85000000</v>
      </c>
      <c r="E58" s="396">
        <v>71550000</v>
      </c>
      <c r="F58" s="299">
        <v>11550000</v>
      </c>
      <c r="G58" s="299">
        <v>60000000</v>
      </c>
      <c r="H58" s="389">
        <f t="shared" si="1"/>
        <v>-13450000</v>
      </c>
      <c r="I58" s="397" t="s">
        <v>180</v>
      </c>
    </row>
    <row r="59" spans="1:9" ht="171.75" customHeight="1">
      <c r="A59" s="296"/>
      <c r="B59" s="296"/>
      <c r="C59" s="311" t="s">
        <v>103</v>
      </c>
      <c r="D59" s="377">
        <v>30000000</v>
      </c>
      <c r="E59" s="377">
        <v>12076300</v>
      </c>
      <c r="F59" s="299">
        <v>9216300</v>
      </c>
      <c r="G59" s="299">
        <v>2860000</v>
      </c>
      <c r="H59" s="389">
        <f>E59-D59</f>
        <v>-17923700</v>
      </c>
      <c r="I59" s="398" t="s">
        <v>184</v>
      </c>
    </row>
    <row r="60" spans="1:9" ht="45" customHeight="1">
      <c r="A60" s="296"/>
      <c r="B60" s="296"/>
      <c r="C60" s="352" t="s">
        <v>104</v>
      </c>
      <c r="D60" s="399">
        <v>1000000</v>
      </c>
      <c r="E60" s="399">
        <v>1540000</v>
      </c>
      <c r="F60" s="400">
        <v>1540000</v>
      </c>
      <c r="G60" s="400">
        <v>0</v>
      </c>
      <c r="H60" s="389">
        <f t="shared" si="1"/>
        <v>540000</v>
      </c>
      <c r="I60" s="401" t="s">
        <v>179</v>
      </c>
    </row>
    <row r="61" spans="1:9" s="43" customFormat="1" ht="25.5" customHeight="1">
      <c r="A61" s="402" t="s">
        <v>105</v>
      </c>
      <c r="B61" s="403"/>
      <c r="C61" s="403"/>
      <c r="D61" s="404">
        <v>130000000</v>
      </c>
      <c r="E61" s="404">
        <v>90334429</v>
      </c>
      <c r="F61" s="405">
        <f>SUM(F62,F72)</f>
        <v>25112091</v>
      </c>
      <c r="G61" s="405">
        <v>65222338</v>
      </c>
      <c r="H61" s="394">
        <f>E61-D61</f>
        <v>-39665571</v>
      </c>
      <c r="I61" s="325"/>
    </row>
    <row r="62" spans="1:9" s="43" customFormat="1" ht="25.5" customHeight="1">
      <c r="A62" s="293" t="s">
        <v>106</v>
      </c>
      <c r="B62" s="321" t="s">
        <v>107</v>
      </c>
      <c r="C62" s="322"/>
      <c r="D62" s="406">
        <v>126000000</v>
      </c>
      <c r="E62" s="406">
        <v>88696459</v>
      </c>
      <c r="F62" s="405">
        <f>SUM(F63:F71)</f>
        <v>25112091</v>
      </c>
      <c r="G62" s="405">
        <v>63584368</v>
      </c>
      <c r="H62" s="394">
        <f t="shared" si="1"/>
        <v>-37303541</v>
      </c>
      <c r="I62" s="325"/>
    </row>
    <row r="63" spans="1:11" ht="26.25" customHeight="1">
      <c r="A63" s="295"/>
      <c r="B63" s="302" t="s">
        <v>97</v>
      </c>
      <c r="C63" s="296" t="s">
        <v>108</v>
      </c>
      <c r="D63" s="407">
        <v>50000000</v>
      </c>
      <c r="E63" s="407">
        <v>36321918</v>
      </c>
      <c r="F63" s="343"/>
      <c r="G63" s="344">
        <v>36321918</v>
      </c>
      <c r="H63" s="408">
        <f>E63-D63</f>
        <v>-13678082</v>
      </c>
      <c r="I63" s="409" t="s">
        <v>185</v>
      </c>
      <c r="K63" s="129"/>
    </row>
    <row r="64" spans="1:11" s="43" customFormat="1" ht="26.25" customHeight="1">
      <c r="A64" s="295"/>
      <c r="B64" s="302"/>
      <c r="C64" s="296"/>
      <c r="D64" s="410"/>
      <c r="E64" s="410"/>
      <c r="F64" s="343"/>
      <c r="G64" s="344"/>
      <c r="H64" s="411"/>
      <c r="I64" s="409" t="s">
        <v>186</v>
      </c>
      <c r="K64" s="129"/>
    </row>
    <row r="65" spans="1:14" ht="49.5" customHeight="1">
      <c r="A65" s="295"/>
      <c r="B65" s="302"/>
      <c r="C65" s="412" t="s">
        <v>111</v>
      </c>
      <c r="D65" s="396">
        <v>1920000</v>
      </c>
      <c r="E65" s="396">
        <v>1781910</v>
      </c>
      <c r="F65" s="299"/>
      <c r="G65" s="413">
        <v>1781910</v>
      </c>
      <c r="H65" s="414">
        <f>E65-D65</f>
        <v>-138090</v>
      </c>
      <c r="I65" s="415" t="s">
        <v>187</v>
      </c>
      <c r="J65" s="156"/>
      <c r="K65" s="175"/>
      <c r="L65" s="155"/>
      <c r="M65" s="155"/>
      <c r="N65" s="155"/>
    </row>
    <row r="66" spans="1:11" ht="77.25" customHeight="1">
      <c r="A66" s="295"/>
      <c r="B66" s="302"/>
      <c r="C66" s="412" t="s">
        <v>112</v>
      </c>
      <c r="D66" s="396">
        <v>2580000</v>
      </c>
      <c r="E66" s="396">
        <v>1661700</v>
      </c>
      <c r="F66" s="416"/>
      <c r="G66" s="416">
        <v>1661700</v>
      </c>
      <c r="H66" s="414">
        <f>E66-D66</f>
        <v>-918300</v>
      </c>
      <c r="I66" s="397" t="s">
        <v>188</v>
      </c>
      <c r="K66" s="129"/>
    </row>
    <row r="67" spans="1:11" ht="110.25" customHeight="1">
      <c r="A67" s="295"/>
      <c r="B67" s="302"/>
      <c r="C67" s="412" t="s">
        <v>113</v>
      </c>
      <c r="D67" s="396">
        <v>25000000</v>
      </c>
      <c r="E67" s="396">
        <v>20948600</v>
      </c>
      <c r="F67" s="299">
        <v>12919250</v>
      </c>
      <c r="G67" s="299">
        <v>8029350</v>
      </c>
      <c r="H67" s="414">
        <f aca="true" t="shared" si="2" ref="H67:H73">E67-D67</f>
        <v>-4051400</v>
      </c>
      <c r="I67" s="397" t="s">
        <v>189</v>
      </c>
      <c r="K67" s="129"/>
    </row>
    <row r="68" spans="1:11" ht="34.5" customHeight="1">
      <c r="A68" s="295"/>
      <c r="B68" s="302"/>
      <c r="C68" s="412" t="s">
        <v>114</v>
      </c>
      <c r="D68" s="396">
        <v>1000000</v>
      </c>
      <c r="E68" s="396">
        <v>1970000</v>
      </c>
      <c r="F68" s="299">
        <v>1970000</v>
      </c>
      <c r="G68" s="299"/>
      <c r="H68" s="414">
        <f t="shared" si="2"/>
        <v>970000</v>
      </c>
      <c r="I68" s="417" t="s">
        <v>191</v>
      </c>
      <c r="K68" s="129"/>
    </row>
    <row r="69" spans="1:11" ht="36" customHeight="1">
      <c r="A69" s="295"/>
      <c r="B69" s="302"/>
      <c r="C69" s="412" t="s">
        <v>115</v>
      </c>
      <c r="D69" s="396">
        <v>9000000</v>
      </c>
      <c r="E69" s="396">
        <v>3400000</v>
      </c>
      <c r="F69" s="299">
        <v>3400000</v>
      </c>
      <c r="G69" s="299"/>
      <c r="H69" s="414">
        <f t="shared" si="2"/>
        <v>-5600000</v>
      </c>
      <c r="I69" s="397" t="s">
        <v>190</v>
      </c>
      <c r="K69" s="129"/>
    </row>
    <row r="70" spans="1:11" ht="52.5" customHeight="1">
      <c r="A70" s="295"/>
      <c r="B70" s="302"/>
      <c r="C70" s="412" t="s">
        <v>116</v>
      </c>
      <c r="D70" s="396">
        <v>6500000</v>
      </c>
      <c r="E70" s="396">
        <v>3853388</v>
      </c>
      <c r="F70" s="418">
        <v>2789638</v>
      </c>
      <c r="G70" s="418">
        <v>1063750</v>
      </c>
      <c r="H70" s="414">
        <f>E70-D70</f>
        <v>-2646612</v>
      </c>
      <c r="I70" s="397" t="s">
        <v>192</v>
      </c>
      <c r="K70" s="129"/>
    </row>
    <row r="71" spans="1:11" ht="79.5" customHeight="1">
      <c r="A71" s="295"/>
      <c r="B71" s="419"/>
      <c r="C71" s="412" t="s">
        <v>117</v>
      </c>
      <c r="D71" s="396">
        <v>30000000</v>
      </c>
      <c r="E71" s="396">
        <v>18758943</v>
      </c>
      <c r="F71" s="420">
        <v>4033203</v>
      </c>
      <c r="G71" s="421">
        <v>14725740</v>
      </c>
      <c r="H71" s="414">
        <f t="shared" si="2"/>
        <v>-11241057</v>
      </c>
      <c r="I71" s="397" t="s">
        <v>203</v>
      </c>
      <c r="K71" s="129"/>
    </row>
    <row r="72" spans="1:9" ht="39.75" customHeight="1">
      <c r="A72" s="295"/>
      <c r="B72" s="402" t="s">
        <v>105</v>
      </c>
      <c r="C72" s="422"/>
      <c r="D72" s="423">
        <f>SUM(D73:D78)</f>
        <v>4000000</v>
      </c>
      <c r="E72" s="423">
        <v>1637970</v>
      </c>
      <c r="F72" s="424">
        <f>SUM(F73:F78)</f>
        <v>0</v>
      </c>
      <c r="G72" s="324">
        <v>1637970</v>
      </c>
      <c r="H72" s="425">
        <f>E72-D72</f>
        <v>-2362030</v>
      </c>
      <c r="I72" s="426"/>
    </row>
    <row r="73" spans="1:9" ht="45" customHeight="1">
      <c r="A73" s="295"/>
      <c r="B73" s="427" t="s">
        <v>106</v>
      </c>
      <c r="C73" s="412" t="s">
        <v>118</v>
      </c>
      <c r="D73" s="396">
        <v>1000000</v>
      </c>
      <c r="E73" s="396"/>
      <c r="F73" s="418">
        <v>0</v>
      </c>
      <c r="G73" s="374"/>
      <c r="H73" s="414">
        <f t="shared" si="2"/>
        <v>-1000000</v>
      </c>
      <c r="I73" s="415"/>
    </row>
    <row r="74" spans="1:9" ht="158.25" customHeight="1">
      <c r="A74" s="295"/>
      <c r="B74" s="296"/>
      <c r="C74" s="427" t="s">
        <v>150</v>
      </c>
      <c r="D74" s="353">
        <v>1000000</v>
      </c>
      <c r="E74" s="353">
        <v>1637970</v>
      </c>
      <c r="F74" s="428">
        <v>0</v>
      </c>
      <c r="G74" s="428">
        <v>1637970</v>
      </c>
      <c r="H74" s="429">
        <f>E74-D74</f>
        <v>637970</v>
      </c>
      <c r="I74" s="430" t="s">
        <v>204</v>
      </c>
    </row>
    <row r="75" spans="1:9" s="39" customFormat="1" ht="95.25" customHeight="1" hidden="1">
      <c r="A75" s="295"/>
      <c r="B75" s="296"/>
      <c r="C75" s="296"/>
      <c r="D75" s="348"/>
      <c r="E75" s="348"/>
      <c r="F75" s="350"/>
      <c r="G75" s="350"/>
      <c r="H75" s="431"/>
      <c r="I75" s="432"/>
    </row>
    <row r="76" spans="1:9" s="43" customFormat="1" ht="39" customHeight="1">
      <c r="A76" s="295"/>
      <c r="B76" s="346"/>
      <c r="C76" s="412" t="s">
        <v>148</v>
      </c>
      <c r="D76" s="396">
        <v>500000</v>
      </c>
      <c r="E76" s="396"/>
      <c r="F76" s="418"/>
      <c r="G76" s="299"/>
      <c r="H76" s="378">
        <f>E76-D76</f>
        <v>-500000</v>
      </c>
      <c r="I76" s="415"/>
    </row>
    <row r="77" spans="1:9" s="43" customFormat="1" ht="39" customHeight="1">
      <c r="A77" s="295"/>
      <c r="B77" s="346"/>
      <c r="C77" s="412" t="s">
        <v>149</v>
      </c>
      <c r="D77" s="396">
        <v>500000</v>
      </c>
      <c r="E77" s="396"/>
      <c r="F77" s="418"/>
      <c r="G77" s="299"/>
      <c r="H77" s="378">
        <f aca="true" t="shared" si="3" ref="H77:H82">E77-D77</f>
        <v>-500000</v>
      </c>
      <c r="I77" s="415"/>
    </row>
    <row r="78" spans="1:9" s="43" customFormat="1" ht="48" customHeight="1">
      <c r="A78" s="295"/>
      <c r="B78" s="346"/>
      <c r="C78" s="412" t="s">
        <v>151</v>
      </c>
      <c r="D78" s="396">
        <v>1000000</v>
      </c>
      <c r="E78" s="396"/>
      <c r="F78" s="418"/>
      <c r="G78" s="299"/>
      <c r="H78" s="378">
        <f t="shared" si="3"/>
        <v>-1000000</v>
      </c>
      <c r="I78" s="415"/>
    </row>
    <row r="79" spans="1:9" s="43" customFormat="1" ht="39" customHeight="1">
      <c r="A79" s="433" t="s">
        <v>119</v>
      </c>
      <c r="B79" s="403"/>
      <c r="C79" s="434"/>
      <c r="D79" s="423">
        <f>SUM(D80)</f>
        <v>200000</v>
      </c>
      <c r="E79" s="423"/>
      <c r="F79" s="435"/>
      <c r="G79" s="435"/>
      <c r="H79" s="436">
        <f t="shared" si="3"/>
        <v>-200000</v>
      </c>
      <c r="I79" s="437"/>
    </row>
    <row r="80" spans="1:9" ht="39" customHeight="1">
      <c r="A80" s="438" t="s">
        <v>120</v>
      </c>
      <c r="B80" s="439" t="s">
        <v>17</v>
      </c>
      <c r="C80" s="440" t="s">
        <v>17</v>
      </c>
      <c r="D80" s="441">
        <v>200000</v>
      </c>
      <c r="E80" s="442"/>
      <c r="F80" s="443"/>
      <c r="G80" s="444"/>
      <c r="H80" s="378">
        <f t="shared" si="3"/>
        <v>-200000</v>
      </c>
      <c r="I80" s="445"/>
    </row>
    <row r="81" spans="1:9" ht="39" customHeight="1">
      <c r="A81" s="446" t="s">
        <v>109</v>
      </c>
      <c r="B81" s="403"/>
      <c r="C81" s="434"/>
      <c r="D81" s="423">
        <v>1218879970</v>
      </c>
      <c r="E81" s="423"/>
      <c r="F81" s="447"/>
      <c r="G81" s="448"/>
      <c r="H81" s="436">
        <f t="shared" si="3"/>
        <v>-1218879970</v>
      </c>
      <c r="I81" s="437"/>
    </row>
    <row r="82" spans="1:9" ht="39" customHeight="1" thickBot="1">
      <c r="A82" s="478" t="s">
        <v>110</v>
      </c>
      <c r="B82" s="479" t="s">
        <v>18</v>
      </c>
      <c r="C82" s="311" t="s">
        <v>18</v>
      </c>
      <c r="D82" s="480">
        <v>1218879970</v>
      </c>
      <c r="E82" s="480"/>
      <c r="F82" s="481"/>
      <c r="G82" s="482"/>
      <c r="H82" s="378">
        <f t="shared" si="3"/>
        <v>-1218879970</v>
      </c>
      <c r="I82" s="483" t="s">
        <v>202</v>
      </c>
    </row>
    <row r="83" spans="1:9" ht="46.5" customHeight="1" thickBot="1">
      <c r="A83" s="484" t="s">
        <v>176</v>
      </c>
      <c r="B83" s="485"/>
      <c r="C83" s="485"/>
      <c r="D83" s="486"/>
      <c r="E83" s="487">
        <v>1278766017</v>
      </c>
      <c r="F83" s="487">
        <v>682474894</v>
      </c>
      <c r="G83" s="487">
        <v>596291123</v>
      </c>
      <c r="H83" s="487"/>
      <c r="I83" s="488"/>
    </row>
    <row r="84" spans="4:7" ht="15">
      <c r="D84" s="83"/>
      <c r="E84" s="83"/>
      <c r="F84" s="84"/>
      <c r="G84" s="84"/>
    </row>
    <row r="85" spans="4:9" ht="15">
      <c r="D85" s="129"/>
      <c r="E85" s="171">
        <v>1671183722</v>
      </c>
      <c r="F85" s="172">
        <v>786839582</v>
      </c>
      <c r="G85" s="172">
        <v>884344140</v>
      </c>
      <c r="H85" s="258" t="s">
        <v>201</v>
      </c>
      <c r="I85" s="259"/>
    </row>
    <row r="86" spans="4:5" ht="15">
      <c r="D86" s="129"/>
      <c r="E86" s="129"/>
    </row>
    <row r="87" spans="4:5" ht="15">
      <c r="D87" s="84"/>
      <c r="E87" s="84"/>
    </row>
    <row r="88" spans="4:5" ht="15">
      <c r="D88" s="84"/>
      <c r="E88" s="84"/>
    </row>
  </sheetData>
  <mergeCells count="59">
    <mergeCell ref="J9:M9"/>
    <mergeCell ref="A16:A18"/>
    <mergeCell ref="B15:B16"/>
    <mergeCell ref="I74:I75"/>
    <mergeCell ref="A62:A78"/>
    <mergeCell ref="A57:C57"/>
    <mergeCell ref="A61:C61"/>
    <mergeCell ref="D63:D64"/>
    <mergeCell ref="E63:E64"/>
    <mergeCell ref="F63:F64"/>
    <mergeCell ref="B62:C62"/>
    <mergeCell ref="B72:C72"/>
    <mergeCell ref="A58:A60"/>
    <mergeCell ref="D20:D29"/>
    <mergeCell ref="B14:C14"/>
    <mergeCell ref="B58:B60"/>
    <mergeCell ref="C39:C44"/>
    <mergeCell ref="D39:D44"/>
    <mergeCell ref="B17:C17"/>
    <mergeCell ref="B18:B38"/>
    <mergeCell ref="C18:C19"/>
    <mergeCell ref="D18:D19"/>
    <mergeCell ref="B8:B13"/>
    <mergeCell ref="A1:I1"/>
    <mergeCell ref="A2:C2"/>
    <mergeCell ref="A3:C3"/>
    <mergeCell ref="D3:D4"/>
    <mergeCell ref="H3:H4"/>
    <mergeCell ref="I3:I4"/>
    <mergeCell ref="E3:G3"/>
    <mergeCell ref="A5:C5"/>
    <mergeCell ref="B7:C7"/>
    <mergeCell ref="A7:A8"/>
    <mergeCell ref="A6:C6"/>
    <mergeCell ref="H39:H44"/>
    <mergeCell ref="E39:E44"/>
    <mergeCell ref="E18:E19"/>
    <mergeCell ref="I20:I38"/>
    <mergeCell ref="I39:I44"/>
    <mergeCell ref="E20:E29"/>
    <mergeCell ref="H18:H19"/>
    <mergeCell ref="F18:F19"/>
    <mergeCell ref="G18:G19"/>
    <mergeCell ref="H20:H38"/>
    <mergeCell ref="H85:I85"/>
    <mergeCell ref="A81:C81"/>
    <mergeCell ref="A79:C79"/>
    <mergeCell ref="A83:D83"/>
    <mergeCell ref="I45:I54"/>
    <mergeCell ref="B73:B75"/>
    <mergeCell ref="E74:E75"/>
    <mergeCell ref="C74:C75"/>
    <mergeCell ref="G63:G64"/>
    <mergeCell ref="H63:H64"/>
    <mergeCell ref="H74:H75"/>
    <mergeCell ref="C63:C64"/>
    <mergeCell ref="F74:F75"/>
    <mergeCell ref="G74:G75"/>
    <mergeCell ref="D74:D75"/>
  </mergeCells>
  <printOptions/>
  <pageMargins left="0.4724409448818898" right="0" top="0.5511811023622047" bottom="0.15748031496062992" header="0.31496062992125984" footer="0.31496062992125984"/>
  <pageSetup horizontalDpi="600" verticalDpi="600" orientation="landscape" paperSize="9" scale="51" r:id="rId2"/>
  <rowBreaks count="3" manualBreakCount="3">
    <brk id="16" max="16383" man="1"/>
    <brk id="56" max="16383" man="1"/>
    <brk id="71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workbookViewId="0" topLeftCell="A1">
      <selection activeCell="Q11" sqref="Q11"/>
    </sheetView>
  </sheetViews>
  <sheetFormatPr defaultColWidth="9.140625" defaultRowHeight="15"/>
  <cols>
    <col min="1" max="1" width="4.7109375" style="0" customWidth="1"/>
    <col min="2" max="2" width="12.8515625" style="0" customWidth="1"/>
    <col min="3" max="3" width="11.57421875" style="0" customWidth="1"/>
    <col min="4" max="4" width="12.421875" style="0" customWidth="1"/>
    <col min="5" max="5" width="11.421875" style="0" customWidth="1"/>
    <col min="6" max="6" width="11.28125" style="0" customWidth="1"/>
    <col min="7" max="7" width="11.00390625" style="0" customWidth="1"/>
    <col min="8" max="8" width="10.00390625" style="0" customWidth="1"/>
    <col min="9" max="9" width="10.28125" style="0" customWidth="1"/>
    <col min="10" max="10" width="10.00390625" style="42" customWidth="1"/>
    <col min="11" max="11" width="11.00390625" style="0" customWidth="1"/>
    <col min="12" max="12" width="10.28125" style="0" customWidth="1"/>
    <col min="13" max="13" width="13.8515625" style="0" customWidth="1"/>
  </cols>
  <sheetData>
    <row r="1" s="43" customFormat="1" ht="15"/>
    <row r="2" spans="1:13" ht="24" customHeight="1">
      <c r="A2" s="262" t="s">
        <v>146</v>
      </c>
      <c r="B2" s="263"/>
      <c r="C2" s="263"/>
      <c r="D2" s="263"/>
      <c r="E2" s="263"/>
      <c r="F2" s="263"/>
      <c r="G2" s="263"/>
      <c r="H2" s="263"/>
      <c r="I2" s="263"/>
      <c r="J2" s="264"/>
      <c r="K2" s="265" t="s">
        <v>42</v>
      </c>
      <c r="L2" s="268" t="s">
        <v>147</v>
      </c>
      <c r="M2" s="269"/>
    </row>
    <row r="3" spans="1:13" ht="21" customHeight="1">
      <c r="A3" s="265" t="s">
        <v>43</v>
      </c>
      <c r="B3" s="265" t="s">
        <v>44</v>
      </c>
      <c r="C3" s="265" t="s">
        <v>45</v>
      </c>
      <c r="D3" s="270" t="s">
        <v>46</v>
      </c>
      <c r="E3" s="271"/>
      <c r="F3" s="271"/>
      <c r="G3" s="271"/>
      <c r="H3" s="271"/>
      <c r="I3" s="271"/>
      <c r="J3" s="272"/>
      <c r="K3" s="266"/>
      <c r="L3" s="265" t="s">
        <v>47</v>
      </c>
      <c r="M3" s="265" t="s">
        <v>48</v>
      </c>
    </row>
    <row r="4" spans="1:13" ht="24.75" customHeight="1">
      <c r="A4" s="267"/>
      <c r="B4" s="267"/>
      <c r="C4" s="267"/>
      <c r="D4" s="77" t="s">
        <v>49</v>
      </c>
      <c r="E4" s="77" t="s">
        <v>50</v>
      </c>
      <c r="F4" s="77" t="s">
        <v>51</v>
      </c>
      <c r="G4" s="77" t="s">
        <v>52</v>
      </c>
      <c r="H4" s="77" t="s">
        <v>53</v>
      </c>
      <c r="I4" s="77" t="s">
        <v>54</v>
      </c>
      <c r="J4" s="77" t="s">
        <v>55</v>
      </c>
      <c r="K4" s="267"/>
      <c r="L4" s="267"/>
      <c r="M4" s="267"/>
    </row>
    <row r="5" spans="1:13" ht="15">
      <c r="A5" s="277">
        <v>1</v>
      </c>
      <c r="B5" s="78" t="s">
        <v>56</v>
      </c>
      <c r="C5" s="275">
        <v>41003920</v>
      </c>
      <c r="D5" s="275">
        <v>4090060</v>
      </c>
      <c r="E5" s="273" t="s">
        <v>58</v>
      </c>
      <c r="F5" s="275"/>
      <c r="G5" s="275"/>
      <c r="H5" s="273" t="s">
        <v>58</v>
      </c>
      <c r="I5" s="273" t="s">
        <v>58</v>
      </c>
      <c r="J5" s="273" t="s">
        <v>58</v>
      </c>
      <c r="K5" s="275">
        <f>C5+D5</f>
        <v>45093980</v>
      </c>
      <c r="L5" s="275">
        <v>4189320</v>
      </c>
      <c r="M5" s="275">
        <f>K5-L5</f>
        <v>40904660</v>
      </c>
    </row>
    <row r="6" spans="1:13" ht="15">
      <c r="A6" s="278"/>
      <c r="B6" s="79" t="s">
        <v>57</v>
      </c>
      <c r="C6" s="276"/>
      <c r="D6" s="276"/>
      <c r="E6" s="274"/>
      <c r="F6" s="276"/>
      <c r="G6" s="276"/>
      <c r="H6" s="274"/>
      <c r="I6" s="274"/>
      <c r="J6" s="274"/>
      <c r="K6" s="276"/>
      <c r="L6" s="276"/>
      <c r="M6" s="276"/>
    </row>
    <row r="7" spans="1:13" ht="15">
      <c r="A7" s="277">
        <v>2</v>
      </c>
      <c r="B7" s="78" t="s">
        <v>59</v>
      </c>
      <c r="C7" s="275">
        <v>25546320</v>
      </c>
      <c r="D7" s="275">
        <v>2554620</v>
      </c>
      <c r="E7" s="273" t="s">
        <v>58</v>
      </c>
      <c r="F7" s="275"/>
      <c r="G7" s="279"/>
      <c r="H7" s="273" t="s">
        <v>58</v>
      </c>
      <c r="I7" s="273" t="s">
        <v>58</v>
      </c>
      <c r="J7" s="273" t="s">
        <v>58</v>
      </c>
      <c r="K7" s="275">
        <f>C7+D7</f>
        <v>28100940</v>
      </c>
      <c r="L7" s="275">
        <v>3908950</v>
      </c>
      <c r="M7" s="275">
        <f>K7-L7</f>
        <v>24191990</v>
      </c>
    </row>
    <row r="8" spans="1:13" ht="20.25" customHeight="1">
      <c r="A8" s="278"/>
      <c r="B8" s="79" t="s">
        <v>60</v>
      </c>
      <c r="C8" s="276"/>
      <c r="D8" s="276"/>
      <c r="E8" s="274"/>
      <c r="F8" s="276"/>
      <c r="G8" s="280"/>
      <c r="H8" s="274"/>
      <c r="I8" s="274"/>
      <c r="J8" s="274"/>
      <c r="K8" s="276"/>
      <c r="L8" s="276"/>
      <c r="M8" s="276"/>
    </row>
    <row r="9" spans="1:13" ht="15">
      <c r="A9" s="277">
        <v>3</v>
      </c>
      <c r="B9" s="78" t="s">
        <v>62</v>
      </c>
      <c r="C9" s="275">
        <v>15246600</v>
      </c>
      <c r="D9" s="275">
        <v>1829580</v>
      </c>
      <c r="E9" s="273" t="s">
        <v>58</v>
      </c>
      <c r="F9" s="275"/>
      <c r="G9" s="279"/>
      <c r="H9" s="273" t="s">
        <v>58</v>
      </c>
      <c r="I9" s="273" t="s">
        <v>58</v>
      </c>
      <c r="J9" s="273" t="s">
        <v>58</v>
      </c>
      <c r="K9" s="275">
        <f>C9+D9</f>
        <v>17076180</v>
      </c>
      <c r="L9" s="275">
        <v>2183110</v>
      </c>
      <c r="M9" s="275">
        <f>K9-L9</f>
        <v>14893070</v>
      </c>
    </row>
    <row r="10" spans="1:13" ht="21" customHeight="1">
      <c r="A10" s="278"/>
      <c r="B10" s="79" t="s">
        <v>63</v>
      </c>
      <c r="C10" s="276"/>
      <c r="D10" s="276"/>
      <c r="E10" s="274"/>
      <c r="F10" s="276"/>
      <c r="G10" s="280"/>
      <c r="H10" s="274"/>
      <c r="I10" s="274"/>
      <c r="J10" s="274"/>
      <c r="K10" s="276"/>
      <c r="L10" s="276"/>
      <c r="M10" s="276"/>
    </row>
    <row r="11" spans="1:13" ht="30" customHeight="1">
      <c r="A11" s="77"/>
      <c r="B11" s="80" t="s">
        <v>61</v>
      </c>
      <c r="C11" s="81">
        <f>SUM(C5:C10)</f>
        <v>81796840</v>
      </c>
      <c r="D11" s="81">
        <f>SUM(D5:D10)</f>
        <v>8474260</v>
      </c>
      <c r="E11" s="82" t="s">
        <v>58</v>
      </c>
      <c r="F11" s="81"/>
      <c r="G11" s="81"/>
      <c r="H11" s="82" t="s">
        <v>58</v>
      </c>
      <c r="I11" s="82" t="s">
        <v>58</v>
      </c>
      <c r="J11" s="82" t="s">
        <v>58</v>
      </c>
      <c r="K11" s="132">
        <f>D11+C11</f>
        <v>90271100</v>
      </c>
      <c r="L11" s="81">
        <f>SUM(L5:L10)</f>
        <v>10281380</v>
      </c>
      <c r="M11" s="81">
        <f>K11-L11</f>
        <v>79989720</v>
      </c>
    </row>
    <row r="12" spans="3:11" ht="15">
      <c r="C12" s="174"/>
      <c r="K12" s="133"/>
    </row>
  </sheetData>
  <mergeCells count="45">
    <mergeCell ref="L9:L10"/>
    <mergeCell ref="M9:M10"/>
    <mergeCell ref="G9:G10"/>
    <mergeCell ref="H9:H10"/>
    <mergeCell ref="I9:I10"/>
    <mergeCell ref="J9:J10"/>
    <mergeCell ref="K9:K10"/>
    <mergeCell ref="A9:A10"/>
    <mergeCell ref="C9:C10"/>
    <mergeCell ref="D9:D10"/>
    <mergeCell ref="E9:E10"/>
    <mergeCell ref="F9:F10"/>
    <mergeCell ref="L5:L6"/>
    <mergeCell ref="M5:M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G5:G6"/>
    <mergeCell ref="H5:H6"/>
    <mergeCell ref="I5:I6"/>
    <mergeCell ref="J5:J6"/>
    <mergeCell ref="K5:K6"/>
    <mergeCell ref="A5:A6"/>
    <mergeCell ref="C5:C6"/>
    <mergeCell ref="D5:D6"/>
    <mergeCell ref="E5:E6"/>
    <mergeCell ref="F5:F6"/>
    <mergeCell ref="A2:J2"/>
    <mergeCell ref="K2:K4"/>
    <mergeCell ref="L2:M2"/>
    <mergeCell ref="A3:A4"/>
    <mergeCell ref="B3:B4"/>
    <mergeCell ref="C3:C4"/>
    <mergeCell ref="D3:J3"/>
    <mergeCell ref="L3:L4"/>
    <mergeCell ref="M3:M4"/>
  </mergeCells>
  <printOptions/>
  <pageMargins left="0.7874015748031497" right="0.3937007874015748" top="0.35433070866141736" bottom="0.15748031496062992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</dc:creator>
  <cp:keywords/>
  <dc:description/>
  <cp:lastModifiedBy>이경애</cp:lastModifiedBy>
  <cp:lastPrinted>2017-02-16T05:25:58Z</cp:lastPrinted>
  <dcterms:created xsi:type="dcterms:W3CDTF">2007-10-20T01:36:54Z</dcterms:created>
  <dcterms:modified xsi:type="dcterms:W3CDTF">2017-02-16T05:40:22Z</dcterms:modified>
  <cp:category/>
  <cp:version/>
  <cp:contentType/>
  <cp:contentStatus/>
</cp:coreProperties>
</file>