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60" windowWidth="10575" windowHeight="4785" activeTab="0"/>
  </bookViews>
  <sheets>
    <sheet name="표지" sheetId="27" r:id="rId1"/>
    <sheet name="목차" sheetId="28" r:id="rId2"/>
    <sheet name="총칙" sheetId="26" r:id="rId3"/>
    <sheet name="예산총괄" sheetId="12" r:id="rId4"/>
    <sheet name="세입예산총괄" sheetId="64" r:id="rId5"/>
    <sheet name="2017년 세출예산총괄" sheetId="66" r:id="rId6"/>
    <sheet name="2017년 세입예산" sheetId="77" r:id="rId7"/>
    <sheet name="2017년 세출예산" sheetId="78" r:id="rId8"/>
    <sheet name="2017년 직원보수일람표" sheetId="73" r:id="rId9"/>
  </sheets>
  <definedNames>
    <definedName name="_xlnm.Print_Area" localSheetId="7">'2017년 세출예산'!$A$1:$I$94</definedName>
    <definedName name="_xlnm.Print_Area" localSheetId="3">'예산총괄'!$A$1:$G$17</definedName>
    <definedName name="_xlnm.Print_Area" localSheetId="2">'총칙'!$A$1:$J$18</definedName>
  </definedNames>
  <calcPr calcId="125725"/>
</workbook>
</file>

<file path=xl/sharedStrings.xml><?xml version="1.0" encoding="utf-8"?>
<sst xmlns="http://schemas.openxmlformats.org/spreadsheetml/2006/main" count="267" uniqueCount="229">
  <si>
    <t>관</t>
  </si>
  <si>
    <t>항</t>
  </si>
  <si>
    <t>목</t>
  </si>
  <si>
    <t>여비</t>
  </si>
  <si>
    <t>세 출  합 계</t>
  </si>
  <si>
    <t>계</t>
  </si>
  <si>
    <t>담당</t>
  </si>
  <si>
    <t xml:space="preserve">과    목 </t>
  </si>
  <si>
    <t>산출근거</t>
  </si>
  <si>
    <t>세 목</t>
  </si>
  <si>
    <t>계</t>
  </si>
  <si>
    <t>후원금</t>
  </si>
  <si>
    <t>과목</t>
  </si>
  <si>
    <t>사무비</t>
  </si>
  <si>
    <t>인건비</t>
  </si>
  <si>
    <t>제수당</t>
  </si>
  <si>
    <t>회의비</t>
  </si>
  <si>
    <t>차량비</t>
  </si>
  <si>
    <t>시설비</t>
  </si>
  <si>
    <t>잡지출</t>
  </si>
  <si>
    <t>예비비</t>
  </si>
  <si>
    <t>계</t>
  </si>
  <si>
    <t>자부담</t>
  </si>
  <si>
    <t>증감(B-A)</t>
  </si>
  <si>
    <t> 산출근거</t>
  </si>
  <si>
    <t>세출합계</t>
  </si>
  <si>
    <t>포항들꽃마을</t>
  </si>
  <si>
    <t>포항들꽃마을</t>
  </si>
  <si>
    <t>증감(B-A)</t>
  </si>
  <si>
    <t>보조금수입의 합 계</t>
  </si>
  <si>
    <t>불용품매각대</t>
  </si>
  <si>
    <t>자부담</t>
  </si>
  <si>
    <t>후원금</t>
  </si>
  <si>
    <t>세 입  합 계</t>
  </si>
  <si>
    <t xml:space="preserve">지정후원금 </t>
  </si>
  <si>
    <t>비지정후원금</t>
  </si>
  <si>
    <t>전년도이월금(자부담)</t>
  </si>
  <si>
    <t>전년도이월금(후원금)</t>
  </si>
  <si>
    <t>기타잡수입</t>
  </si>
  <si>
    <t xml:space="preserve"> -후원금(지정후원금)</t>
  </si>
  <si>
    <t xml:space="preserve"> -후원금(비지정후원금)</t>
  </si>
  <si>
    <t xml:space="preserve"> -이월금</t>
  </si>
  <si>
    <t xml:space="preserve"> -이월금(후원금)</t>
  </si>
  <si>
    <t>기타보조금</t>
  </si>
  <si>
    <t>사무비의 합계</t>
  </si>
  <si>
    <t>급여총액</t>
  </si>
  <si>
    <t>번호</t>
  </si>
  <si>
    <t>성명</t>
  </si>
  <si>
    <t>기본급</t>
  </si>
  <si>
    <t>제 수 당</t>
  </si>
  <si>
    <t>공제액</t>
  </si>
  <si>
    <t>차인지급액</t>
  </si>
  <si>
    <t>명절휴가비</t>
  </si>
  <si>
    <t>시간외수당</t>
  </si>
  <si>
    <t>장려수당</t>
  </si>
  <si>
    <t>자격수당</t>
  </si>
  <si>
    <t>직책수당</t>
  </si>
  <si>
    <t>직무수당</t>
  </si>
  <si>
    <t>가족수당</t>
  </si>
  <si>
    <t>시설장</t>
  </si>
  <si>
    <t>최영배</t>
  </si>
  <si>
    <t>생활복지사</t>
  </si>
  <si>
    <t>이경애</t>
  </si>
  <si>
    <r>
      <t>3</t>
    </r>
    <r>
      <rPr>
        <sz val="10"/>
        <color rgb="FF000000"/>
        <rFont val="Calibri"/>
        <family val="3"/>
        <scheme val="minor"/>
      </rPr>
      <t>명</t>
    </r>
  </si>
  <si>
    <t>간호조무사</t>
  </si>
  <si>
    <t xml:space="preserve">포항들꽃마을 </t>
  </si>
  <si>
    <t>(단위 : 원)</t>
  </si>
  <si>
    <t>포항들꽃마을</t>
  </si>
  <si>
    <t>보조금수입의 합계</t>
  </si>
  <si>
    <t>기타보조금의 합계</t>
  </si>
  <si>
    <t>후원금수입의 합계</t>
  </si>
  <si>
    <t>후원금수입의 합계</t>
  </si>
  <si>
    <t>전입금의 합계</t>
  </si>
  <si>
    <t>전입금의 합계</t>
  </si>
  <si>
    <t>법인전입금(후원금)의 합계</t>
  </si>
  <si>
    <t>법인전입금
(후원금)</t>
  </si>
  <si>
    <t>이월금의 합계</t>
  </si>
  <si>
    <t>이월금의 합계</t>
  </si>
  <si>
    <t>전년도이월금의 합계</t>
  </si>
  <si>
    <t>잡수입의 합계</t>
  </si>
  <si>
    <t>잡수입의 합계</t>
  </si>
  <si>
    <t>불용품매각대의 합계</t>
  </si>
  <si>
    <t>기타잡수입의 합계</t>
  </si>
  <si>
    <t>기타예금이자 수입의 합계</t>
  </si>
  <si>
    <t>기타예금이자수입</t>
  </si>
  <si>
    <t>포항들꽃마을</t>
  </si>
  <si>
    <t>(단위 : 원)</t>
  </si>
  <si>
    <t>원장</t>
  </si>
  <si>
    <t>인건비의 합계</t>
  </si>
  <si>
    <t>급  여</t>
  </si>
  <si>
    <t>퇴직금 및 
퇴직적립금</t>
  </si>
  <si>
    <t>사회보험부담금</t>
  </si>
  <si>
    <t>기타후생경비</t>
  </si>
  <si>
    <t>일용잡금</t>
  </si>
  <si>
    <t>업무추진비의 합계</t>
  </si>
  <si>
    <t>업무추진비</t>
  </si>
  <si>
    <t>기관운영비</t>
  </si>
  <si>
    <t>운영비의 합계</t>
  </si>
  <si>
    <t>운영비</t>
  </si>
  <si>
    <t xml:space="preserve"> 수용비및수수료</t>
  </si>
  <si>
    <t>공공요금</t>
  </si>
  <si>
    <t>제세공과금</t>
  </si>
  <si>
    <t>기타운영비</t>
  </si>
  <si>
    <t>재산조성비의 합계</t>
  </si>
  <si>
    <t>자산취득비</t>
  </si>
  <si>
    <t>시설장비유지비</t>
  </si>
  <si>
    <t>ο수도관 유지 보수비 300,000원
ο농사용 기계유지 보수비 300,000원
ο각종비품 유지 보수비 400,000원</t>
  </si>
  <si>
    <t>사업비의 합계</t>
  </si>
  <si>
    <t>사업비</t>
  </si>
  <si>
    <t>운영비 합계</t>
  </si>
  <si>
    <t xml:space="preserve">생계비
</t>
  </si>
  <si>
    <t>예비비의 합계</t>
  </si>
  <si>
    <t>예비비</t>
  </si>
  <si>
    <t>■ 예비비</t>
  </si>
  <si>
    <t>수용기관경비</t>
  </si>
  <si>
    <t>피복비</t>
  </si>
  <si>
    <t>의료비</t>
  </si>
  <si>
    <t>장의비</t>
  </si>
  <si>
    <t>자활사업비</t>
  </si>
  <si>
    <t>특별급식비</t>
  </si>
  <si>
    <t>연료비</t>
  </si>
  <si>
    <t>의료재활사업비</t>
  </si>
  <si>
    <t>잡지출의 합계</t>
  </si>
  <si>
    <t>잡지출</t>
  </si>
  <si>
    <t>목       차</t>
  </si>
  <si>
    <t>구 분</t>
  </si>
  <si>
    <t>과    목</t>
  </si>
  <si>
    <t>증감(B-A)</t>
  </si>
  <si>
    <t>계</t>
  </si>
  <si>
    <t>자부담</t>
  </si>
  <si>
    <t>후원금</t>
  </si>
  <si>
    <t>세 입</t>
  </si>
  <si>
    <t>계</t>
  </si>
  <si>
    <t>보조금</t>
  </si>
  <si>
    <t>후원금수입</t>
  </si>
  <si>
    <t>전  입  금</t>
  </si>
  <si>
    <t>이  월  금</t>
  </si>
  <si>
    <t>잡  수  입</t>
  </si>
  <si>
    <t>비율%</t>
  </si>
  <si>
    <t>보조금수입</t>
  </si>
  <si>
    <t>이월금</t>
  </si>
  <si>
    <t>세 출</t>
  </si>
  <si>
    <t>사  무  비</t>
  </si>
  <si>
    <t>재산조성비</t>
  </si>
  <si>
    <t>사  업  비</t>
  </si>
  <si>
    <t>잡  지  출</t>
  </si>
  <si>
    <t>예  비  비</t>
  </si>
  <si>
    <t>증  감(B-A)</t>
  </si>
  <si>
    <t>예  산   총   칙</t>
  </si>
  <si>
    <r>
      <rPr>
        <sz val="11"/>
        <color theme="1"/>
        <rFont val="굴림체"/>
        <family val="3"/>
      </rPr>
      <t>·</t>
    </r>
    <r>
      <rPr>
        <sz val="11"/>
        <color theme="1"/>
        <rFont val="맑은 고딕"/>
        <family val="3"/>
      </rPr>
      <t>•</t>
    </r>
  </si>
  <si>
    <t>■ 유관기관과 후원회원 관리 및 모집 업무협의 제 경비 300,000원</t>
  </si>
  <si>
    <t>■회원모집 및 관리 월례회 경비 200,000원</t>
  </si>
  <si>
    <t>■재 근지내 출장 여비                10,000 (1식) ☓ 50회 =     500,000</t>
  </si>
  <si>
    <t>■사회복지법인 들꽃마을 후원회                                6,500,000
ο지역후원회 영성강의 및 미사 모임 출장여비                       
  서울후원회                                200,000 ☓ 6회 =   1,200,000
  인천후원회                                200,000 ☓ 6회 =   1,200,000
  수원후원회                                200,000 ☓ 6회 =   1,200,000
  부산후원회                                150,000 ☓ 6회 =     900,000
 기타 후원회관련 출장여비                   200,000 ☓10회 =   2,000,000</t>
  </si>
  <si>
    <t xml:space="preserve">■후원식품 수령 출장비                                    =     400,000  </t>
  </si>
  <si>
    <t>ο대구가톨릭 사회복지 협회비                                 =   100,000
ο화재보험료(연1회)                                          =   250,000
ο영업배상책임보험료(연1회)                                  =   180,000
ο자동차보험료                     1,000,000 ☓ 연1회 ☓ 4대 = 4,000,000
ο시설물 환경개선 부담금                    125,000 ☓ 연2회 =   250,000
ο자동차 환경개선 부담금              40,000 ☓ 연2회 ☓ 4대 =   320,000
ο자동차세                         100,000원 ☓ 연2회 ☓ 4대 =   800,000
ο가스정기검사료(연1회)                                           20,000
ο전기 안전 점검료(연1회)                                        200,000
ο소방 안전 점검료                                               200,000
ο전화번호부 광고료                                              100,000
ο교구 및 4대리구 각종회비                                       600,000
ο기타                                                           580,000</t>
  </si>
  <si>
    <t>ο차량유류비                             1,500,000 ☓ 12월  = 18,000,000</t>
  </si>
  <si>
    <t>ο차량정비료                               350,000 ☓ 12월  =  4,200,000</t>
  </si>
  <si>
    <t>ο차량소모품 구입비                                         =  1,000,000</t>
  </si>
  <si>
    <t>ο기타                                                      =  1,800,000</t>
  </si>
  <si>
    <t>ο특별부식비                              200,000원 ☓ 24회  = 4,800,000</t>
  </si>
  <si>
    <t>ο업무용차량 구입비 25,000,000
ο냉난방기기 구입비 2,000,000
ο기타 3,000,000</t>
  </si>
  <si>
    <t>ο장유비                                   3,500,000 ☓ 2회  = 7,000,000</t>
  </si>
  <si>
    <t>ο월동용 김장비                                              = 6,000,000</t>
  </si>
  <si>
    <t xml:space="preserve">ο부식비                                                    = 29,908,000
  1군식품 : 육류, 생선, 알류  400,000 ☓ 12월 =  4,800,000
  2군식품 : 해조류, 뼈째먹는생선, 유제품 
                              300,000 ☓ 12월 =  3,600,000
  3군식품 : 야채, 과일 등     300,000 ☓ 12월 =  3,600,000
  4군식품 : 밀가루, 감자, 고구마    300,000 ☓ 12월 =  3,600,000
  5군식품 : 지방질 많은 고기,식용유 300,000 ☓ 12월 =  3,600,000
  양념류  :                         500,000 ☓ 12월 =  6,000,000   
  기  타  :                                         =  4,708,000       </t>
  </si>
  <si>
    <t>ο주식비                                                    =  2,292,000
  백미 20,000원☓8Kg 25포☓ 3월 = 1,500,000
  정맥  2,000원☓2Kg  5포☓12월 =   120,000
  잡곡류 7,000원☓8되☓12월     =   672,000</t>
  </si>
  <si>
    <t>ο과일 구입비                             200,000원 ☓ 12월  = 2,400,000
ο유제품 구입비                           100,000원 ☓ 12월  = 1,200,000
ο기타                                                       = 2,900,000</t>
  </si>
  <si>
    <t xml:space="preserve">ο자활 사업                        5명 ☓ 150,000원 ☓ 12월  = 9,000,000   </t>
  </si>
  <si>
    <t>ο장의비                                                     = 1,000,000</t>
  </si>
  <si>
    <t>■ 의료재활 프로그램비                                       = 1,000,000</t>
  </si>
  <si>
    <t>교육재활사업비</t>
  </si>
  <si>
    <t>직업재활사업비</t>
  </si>
  <si>
    <t>■ 직업재활 프로그램 운영비                                  =   500,000</t>
  </si>
  <si>
    <t>사회심리재활
사업비</t>
  </si>
  <si>
    <t>ο온수유류비                              500,000원 ☓ 12월  = 6,000,000
ο난방유류비                              500,000원 ☓ 12월  = 6,000,000
ο난방용 심야전기료                       700,000원 ☓ 12월  = 8,400,000
ο취사용 LPG 가스료                       600,000원 ☓ 12월  = 7,200,000
ο온수 및 난방 LPG 가스료                 200,000원 ☓ 12월  = 2,400,000</t>
  </si>
  <si>
    <t>■ 기타 프로그램 운영비                                      = 1,000,000</t>
  </si>
  <si>
    <t>기타 프로그램
사업비</t>
  </si>
  <si>
    <t>■ 사회심리재활 프로그램 운영비                              = 1,000,000</t>
  </si>
  <si>
    <t>■ 교육 프로그램 운영비                                      =   500,000</t>
  </si>
  <si>
    <t>■ 잡지출</t>
  </si>
  <si>
    <t xml:space="preserve"> -법인으로부터의 전입금
  월7,000,000 × 12월  = 84,000,000</t>
  </si>
  <si>
    <t>재산
조성비</t>
  </si>
  <si>
    <t>_</t>
  </si>
  <si>
    <t>단위 : 원</t>
  </si>
  <si>
    <t>■ 종사자 교육 연수비 500,000원</t>
  </si>
  <si>
    <t>■사회보험부담금 (2016년도 보험료 적용)                        9,120,000
ο건강보험료                             300,000 ☓ 12월 =     3,600,000
ο장기요양보험료                          20,000 ☓ 12월 =       240,000
ο국민연금                               350,000 ☓ 12월 =     4,200,000
ο고용보험료                              60,000 ☓ 12월 =       720,000      
ο산업재해보험                            30,000 ☓ 12월 =       360,000</t>
  </si>
  <si>
    <t>ο업무활동비                             1,200,000 ☓ 12월  = 14,400,000</t>
  </si>
  <si>
    <t>ο생활자 시약대                           300,000원 ☓ 12월  = 3,600,000
ο의무실 의약품 구입대                    300,000원 ☓ 12월  = 3,600,000
ο진료비                                  300,000원 ☓ 12회  = 3,600,000
ο입원비                                  500,000원 ☓ 12회  = 6,000,000
ο간병비                                                       3,000,000
ο기타                                                         5,200,000</t>
  </si>
  <si>
    <t>■수용비 및 수수료                        3,300,000 ☓ 12월 = 39,600,000  
  사무용품비                               305,000원 ☓ 12월 = 3,660,000
  복사용지 구입비                           30,000원 ☓ 12월 =   360,000
  토너 구입비                              200,000원 ☓ 12월 = 2,400,000
  문구류                                    50,000원 ☓  6월 =   300,000
  도로통행료                               100,000원 ☓ 4월  =   400,000
  등기료                                    50,000원 ☓ 4월  =   200,000
  운송료                                    20,000원 ☓ 6월  =   120,000
  쓰레기 매립료                                              =   100,000
  전자카드 충전료                           50,000원 ☓12월  =   600,000
  입금수수료 및 추심료                      30,000원 ☓ 6월  =   180,000
  임대료                                    30,000원 ☓ 4월  =   120,000
  조리용 기구 구입비                       100,000원 ☓12월  = 1,200,000
  전례용품 구입 및 제 경비                                   = 1,678,000
  제병                                      25,000원 ☓ 12월 =   300,000
  포도주                                    72,000원 ☓  4월 =   288,000
  세제류                                    20,000원 ☓ 12월 =   240,000
  제의 세탁비                               80,000원 ☓  3월 =   240,000
  전례용품                                  50,000원 ☓  3월 =   150,000
  제대초                                     100개 ☓ 2,500원=   250,000
  주수병                                 300,000원☓1Set☓1회=   300,000
  소모품성 농기구 구입비                                     =   500,000
  농사용 작물 및 퇴비 구입비                                 = 1,000,000
  신문구독료                                 15,000원 ☓ 12월=   180,000
  수선․수리비                                                = 1,400,000
  종량제봉투 구입비                         50,000원 ☓ 12월 =   600,000
  곡물 방아 수수료                                           =   300,000
  소모품성 건자재 구입비                   150,000원 ☓ 12월 = 1,800,000
  잡화류 구입비                                              = 1,200,000
  소모품성 집기 구입비                     100,000원 ☓ 12월 = 1,200,000
  주차료                                                     =    50,000
  업무용 봉투 3종 제작비                                     = 1,000,000
  후원자 배부용 “기도문”제작비                             = 1,000,000
  접대용 다과(茶外) 구입비                  50,000원 ☓ 12월 =   600,000
  정수기 렌탈료                            100,000원 ☓ 12회 = 1,200,000
  음식물쓰레기 수거료                       60,000원 ☓ 12회 =   720,000
  기타                                                       =19,764,000</t>
  </si>
  <si>
    <t>ο우편료                                   300,000원 ☓ 12월 = 3,600,000
ο전화료                                   200,000원 ☓ 12월 = 2,400,000   
ο통신료                                   200,000원 ☓ 12월 = 2,400,000
ο전기료                                 1,000,000원 ☓ 12월 =12,000,000
ο상·하수도료                             800,000원 ☓ 12월 = 9,600,000
ο케이블 TV 시청료                          50,000원 ☓ 12월 =   600,000
ο오물수거료                            연2회 ☓ 1,000,000원 = 2,000,000
ο엘리베이트 정기 보수료                   200,000원 ☓ 12회 = 2,400,000
ο방역료                                   150,000원 ☓ 12회 = 1,800,000
ο스키이라이프 시청료                       11,000원 ☓ 12회 =   132,000
ο기타                                                         3,068,000</t>
  </si>
  <si>
    <t>2017년도 세입•세출 예산서</t>
  </si>
  <si>
    <t xml:space="preserve">      1. 2017년도 예산총칙</t>
  </si>
  <si>
    <t xml:space="preserve">      2. 2017년도 예산총괄표</t>
  </si>
  <si>
    <t xml:space="preserve">      7. 2017년도 임직원 보수 일람표</t>
  </si>
  <si>
    <t xml:space="preserve">      3. 2017년도 세입예산총괄표</t>
  </si>
  <si>
    <t xml:space="preserve">      4. 2017년도 세출예산총괄표</t>
  </si>
  <si>
    <t xml:space="preserve">      5. 2017년도 세입예산내역서</t>
  </si>
  <si>
    <t xml:space="preserve">      6. 2017년도 세출예산내역서</t>
  </si>
  <si>
    <t>2017년도 세입•세출 예산 총괄표</t>
  </si>
  <si>
    <t>2016년도 2차추경 예산액(A)</t>
  </si>
  <si>
    <t>2017년도 예산액(B)</t>
  </si>
  <si>
    <t>2017년도 세입 예산 총괄표</t>
  </si>
  <si>
    <t>2016년도 
2차 추경 예산(A)</t>
  </si>
  <si>
    <t>2017년도 예산(B)</t>
  </si>
  <si>
    <t>2017년도 세출 예산 총괄표</t>
  </si>
  <si>
    <r>
      <t xml:space="preserve">2017년도 세입예산 내역서 
</t>
    </r>
    <r>
      <rPr>
        <b/>
        <sz val="16"/>
        <color theme="1"/>
        <rFont val="굴림체"/>
        <family val="3"/>
      </rPr>
      <t>(2017.1.1 ~ 2017.12.31)</t>
    </r>
  </si>
  <si>
    <t>2016년도 2차
추경 예산 (A)</t>
  </si>
  <si>
    <t>2017년도 예산 (B)</t>
  </si>
  <si>
    <r>
      <t xml:space="preserve">2017년도 세출예산 내역서
</t>
    </r>
    <r>
      <rPr>
        <b/>
        <sz val="14"/>
        <color indexed="8"/>
        <rFont val="굴림체"/>
        <family val="3"/>
      </rPr>
      <t>(2017.01.01 - 2017.12.31)</t>
    </r>
  </si>
  <si>
    <t>■직원 퇴직적립금 (3인)                                  =     9,894,510</t>
  </si>
  <si>
    <t>2016년도 
2차 예산(A)</t>
  </si>
  <si>
    <t>■ 일용잡금 1,000,000</t>
  </si>
  <si>
    <t>ο시설증축비 및 부대경비                                    = 250,000,000
ο기타 시설비                                               =  50,000,000</t>
  </si>
  <si>
    <t>-정기예탁금 이자 발생액
                 12월  = 23,500,000
-보통예금 이자 발생액
                       =    300,636</t>
  </si>
  <si>
    <t>적립금</t>
  </si>
  <si>
    <t>운영충당적립금</t>
  </si>
  <si>
    <t>운영충당
적립금</t>
  </si>
  <si>
    <t>■ 운영충당적립금</t>
  </si>
  <si>
    <t>운영충당
적립금</t>
  </si>
  <si>
    <t>운영충당적립금</t>
  </si>
  <si>
    <r>
      <t>2017</t>
    </r>
    <r>
      <rPr>
        <sz val="12"/>
        <color rgb="FF000000"/>
        <rFont val="Calibri"/>
        <family val="3"/>
        <scheme val="minor"/>
      </rPr>
      <t>년 직원 보수 일람표</t>
    </r>
  </si>
  <si>
    <t>2017년</t>
  </si>
  <si>
    <t>_</t>
  </si>
  <si>
    <t xml:space="preserve">농협카드 포인터  적립금 </t>
  </si>
  <si>
    <t xml:space="preserve">    제1조 : (포항들꽃마을)의 2017년도 예산 총 세입액은 1,626,847,000원이며 
             총 세출액은 1,626,847,000원이다.
    제2조 : 2017년도  세입•세출 예산의 명세는 별첨 「세입•세출예산」과 같다.
    제3조 : 2017년도 채무부담행위 「해당없음」
    제4조 : 예산전용이 긴박한 경우 시설의 장이 우선 집행하고 이사회 의결을 얻도록 한다.
    제5조 : 세입•세출예산의 심의 의결권은 이사회에 위임한다.</t>
  </si>
  <si>
    <t>■명절휴가비 (봉급의 60% 연 2회)                               6,791,420
ο시  설  장                           3,460,010 ☓120%  =     4,152,010
ο생활복지사                           2,199,510 ☓120%  =     2,639,410</t>
  </si>
  <si>
    <t>ο치약,칫솔,수건,위생용품 구입비     5,000원 ☓ 29명 ☓ 6회  =   870,000
ο기타                                                       = 1,050,000</t>
  </si>
  <si>
    <t>ο의복 구입비                                 30,000 ☓ 29   =   870,000
ο신발구입비                      10,000원 ☓ 29컬레 ☓ 2회  =   580,000
ο기타                                                       = 1,130,000</t>
  </si>
  <si>
    <t>■급여 (2016년도 봉급 기준표 적용)                            79,737,540
ο시설장                      (24호봉) 3,460,010 ☓ 12월 =    41,520,120
                              (25호봉) 3,511,650 ☓ 12월 =     7,023,300
ο생활복지사                  (11호봉) 2,199,510 ☓ 12월 =    26,394,120
ο간호조무사                           1,400,000  ☓12월 =    16,800,000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</si>
</sst>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76" formatCode="[&lt;0]&quot;△  &quot;#,###;#,###"/>
    <numFmt numFmtId="177" formatCode="&quot;₩&quot;#,##0.00_);[Red]\(&quot;₩&quot;#,##0.00\)"/>
    <numFmt numFmtId="178" formatCode="0.000_ "/>
    <numFmt numFmtId="179" formatCode="_-* #,##0.000_-;\-* #,##0.000_-;_-* &quot;-&quot;_-;_-@_-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돋움"/>
      <family val="3"/>
    </font>
    <font>
      <b/>
      <u val="single"/>
      <sz val="22"/>
      <name val="바탕"/>
      <family val="1"/>
    </font>
    <font>
      <sz val="13"/>
      <name val="굴림체"/>
      <family val="3"/>
    </font>
    <font>
      <b/>
      <sz val="13"/>
      <name val="굴림체"/>
      <family val="3"/>
    </font>
    <font>
      <b/>
      <sz val="12"/>
      <name val="돋움"/>
      <family val="3"/>
    </font>
    <font>
      <sz val="11"/>
      <name val="굴림체"/>
      <family val="3"/>
    </font>
    <font>
      <b/>
      <sz val="13"/>
      <name val="돋움"/>
      <family val="3"/>
    </font>
    <font>
      <sz val="10"/>
      <color rgb="FF000000"/>
      <name val="굴림"/>
      <family val="3"/>
    </font>
    <font>
      <sz val="13"/>
      <name val="돋움체"/>
      <family val="3"/>
    </font>
    <font>
      <sz val="9"/>
      <name val="돋움체"/>
      <family val="3"/>
    </font>
    <font>
      <sz val="10"/>
      <color theme="1"/>
      <name val="돋움체"/>
      <family val="3"/>
    </font>
    <font>
      <sz val="11"/>
      <color theme="1"/>
      <name val="돋움체"/>
      <family val="3"/>
    </font>
    <font>
      <b/>
      <sz val="8"/>
      <name val="굴림체"/>
      <family val="3"/>
    </font>
    <font>
      <b/>
      <sz val="10"/>
      <name val="굴림체"/>
      <family val="3"/>
    </font>
    <font>
      <b/>
      <u val="single"/>
      <sz val="18"/>
      <color theme="1"/>
      <name val="돋움체"/>
      <family val="3"/>
    </font>
    <font>
      <b/>
      <sz val="20"/>
      <color theme="1"/>
      <name val="돋움체"/>
      <family val="3"/>
    </font>
    <font>
      <sz val="12"/>
      <color theme="1"/>
      <name val="돋움체"/>
      <family val="3"/>
    </font>
    <font>
      <sz val="10"/>
      <color theme="1"/>
      <name val="굴림체"/>
      <family val="3"/>
    </font>
    <font>
      <sz val="9"/>
      <color theme="1"/>
      <name val="굴림체"/>
      <family val="3"/>
    </font>
    <font>
      <sz val="11"/>
      <color rgb="FF000000"/>
      <name val="Calibri"/>
      <family val="3"/>
      <scheme val="minor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돋움"/>
      <family val="3"/>
    </font>
    <font>
      <sz val="10"/>
      <name val="굴림체"/>
      <family val="3"/>
    </font>
    <font>
      <sz val="11"/>
      <name val="돋움체"/>
      <family val="3"/>
    </font>
    <font>
      <sz val="10"/>
      <color rgb="FF000000"/>
      <name val="Calibri"/>
      <family val="3"/>
      <scheme val="minor"/>
    </font>
    <font>
      <sz val="12"/>
      <color rgb="FF000000"/>
      <name val="굴림체"/>
      <family val="3"/>
    </font>
    <font>
      <sz val="12"/>
      <color rgb="FF000000"/>
      <name val="Calibri"/>
      <family val="3"/>
      <scheme val="minor"/>
    </font>
    <font>
      <b/>
      <sz val="18"/>
      <color theme="1"/>
      <name val="굴림체"/>
      <family val="3"/>
    </font>
    <font>
      <b/>
      <sz val="9"/>
      <color indexed="56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sz val="10"/>
      <color rgb="FF000000"/>
      <name val="굴림체"/>
      <family val="3"/>
    </font>
    <font>
      <sz val="9"/>
      <color rgb="FF000000"/>
      <name val="Calibri"/>
      <family val="3"/>
      <scheme val="minor"/>
    </font>
    <font>
      <b/>
      <sz val="18"/>
      <name val="굴림체"/>
      <family val="3"/>
    </font>
    <font>
      <b/>
      <sz val="16"/>
      <color theme="1"/>
      <name val="굴림체"/>
      <family val="3"/>
    </font>
    <font>
      <b/>
      <sz val="18"/>
      <name val="돋움체"/>
      <family val="3"/>
    </font>
    <font>
      <b/>
      <sz val="16"/>
      <color indexed="8"/>
      <name val="굴림체"/>
      <family val="3"/>
    </font>
    <font>
      <b/>
      <sz val="14"/>
      <color indexed="8"/>
      <name val="굴림체"/>
      <family val="3"/>
    </font>
    <font>
      <sz val="11"/>
      <color theme="1"/>
      <name val="굴림체"/>
      <family val="3"/>
    </font>
    <font>
      <b/>
      <sz val="10"/>
      <color theme="1"/>
      <name val="굴림체"/>
      <family val="3"/>
    </font>
    <font>
      <b/>
      <sz val="10"/>
      <color rgb="FF000000"/>
      <name val="굴림체"/>
      <family val="3"/>
    </font>
    <font>
      <sz val="12"/>
      <color theme="1"/>
      <name val="굴림체"/>
      <family val="3"/>
    </font>
    <font>
      <sz val="14"/>
      <color theme="1"/>
      <name val="굴림체"/>
      <family val="3"/>
    </font>
    <font>
      <b/>
      <sz val="12"/>
      <color theme="1"/>
      <name val="굴림체"/>
      <family val="3"/>
    </font>
    <font>
      <b/>
      <sz val="14"/>
      <color theme="1"/>
      <name val="굴림체"/>
      <family val="3"/>
    </font>
    <font>
      <sz val="12"/>
      <name val="굴림체"/>
      <family val="3"/>
    </font>
    <font>
      <b/>
      <sz val="12"/>
      <name val="굴림체"/>
      <family val="3"/>
    </font>
    <font>
      <sz val="12"/>
      <name val="돋움"/>
      <family val="3"/>
    </font>
    <font>
      <sz val="12"/>
      <name val="돋움체"/>
      <family val="3"/>
    </font>
    <font>
      <sz val="11"/>
      <color theme="1"/>
      <name val="맑은 고딕"/>
      <family val="3"/>
    </font>
    <font>
      <u val="singleAccounting"/>
      <sz val="10"/>
      <color rgb="FF000000"/>
      <name val="굴림체"/>
      <family val="3"/>
    </font>
    <font>
      <sz val="9"/>
      <color indexed="8"/>
      <name val="돋움체"/>
      <family val="3"/>
    </font>
    <font>
      <sz val="16"/>
      <color rgb="FF000000"/>
      <name val="굴림체"/>
      <family val="3"/>
    </font>
    <font>
      <b/>
      <sz val="11"/>
      <color rgb="FFFF0000"/>
      <name val="돋움"/>
      <family val="3"/>
    </font>
    <font>
      <b/>
      <sz val="11"/>
      <name val="돋움"/>
      <family val="3"/>
    </font>
    <font>
      <b/>
      <sz val="11"/>
      <color rgb="FFC00000"/>
      <name val="돋움"/>
      <family val="3"/>
    </font>
    <font>
      <b/>
      <sz val="24"/>
      <color theme="1"/>
      <name val="새굴림"/>
      <family val="1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hair"/>
      <top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/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</border>
    <border>
      <left style="thin">
        <color rgb="FF000000"/>
      </left>
      <right/>
      <top style="thin"/>
      <bottom style="thin">
        <color theme="1"/>
      </bottom>
    </border>
    <border>
      <left/>
      <right style="thin">
        <color rgb="FF000000"/>
      </right>
      <top style="thin"/>
      <bottom style="thin">
        <color theme="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4" fillId="0" borderId="0">
      <alignment/>
      <protection/>
    </xf>
    <xf numFmtId="41" fontId="4" fillId="0" borderId="0" applyFont="0" applyFill="0" applyBorder="0" applyAlignment="0" applyProtection="0"/>
    <xf numFmtId="0" fontId="11" fillId="2" borderId="1">
      <alignment horizontal="left" wrapText="1"/>
      <protection/>
    </xf>
    <xf numFmtId="0" fontId="23" fillId="0" borderId="0">
      <alignment vertical="center"/>
      <protection/>
    </xf>
    <xf numFmtId="41" fontId="25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499">
    <xf numFmtId="0" fontId="0" fillId="0" borderId="0" xfId="0" applyAlignment="1">
      <alignment vertical="center"/>
    </xf>
    <xf numFmtId="0" fontId="5" fillId="0" borderId="0" xfId="21" applyFont="1" applyAlignment="1">
      <alignment horizontal="center"/>
      <protection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>
      <alignment/>
      <protection/>
    </xf>
    <xf numFmtId="43" fontId="7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1" fontId="12" fillId="0" borderId="0" xfId="22" applyFont="1"/>
    <xf numFmtId="0" fontId="15" fillId="0" borderId="0" xfId="0" applyFont="1" applyAlignment="1">
      <alignment vertical="center"/>
    </xf>
    <xf numFmtId="41" fontId="7" fillId="0" borderId="0" xfId="21" applyNumberFormat="1" applyFont="1" applyAlignment="1">
      <alignment vertical="center"/>
      <protection/>
    </xf>
    <xf numFmtId="41" fontId="16" fillId="0" borderId="0" xfId="21" applyNumberFormat="1" applyFont="1" applyAlignment="1">
      <alignment vertical="center"/>
      <protection/>
    </xf>
    <xf numFmtId="41" fontId="8" fillId="0" borderId="0" xfId="21" applyNumberFormat="1" applyFont="1" applyAlignment="1">
      <alignment vertical="center"/>
      <protection/>
    </xf>
    <xf numFmtId="41" fontId="16" fillId="0" borderId="0" xfId="21" applyNumberFormat="1" applyFont="1">
      <alignment/>
      <protection/>
    </xf>
    <xf numFmtId="41" fontId="17" fillId="0" borderId="0" xfId="21" applyNumberFormat="1" applyFont="1" applyAlignment="1">
      <alignment vertical="center"/>
      <protection/>
    </xf>
    <xf numFmtId="0" fontId="1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9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8" xfId="21" applyFont="1" applyBorder="1" applyAlignment="1">
      <alignment horizontal="right"/>
      <protection/>
    </xf>
    <xf numFmtId="0" fontId="4" fillId="0" borderId="0" xfId="21" applyFont="1" applyAlignment="1">
      <alignment horizontal="center" vertical="center"/>
      <protection/>
    </xf>
    <xf numFmtId="41" fontId="4" fillId="0" borderId="0" xfId="21" applyNumberForma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33" fillId="3" borderId="10" xfId="0" applyFont="1" applyFill="1" applyBorder="1" applyAlignment="1">
      <alignment horizontal="center" vertical="center" wrapText="1"/>
    </xf>
    <xf numFmtId="41" fontId="34" fillId="4" borderId="10" xfId="25" applyFont="1" applyFill="1" applyBorder="1" applyAlignment="1">
      <alignment horizontal="right" vertical="center" wrapText="1"/>
    </xf>
    <xf numFmtId="0" fontId="26" fillId="4" borderId="10" xfId="26" applyFont="1" applyFill="1" applyBorder="1" applyAlignment="1">
      <alignment horizontal="left" vertical="center" wrapText="1"/>
      <protection/>
    </xf>
    <xf numFmtId="41" fontId="26" fillId="4" borderId="10" xfId="25" applyFont="1" applyFill="1" applyBorder="1" applyAlignment="1">
      <alignment horizontal="right" vertical="center" wrapText="1"/>
    </xf>
    <xf numFmtId="0" fontId="26" fillId="3" borderId="11" xfId="26" applyFont="1" applyFill="1" applyBorder="1" applyAlignment="1">
      <alignment horizontal="right" vertical="center" wrapText="1"/>
      <protection/>
    </xf>
    <xf numFmtId="41" fontId="26" fillId="3" borderId="11" xfId="25" applyFont="1" applyFill="1" applyBorder="1" applyAlignment="1">
      <alignment horizontal="right" vertical="center" wrapText="1"/>
    </xf>
    <xf numFmtId="49" fontId="26" fillId="3" borderId="11" xfId="26" applyNumberFormat="1" applyFont="1" applyFill="1" applyBorder="1" applyAlignment="1">
      <alignment horizontal="left" vertical="center" wrapText="1"/>
      <protection/>
    </xf>
    <xf numFmtId="0" fontId="23" fillId="0" borderId="12" xfId="26" applyFont="1" applyBorder="1" applyAlignment="1">
      <alignment horizontal="right" vertical="center"/>
      <protection/>
    </xf>
    <xf numFmtId="0" fontId="26" fillId="5" borderId="12" xfId="26" applyFont="1" applyFill="1" applyBorder="1" applyAlignment="1">
      <alignment horizontal="right" vertical="center" wrapText="1"/>
      <protection/>
    </xf>
    <xf numFmtId="0" fontId="26" fillId="3" borderId="12" xfId="26" applyFont="1" applyFill="1" applyBorder="1" applyAlignment="1">
      <alignment horizontal="right" vertical="center" wrapText="1"/>
      <protection/>
    </xf>
    <xf numFmtId="41" fontId="26" fillId="3" borderId="12" xfId="25" applyFont="1" applyFill="1" applyBorder="1" applyAlignment="1">
      <alignment horizontal="right" vertical="center" wrapText="1"/>
    </xf>
    <xf numFmtId="49" fontId="26" fillId="3" borderId="12" xfId="26" applyNumberFormat="1" applyFont="1" applyFill="1" applyBorder="1" applyAlignment="1">
      <alignment horizontal="left" vertical="center" wrapText="1"/>
      <protection/>
    </xf>
    <xf numFmtId="0" fontId="26" fillId="0" borderId="11" xfId="26" applyFont="1" applyBorder="1" applyAlignment="1">
      <alignment vertical="center" wrapText="1"/>
      <protection/>
    </xf>
    <xf numFmtId="0" fontId="26" fillId="0" borderId="13" xfId="26" applyFont="1" applyBorder="1" applyAlignment="1">
      <alignment vertical="center" wrapText="1"/>
      <protection/>
    </xf>
    <xf numFmtId="0" fontId="26" fillId="3" borderId="11" xfId="26" applyFont="1" applyFill="1" applyBorder="1" applyAlignment="1">
      <alignment vertical="center" wrapText="1"/>
      <protection/>
    </xf>
    <xf numFmtId="0" fontId="26" fillId="3" borderId="13" xfId="26" applyFont="1" applyFill="1" applyBorder="1" applyAlignment="1">
      <alignment vertical="center" wrapText="1"/>
      <protection/>
    </xf>
    <xf numFmtId="0" fontId="26" fillId="3" borderId="10" xfId="26" applyFont="1" applyFill="1" applyBorder="1" applyAlignment="1">
      <alignment horizontal="right" vertical="center" wrapText="1"/>
      <protection/>
    </xf>
    <xf numFmtId="41" fontId="26" fillId="3" borderId="10" xfId="25" applyFont="1" applyFill="1" applyBorder="1" applyAlignment="1">
      <alignment horizontal="right" vertical="center" wrapText="1"/>
    </xf>
    <xf numFmtId="49" fontId="26" fillId="3" borderId="10" xfId="26" applyNumberFormat="1" applyFont="1" applyFill="1" applyBorder="1" applyAlignment="1">
      <alignment horizontal="left" vertical="center" wrapText="1"/>
      <protection/>
    </xf>
    <xf numFmtId="41" fontId="35" fillId="4" borderId="10" xfId="25" applyFont="1" applyFill="1" applyBorder="1" applyAlignment="1">
      <alignment horizontal="right" vertical="center" wrapText="1"/>
    </xf>
    <xf numFmtId="0" fontId="35" fillId="4" borderId="10" xfId="26" applyFont="1" applyFill="1" applyBorder="1" applyAlignment="1">
      <alignment horizontal="left" vertical="center" wrapText="1"/>
      <protection/>
    </xf>
    <xf numFmtId="41" fontId="26" fillId="4" borderId="12" xfId="25" applyFont="1" applyFill="1" applyBorder="1" applyAlignment="1">
      <alignment horizontal="right" vertical="center" wrapText="1"/>
    </xf>
    <xf numFmtId="0" fontId="26" fillId="4" borderId="12" xfId="26" applyFont="1" applyFill="1" applyBorder="1" applyAlignment="1">
      <alignment horizontal="left" vertical="center" wrapText="1"/>
      <protection/>
    </xf>
    <xf numFmtId="41" fontId="35" fillId="3" borderId="13" xfId="25" applyFont="1" applyFill="1" applyBorder="1" applyAlignment="1">
      <alignment horizontal="right" vertical="center" wrapText="1"/>
    </xf>
    <xf numFmtId="0" fontId="23" fillId="0" borderId="11" xfId="26" applyFont="1" applyBorder="1" applyAlignment="1">
      <alignment vertical="center"/>
      <protection/>
    </xf>
    <xf numFmtId="0" fontId="23" fillId="0" borderId="13" xfId="26" applyFont="1" applyBorder="1" applyAlignment="1">
      <alignment vertical="center"/>
      <protection/>
    </xf>
    <xf numFmtId="0" fontId="23" fillId="0" borderId="12" xfId="26" applyFont="1" applyBorder="1" applyAlignment="1">
      <alignment vertical="center"/>
      <protection/>
    </xf>
    <xf numFmtId="0" fontId="26" fillId="3" borderId="10" xfId="26" applyFont="1" applyFill="1" applyBorder="1" applyAlignment="1">
      <alignment horizontal="center" vertical="center" wrapText="1"/>
      <protection/>
    </xf>
    <xf numFmtId="0" fontId="26" fillId="3" borderId="12" xfId="26" applyFont="1" applyFill="1" applyBorder="1" applyAlignment="1">
      <alignment horizontal="center" vertical="center" wrapText="1"/>
      <protection/>
    </xf>
    <xf numFmtId="41" fontId="35" fillId="3" borderId="10" xfId="25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right" vertical="center" wrapText="1"/>
    </xf>
    <xf numFmtId="0" fontId="36" fillId="0" borderId="14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36" fillId="6" borderId="14" xfId="0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0" fontId="36" fillId="6" borderId="15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3" fontId="44" fillId="7" borderId="14" xfId="0" applyNumberFormat="1" applyFont="1" applyFill="1" applyBorder="1" applyAlignment="1">
      <alignment vertical="center"/>
    </xf>
    <xf numFmtId="176" fontId="45" fillId="7" borderId="14" xfId="0" applyNumberFormat="1" applyFont="1" applyFill="1" applyBorder="1" applyAlignment="1">
      <alignment horizontal="right" vertical="center" wrapText="1"/>
    </xf>
    <xf numFmtId="0" fontId="36" fillId="7" borderId="15" xfId="0" applyFont="1" applyFill="1" applyBorder="1" applyAlignment="1">
      <alignment horizontal="center" vertical="center" wrapText="1"/>
    </xf>
    <xf numFmtId="3" fontId="45" fillId="7" borderId="1" xfId="0" applyNumberFormat="1" applyFont="1" applyFill="1" applyBorder="1" applyAlignment="1">
      <alignment horizontal="right" vertical="center" wrapText="1"/>
    </xf>
    <xf numFmtId="3" fontId="45" fillId="7" borderId="1" xfId="0" applyNumberFormat="1" applyFont="1" applyFill="1" applyBorder="1" applyAlignment="1">
      <alignment vertical="center" wrapText="1"/>
    </xf>
    <xf numFmtId="176" fontId="45" fillId="7" borderId="1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center" vertical="top" wrapText="1"/>
    </xf>
    <xf numFmtId="3" fontId="44" fillId="7" borderId="14" xfId="0" applyNumberFormat="1" applyFont="1" applyFill="1" applyBorder="1" applyAlignment="1">
      <alignment vertical="top"/>
    </xf>
    <xf numFmtId="41" fontId="36" fillId="2" borderId="1" xfId="0" applyNumberFormat="1" applyFont="1" applyFill="1" applyBorder="1" applyAlignment="1">
      <alignment horizontal="right" vertical="top" wrapText="1"/>
    </xf>
    <xf numFmtId="0" fontId="36" fillId="2" borderId="14" xfId="20" applyNumberFormat="1" applyFont="1" applyFill="1" applyBorder="1" applyAlignment="1">
      <alignment horizontal="left" vertical="center" wrapText="1"/>
    </xf>
    <xf numFmtId="0" fontId="36" fillId="2" borderId="18" xfId="0" applyFont="1" applyFill="1" applyBorder="1" applyAlignment="1">
      <alignment horizontal="center" vertical="top" wrapText="1"/>
    </xf>
    <xf numFmtId="0" fontId="36" fillId="2" borderId="19" xfId="0" applyFont="1" applyFill="1" applyBorder="1" applyAlignment="1">
      <alignment horizontal="center" vertical="top" shrinkToFit="1"/>
    </xf>
    <xf numFmtId="3" fontId="44" fillId="7" borderId="16" xfId="0" applyNumberFormat="1" applyFont="1" applyFill="1" applyBorder="1" applyAlignment="1">
      <alignment horizontal="right" vertical="top"/>
    </xf>
    <xf numFmtId="0" fontId="21" fillId="0" borderId="10" xfId="0" applyFont="1" applyBorder="1" applyAlignment="1">
      <alignment vertical="center"/>
    </xf>
    <xf numFmtId="41" fontId="36" fillId="2" borderId="19" xfId="0" applyNumberFormat="1" applyFont="1" applyFill="1" applyBorder="1" applyAlignment="1">
      <alignment horizontal="right" vertical="top" shrinkToFit="1"/>
    </xf>
    <xf numFmtId="0" fontId="36" fillId="2" borderId="20" xfId="0" applyFont="1" applyFill="1" applyBorder="1" applyAlignment="1">
      <alignment horizontal="left" vertical="center" wrapText="1"/>
    </xf>
    <xf numFmtId="0" fontId="36" fillId="2" borderId="19" xfId="0" applyFont="1" applyFill="1" applyBorder="1" applyAlignment="1">
      <alignment horizontal="center" vertical="top" wrapText="1"/>
    </xf>
    <xf numFmtId="41" fontId="36" fillId="2" borderId="19" xfId="0" applyNumberFormat="1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top" wrapText="1"/>
    </xf>
    <xf numFmtId="3" fontId="44" fillId="7" borderId="1" xfId="0" applyNumberFormat="1" applyFont="1" applyFill="1" applyBorder="1" applyAlignment="1">
      <alignment horizontal="right" vertical="top"/>
    </xf>
    <xf numFmtId="41" fontId="36" fillId="2" borderId="18" xfId="0" applyNumberFormat="1" applyFont="1" applyFill="1" applyBorder="1" applyAlignment="1">
      <alignment horizontal="right" vertical="top" wrapText="1"/>
    </xf>
    <xf numFmtId="0" fontId="36" fillId="2" borderId="10" xfId="0" applyFont="1" applyFill="1" applyBorder="1" applyAlignment="1">
      <alignment horizontal="center" vertical="top" wrapText="1"/>
    </xf>
    <xf numFmtId="3" fontId="44" fillId="7" borderId="10" xfId="0" applyNumberFormat="1" applyFont="1" applyFill="1" applyBorder="1" applyAlignment="1">
      <alignment vertical="top"/>
    </xf>
    <xf numFmtId="41" fontId="36" fillId="2" borderId="10" xfId="0" applyNumberFormat="1" applyFont="1" applyFill="1" applyBorder="1" applyAlignment="1">
      <alignment horizontal="right" vertical="top" wrapText="1"/>
    </xf>
    <xf numFmtId="0" fontId="36" fillId="2" borderId="21" xfId="0" applyFont="1" applyFill="1" applyBorder="1" applyAlignment="1">
      <alignment horizontal="left" vertical="center" wrapText="1"/>
    </xf>
    <xf numFmtId="0" fontId="36" fillId="2" borderId="13" xfId="0" applyFont="1" applyFill="1" applyBorder="1" applyAlignment="1">
      <alignment vertical="top" wrapText="1"/>
    </xf>
    <xf numFmtId="41" fontId="36" fillId="2" borderId="22" xfId="0" applyNumberFormat="1" applyFont="1" applyFill="1" applyBorder="1" applyAlignment="1">
      <alignment horizontal="right" vertical="top" wrapText="1"/>
    </xf>
    <xf numFmtId="41" fontId="36" fillId="2" borderId="11" xfId="0" applyNumberFormat="1" applyFont="1" applyFill="1" applyBorder="1" applyAlignment="1">
      <alignment horizontal="right" vertical="top" wrapText="1"/>
    </xf>
    <xf numFmtId="0" fontId="36" fillId="2" borderId="5" xfId="0" applyFont="1" applyFill="1" applyBorder="1" applyAlignment="1">
      <alignment horizontal="left" vertical="center" wrapText="1"/>
    </xf>
    <xf numFmtId="3" fontId="44" fillId="8" borderId="10" xfId="0" applyNumberFormat="1" applyFont="1" applyFill="1" applyBorder="1" applyAlignment="1">
      <alignment vertical="top"/>
    </xf>
    <xf numFmtId="41" fontId="36" fillId="8" borderId="10" xfId="0" applyNumberFormat="1" applyFont="1" applyFill="1" applyBorder="1" applyAlignment="1">
      <alignment horizontal="right" vertical="top" wrapText="1"/>
    </xf>
    <xf numFmtId="0" fontId="36" fillId="8" borderId="10" xfId="0" applyFont="1" applyFill="1" applyBorder="1" applyAlignment="1">
      <alignment horizontal="left" vertical="center" wrapText="1"/>
    </xf>
    <xf numFmtId="0" fontId="36" fillId="2" borderId="23" xfId="0" applyFont="1" applyFill="1" applyBorder="1" applyAlignment="1">
      <alignment horizontal="left" vertical="center" wrapText="1"/>
    </xf>
    <xf numFmtId="0" fontId="36" fillId="2" borderId="18" xfId="0" applyFont="1" applyFill="1" applyBorder="1" applyAlignment="1">
      <alignment horizontal="left" vertical="top" wrapText="1"/>
    </xf>
    <xf numFmtId="0" fontId="36" fillId="2" borderId="24" xfId="0" applyFont="1" applyFill="1" applyBorder="1" applyAlignment="1">
      <alignment horizontal="left" vertical="center" wrapText="1"/>
    </xf>
    <xf numFmtId="3" fontId="44" fillId="7" borderId="18" xfId="0" applyNumberFormat="1" applyFont="1" applyFill="1" applyBorder="1" applyAlignment="1">
      <alignment horizontal="right" vertical="top"/>
    </xf>
    <xf numFmtId="3" fontId="44" fillId="7" borderId="15" xfId="0" applyNumberFormat="1" applyFont="1" applyFill="1" applyBorder="1" applyAlignment="1">
      <alignment horizontal="right" vertical="top"/>
    </xf>
    <xf numFmtId="41" fontId="36" fillId="2" borderId="15" xfId="0" applyNumberFormat="1" applyFont="1" applyFill="1" applyBorder="1" applyAlignment="1">
      <alignment horizontal="right" vertical="top" wrapText="1"/>
    </xf>
    <xf numFmtId="176" fontId="21" fillId="2" borderId="1" xfId="0" applyNumberFormat="1" applyFont="1" applyFill="1" applyBorder="1" applyAlignment="1">
      <alignment vertical="top" wrapText="1"/>
    </xf>
    <xf numFmtId="176" fontId="21" fillId="2" borderId="18" xfId="0" applyNumberFormat="1" applyFont="1" applyFill="1" applyBorder="1" applyAlignment="1">
      <alignment vertical="top" wrapText="1"/>
    </xf>
    <xf numFmtId="0" fontId="36" fillId="2" borderId="15" xfId="0" applyFont="1" applyFill="1" applyBorder="1" applyAlignment="1">
      <alignment horizontal="center" vertical="top" wrapText="1"/>
    </xf>
    <xf numFmtId="41" fontId="36" fillId="2" borderId="15" xfId="0" applyNumberFormat="1" applyFont="1" applyFill="1" applyBorder="1" applyAlignment="1">
      <alignment vertical="top" wrapText="1"/>
    </xf>
    <xf numFmtId="176" fontId="21" fillId="2" borderId="15" xfId="0" applyNumberFormat="1" applyFont="1" applyFill="1" applyBorder="1" applyAlignment="1">
      <alignment vertical="top" wrapText="1"/>
    </xf>
    <xf numFmtId="0" fontId="36" fillId="0" borderId="25" xfId="0" applyFont="1" applyBorder="1" applyAlignment="1">
      <alignment horizontal="left" vertical="center"/>
    </xf>
    <xf numFmtId="41" fontId="36" fillId="2" borderId="18" xfId="0" applyNumberFormat="1" applyFont="1" applyFill="1" applyBorder="1" applyAlignment="1">
      <alignment vertical="top" wrapText="1"/>
    </xf>
    <xf numFmtId="3" fontId="44" fillId="8" borderId="1" xfId="0" applyNumberFormat="1" applyFont="1" applyFill="1" applyBorder="1" applyAlignment="1">
      <alignment vertical="top"/>
    </xf>
    <xf numFmtId="41" fontId="36" fillId="8" borderId="18" xfId="0" applyNumberFormat="1" applyFont="1" applyFill="1" applyBorder="1" applyAlignment="1">
      <alignment horizontal="right" vertical="top" wrapText="1"/>
    </xf>
    <xf numFmtId="176" fontId="21" fillId="8" borderId="14" xfId="0" applyNumberFormat="1" applyFont="1" applyFill="1" applyBorder="1" applyAlignment="1">
      <alignment vertical="top" wrapText="1"/>
    </xf>
    <xf numFmtId="0" fontId="36" fillId="8" borderId="26" xfId="0" applyFont="1" applyFill="1" applyBorder="1" applyAlignment="1">
      <alignment horizontal="left" vertical="center" wrapText="1"/>
    </xf>
    <xf numFmtId="3" fontId="44" fillId="7" borderId="14" xfId="0" applyNumberFormat="1" applyFont="1" applyFill="1" applyBorder="1" applyAlignment="1">
      <alignment horizontal="right" vertical="top"/>
    </xf>
    <xf numFmtId="0" fontId="36" fillId="0" borderId="14" xfId="0" applyFont="1" applyFill="1" applyBorder="1" applyAlignment="1">
      <alignment horizontal="left" vertical="center" wrapText="1"/>
    </xf>
    <xf numFmtId="41" fontId="36" fillId="8" borderId="10" xfId="0" applyNumberFormat="1" applyFont="1" applyFill="1" applyBorder="1" applyAlignment="1">
      <alignment horizontal="right" vertical="top"/>
    </xf>
    <xf numFmtId="176" fontId="21" fillId="8" borderId="10" xfId="0" applyNumberFormat="1" applyFont="1" applyFill="1" applyBorder="1" applyAlignment="1">
      <alignment vertical="top" wrapText="1"/>
    </xf>
    <xf numFmtId="3" fontId="44" fillId="8" borderId="22" xfId="0" applyNumberFormat="1" applyFont="1" applyFill="1" applyBorder="1" applyAlignment="1">
      <alignment horizontal="right" vertical="top"/>
    </xf>
    <xf numFmtId="0" fontId="36" fillId="0" borderId="18" xfId="0" applyFont="1" applyFill="1" applyBorder="1" applyAlignment="1">
      <alignment vertical="center" wrapText="1"/>
    </xf>
    <xf numFmtId="0" fontId="36" fillId="2" borderId="14" xfId="0" applyFont="1" applyFill="1" applyBorder="1" applyAlignment="1">
      <alignment horizontal="center" vertical="top" wrapText="1"/>
    </xf>
    <xf numFmtId="41" fontId="21" fillId="2" borderId="1" xfId="0" applyNumberFormat="1" applyFont="1" applyFill="1" applyBorder="1" applyAlignment="1">
      <alignment horizontal="right" vertical="top" wrapText="1"/>
    </xf>
    <xf numFmtId="0" fontId="36" fillId="0" borderId="27" xfId="0" applyFont="1" applyBorder="1" applyAlignment="1">
      <alignment horizontal="left" vertical="center"/>
    </xf>
    <xf numFmtId="41" fontId="36" fillId="2" borderId="14" xfId="0" applyNumberFormat="1" applyFont="1" applyFill="1" applyBorder="1" applyAlignment="1">
      <alignment horizontal="right" vertical="top" wrapText="1"/>
    </xf>
    <xf numFmtId="0" fontId="36" fillId="2" borderId="18" xfId="0" applyFont="1" applyFill="1" applyBorder="1" applyAlignment="1">
      <alignment vertical="top" wrapText="1"/>
    </xf>
    <xf numFmtId="41" fontId="21" fillId="2" borderId="14" xfId="0" applyNumberFormat="1" applyFont="1" applyFill="1" applyBorder="1" applyAlignment="1">
      <alignment horizontal="right" vertical="top" wrapText="1"/>
    </xf>
    <xf numFmtId="176" fontId="21" fillId="2" borderId="28" xfId="0" applyNumberFormat="1" applyFont="1" applyFill="1" applyBorder="1" applyAlignment="1">
      <alignment vertical="top" wrapText="1"/>
    </xf>
    <xf numFmtId="0" fontId="36" fillId="8" borderId="14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 wrapText="1"/>
    </xf>
    <xf numFmtId="176" fontId="21" fillId="2" borderId="14" xfId="0" applyNumberFormat="1" applyFont="1" applyFill="1" applyBorder="1" applyAlignment="1">
      <alignment vertical="top" wrapText="1"/>
    </xf>
    <xf numFmtId="3" fontId="44" fillId="8" borderId="14" xfId="0" applyNumberFormat="1" applyFont="1" applyFill="1" applyBorder="1" applyAlignment="1">
      <alignment horizontal="right" vertical="top"/>
    </xf>
    <xf numFmtId="41" fontId="21" fillId="8" borderId="14" xfId="0" applyNumberFormat="1" applyFont="1" applyFill="1" applyBorder="1" applyAlignment="1">
      <alignment horizontal="right" vertical="top" wrapText="1"/>
    </xf>
    <xf numFmtId="0" fontId="36" fillId="8" borderId="29" xfId="0" applyFont="1" applyFill="1" applyBorder="1" applyAlignment="1">
      <alignment horizontal="left" vertical="center" wrapText="1"/>
    </xf>
    <xf numFmtId="0" fontId="36" fillId="2" borderId="10" xfId="0" applyFont="1" applyFill="1" applyBorder="1" applyAlignment="1">
      <alignment vertical="top" wrapText="1"/>
    </xf>
    <xf numFmtId="0" fontId="36" fillId="2" borderId="29" xfId="0" applyFont="1" applyFill="1" applyBorder="1" applyAlignment="1">
      <alignment horizontal="center" vertical="top" wrapText="1"/>
    </xf>
    <xf numFmtId="0" fontId="36" fillId="2" borderId="16" xfId="0" applyFont="1" applyFill="1" applyBorder="1" applyAlignment="1">
      <alignment horizontal="center" vertical="top" wrapText="1"/>
    </xf>
    <xf numFmtId="41" fontId="21" fillId="0" borderId="14" xfId="20" applyFont="1" applyBorder="1" applyAlignment="1">
      <alignment horizontal="right" vertical="top"/>
    </xf>
    <xf numFmtId="41" fontId="21" fillId="0" borderId="14" xfId="20" applyFont="1" applyBorder="1" applyAlignment="1">
      <alignment horizontal="left" vertical="center"/>
    </xf>
    <xf numFmtId="41" fontId="21" fillId="8" borderId="14" xfId="20" applyFont="1" applyFill="1" applyBorder="1" applyAlignment="1">
      <alignment horizontal="center" vertical="top"/>
    </xf>
    <xf numFmtId="0" fontId="36" fillId="2" borderId="30" xfId="0" applyFont="1" applyFill="1" applyBorder="1" applyAlignment="1">
      <alignment horizontal="center" vertical="top" wrapText="1"/>
    </xf>
    <xf numFmtId="41" fontId="21" fillId="0" borderId="14" xfId="20" applyFont="1" applyBorder="1" applyAlignment="1">
      <alignment horizontal="left" vertical="top"/>
    </xf>
    <xf numFmtId="41" fontId="44" fillId="0" borderId="14" xfId="0" applyNumberFormat="1" applyFont="1" applyBorder="1" applyAlignment="1">
      <alignment horizontal="right" vertical="center"/>
    </xf>
    <xf numFmtId="41" fontId="45" fillId="2" borderId="14" xfId="0" applyNumberFormat="1" applyFont="1" applyFill="1" applyBorder="1" applyAlignment="1">
      <alignment horizontal="right" vertical="center" wrapText="1"/>
    </xf>
    <xf numFmtId="0" fontId="36" fillId="2" borderId="1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41" fontId="44" fillId="7" borderId="14" xfId="20" applyFont="1" applyFill="1" applyBorder="1" applyAlignment="1">
      <alignment vertical="top"/>
    </xf>
    <xf numFmtId="41" fontId="21" fillId="0" borderId="14" xfId="20" applyFont="1" applyBorder="1" applyAlignment="1">
      <alignment vertical="top"/>
    </xf>
    <xf numFmtId="3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6" xfId="0" applyFont="1" applyBorder="1" applyAlignment="1">
      <alignment vertical="center"/>
    </xf>
    <xf numFmtId="0" fontId="47" fillId="0" borderId="0" xfId="0" applyFont="1" applyBorder="1" applyAlignment="1">
      <alignment horizontal="left" vertical="center" indent="1"/>
    </xf>
    <xf numFmtId="0" fontId="47" fillId="0" borderId="3" xfId="0" applyFont="1" applyBorder="1" applyAlignment="1">
      <alignment vertical="center"/>
    </xf>
    <xf numFmtId="0" fontId="47" fillId="0" borderId="4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6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7" fillId="0" borderId="7" xfId="0" applyFont="1" applyBorder="1" applyAlignment="1">
      <alignment vertical="center"/>
    </xf>
    <xf numFmtId="0" fontId="47" fillId="0" borderId="8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41" fontId="50" fillId="8" borderId="10" xfId="22" applyFont="1" applyFill="1" applyBorder="1" applyAlignment="1">
      <alignment horizontal="center" vertical="center" wrapText="1"/>
    </xf>
    <xf numFmtId="0" fontId="51" fillId="6" borderId="10" xfId="21" applyFont="1" applyFill="1" applyBorder="1" applyAlignment="1">
      <alignment horizontal="center" vertical="center"/>
      <protection/>
    </xf>
    <xf numFmtId="41" fontId="48" fillId="0" borderId="10" xfId="20" applyFont="1" applyBorder="1" applyAlignment="1">
      <alignment vertical="center"/>
    </xf>
    <xf numFmtId="41" fontId="51" fillId="6" borderId="10" xfId="22" applyNumberFormat="1" applyFont="1" applyFill="1" applyBorder="1" applyAlignment="1">
      <alignment horizontal="left" vertical="center" indent="1"/>
    </xf>
    <xf numFmtId="0" fontId="50" fillId="0" borderId="10" xfId="21" applyFont="1" applyBorder="1" applyAlignment="1">
      <alignment horizontal="distributed" vertical="center" indent="1"/>
      <protection/>
    </xf>
    <xf numFmtId="41" fontId="46" fillId="0" borderId="10" xfId="20" applyFont="1" applyBorder="1" applyAlignment="1">
      <alignment vertical="center"/>
    </xf>
    <xf numFmtId="0" fontId="50" fillId="7" borderId="10" xfId="21" applyFont="1" applyFill="1" applyBorder="1" applyAlignment="1">
      <alignment horizontal="center" vertical="center"/>
      <protection/>
    </xf>
    <xf numFmtId="0" fontId="50" fillId="0" borderId="10" xfId="21" applyFont="1" applyBorder="1" applyAlignment="1">
      <alignment vertical="center"/>
      <protection/>
    </xf>
    <xf numFmtId="0" fontId="50" fillId="8" borderId="10" xfId="21" applyFont="1" applyFill="1" applyBorder="1" applyAlignment="1">
      <alignment horizontal="center" vertical="center"/>
      <protection/>
    </xf>
    <xf numFmtId="41" fontId="50" fillId="8" borderId="10" xfId="22" applyFont="1" applyFill="1" applyBorder="1" applyAlignment="1">
      <alignment horizontal="center" vertical="center"/>
    </xf>
    <xf numFmtId="0" fontId="52" fillId="7" borderId="10" xfId="21" applyFont="1" applyFill="1" applyBorder="1" applyAlignment="1">
      <alignment horizontal="center" vertical="center"/>
      <protection/>
    </xf>
    <xf numFmtId="0" fontId="50" fillId="0" borderId="0" xfId="21" applyFont="1" applyAlignment="1">
      <alignment vertical="center"/>
      <protection/>
    </xf>
    <xf numFmtId="0" fontId="50" fillId="0" borderId="31" xfId="21" applyFont="1" applyBorder="1" applyAlignment="1">
      <alignment horizontal="distributed" vertical="center" indent="1"/>
      <protection/>
    </xf>
    <xf numFmtId="41" fontId="20" fillId="0" borderId="10" xfId="20" applyFont="1" applyBorder="1" applyAlignment="1">
      <alignment vertical="center"/>
    </xf>
    <xf numFmtId="0" fontId="50" fillId="0" borderId="32" xfId="21" applyFont="1" applyBorder="1" applyAlignment="1">
      <alignment horizontal="distributed" vertical="center" indent="1"/>
      <protection/>
    </xf>
    <xf numFmtId="0" fontId="50" fillId="0" borderId="33" xfId="21" applyFont="1" applyBorder="1" applyAlignment="1">
      <alignment horizontal="distributed" vertical="center" indent="1"/>
      <protection/>
    </xf>
    <xf numFmtId="41" fontId="53" fillId="6" borderId="10" xfId="22" applyNumberFormat="1" applyFont="1" applyFill="1" applyBorder="1" applyAlignment="1">
      <alignment horizontal="left" vertical="center" indent="1"/>
    </xf>
    <xf numFmtId="176" fontId="50" fillId="6" borderId="10" xfId="22" applyNumberFormat="1" applyFont="1" applyFill="1" applyBorder="1" applyAlignment="1">
      <alignment vertical="center"/>
    </xf>
    <xf numFmtId="177" fontId="52" fillId="0" borderId="10" xfId="21" applyNumberFormat="1" applyFont="1" applyBorder="1" applyAlignment="1">
      <alignment vertical="center"/>
      <protection/>
    </xf>
    <xf numFmtId="10" fontId="52" fillId="0" borderId="10" xfId="21" applyNumberFormat="1" applyFont="1" applyBorder="1" applyAlignment="1">
      <alignment vertical="center"/>
      <protection/>
    </xf>
    <xf numFmtId="41" fontId="51" fillId="6" borderId="10" xfId="20" applyFont="1" applyFill="1" applyBorder="1" applyAlignment="1">
      <alignment horizontal="left" vertical="center" indent="1"/>
    </xf>
    <xf numFmtId="41" fontId="50" fillId="0" borderId="10" xfId="20" applyFont="1" applyBorder="1" applyAlignment="1">
      <alignment horizontal="left" vertical="center" indent="1"/>
    </xf>
    <xf numFmtId="41" fontId="50" fillId="0" borderId="10" xfId="20" applyFont="1" applyBorder="1" applyAlignment="1">
      <alignment vertical="center"/>
    </xf>
    <xf numFmtId="41" fontId="46" fillId="0" borderId="10" xfId="20" applyFont="1" applyBorder="1" applyAlignment="1">
      <alignment vertical="center"/>
    </xf>
    <xf numFmtId="41" fontId="46" fillId="0" borderId="10" xfId="20" applyFont="1" applyBorder="1" applyAlignment="1">
      <alignment horizontal="right" vertical="center"/>
    </xf>
    <xf numFmtId="41" fontId="48" fillId="0" borderId="0" xfId="20" applyFont="1" applyAlignment="1">
      <alignment vertical="center"/>
    </xf>
    <xf numFmtId="41" fontId="50" fillId="6" borderId="10" xfId="22" applyNumberFormat="1" applyFont="1" applyFill="1" applyBorder="1" applyAlignment="1">
      <alignment horizontal="left" vertical="center" indent="1"/>
    </xf>
    <xf numFmtId="41" fontId="46" fillId="0" borderId="10" xfId="20" applyFont="1" applyBorder="1" applyAlignment="1">
      <alignment horizontal="left" vertical="center" indent="1"/>
    </xf>
    <xf numFmtId="176" fontId="51" fillId="6" borderId="10" xfId="22" applyNumberFormat="1" applyFont="1" applyFill="1" applyBorder="1" applyAlignment="1">
      <alignment vertical="center"/>
    </xf>
    <xf numFmtId="41" fontId="14" fillId="0" borderId="0" xfId="20" applyFont="1" applyAlignment="1">
      <alignment vertical="center"/>
    </xf>
    <xf numFmtId="41" fontId="0" fillId="0" borderId="0" xfId="20" applyFont="1" applyAlignment="1">
      <alignment vertical="center"/>
    </xf>
    <xf numFmtId="0" fontId="54" fillId="0" borderId="0" xfId="0" applyFont="1" applyAlignment="1">
      <alignment vertical="center"/>
    </xf>
    <xf numFmtId="41" fontId="51" fillId="6" borderId="10" xfId="20" applyFont="1" applyFill="1" applyBorder="1" applyAlignment="1">
      <alignment vertical="center"/>
    </xf>
    <xf numFmtId="3" fontId="36" fillId="0" borderId="1" xfId="0" applyNumberFormat="1" applyFont="1" applyBorder="1" applyAlignment="1">
      <alignment vertical="center" wrapText="1"/>
    </xf>
    <xf numFmtId="3" fontId="36" fillId="0" borderId="34" xfId="0" applyNumberFormat="1" applyFont="1" applyBorder="1" applyAlignment="1">
      <alignment vertical="center" wrapText="1"/>
    </xf>
    <xf numFmtId="41" fontId="35" fillId="0" borderId="10" xfId="25" applyFont="1" applyFill="1" applyBorder="1" applyAlignment="1">
      <alignment horizontal="right" vertical="center" wrapText="1"/>
    </xf>
    <xf numFmtId="3" fontId="44" fillId="7" borderId="1" xfId="0" applyNumberFormat="1" applyFont="1" applyFill="1" applyBorder="1" applyAlignment="1">
      <alignment horizontal="right" vertical="top"/>
    </xf>
    <xf numFmtId="0" fontId="36" fillId="2" borderId="1" xfId="0" applyFont="1" applyFill="1" applyBorder="1" applyAlignment="1">
      <alignment horizontal="center" vertical="top" wrapText="1"/>
    </xf>
    <xf numFmtId="176" fontId="21" fillId="2" borderId="1" xfId="0" applyNumberFormat="1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41" fontId="36" fillId="2" borderId="1" xfId="0" applyNumberFormat="1" applyFont="1" applyFill="1" applyBorder="1" applyAlignment="1">
      <alignment horizontal="right" vertical="top" wrapText="1"/>
    </xf>
    <xf numFmtId="41" fontId="36" fillId="2" borderId="28" xfId="0" applyNumberFormat="1" applyFont="1" applyFill="1" applyBorder="1" applyAlignment="1">
      <alignment horizontal="center" vertical="top" wrapText="1"/>
    </xf>
    <xf numFmtId="0" fontId="36" fillId="0" borderId="37" xfId="0" applyFont="1" applyBorder="1" applyAlignment="1">
      <alignment horizontal="left" vertical="center"/>
    </xf>
    <xf numFmtId="41" fontId="21" fillId="8" borderId="14" xfId="20" applyFont="1" applyFill="1" applyBorder="1" applyAlignment="1">
      <alignment vertical="top"/>
    </xf>
    <xf numFmtId="176" fontId="0" fillId="0" borderId="0" xfId="0" applyNumberFormat="1" applyAlignment="1">
      <alignment vertical="center"/>
    </xf>
    <xf numFmtId="49" fontId="56" fillId="3" borderId="10" xfId="26" applyNumberFormat="1" applyFont="1" applyFill="1" applyBorder="1" applyAlignment="1">
      <alignment horizontal="left" vertical="center" wrapText="1"/>
      <protection/>
    </xf>
    <xf numFmtId="41" fontId="26" fillId="4" borderId="10" xfId="26" applyNumberFormat="1" applyFont="1" applyFill="1" applyBorder="1" applyAlignment="1">
      <alignment horizontal="left" vertical="center" wrapText="1"/>
      <protection/>
    </xf>
    <xf numFmtId="41" fontId="26" fillId="0" borderId="10" xfId="26" applyNumberFormat="1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 vertical="center"/>
    </xf>
    <xf numFmtId="41" fontId="36" fillId="2" borderId="1" xfId="0" applyNumberFormat="1" applyFont="1" applyFill="1" applyBorder="1" applyAlignment="1">
      <alignment horizontal="right" vertical="top" wrapText="1"/>
    </xf>
    <xf numFmtId="41" fontId="36" fillId="2" borderId="15" xfId="0" applyNumberFormat="1" applyFont="1" applyFill="1" applyBorder="1" applyAlignment="1">
      <alignment horizontal="right" vertical="top" wrapText="1"/>
    </xf>
    <xf numFmtId="41" fontId="36" fillId="2" borderId="18" xfId="0" applyNumberFormat="1" applyFont="1" applyFill="1" applyBorder="1" applyAlignment="1">
      <alignment horizontal="right" vertical="top" wrapText="1"/>
    </xf>
    <xf numFmtId="3" fontId="44" fillId="7" borderId="18" xfId="0" applyNumberFormat="1" applyFont="1" applyFill="1" applyBorder="1" applyAlignment="1">
      <alignment horizontal="right" vertical="top"/>
    </xf>
    <xf numFmtId="0" fontId="36" fillId="2" borderId="1" xfId="0" applyFont="1" applyFill="1" applyBorder="1" applyAlignment="1">
      <alignment horizontal="center" vertical="top"/>
    </xf>
    <xf numFmtId="0" fontId="36" fillId="2" borderId="18" xfId="0" applyFont="1" applyFill="1" applyBorder="1" applyAlignment="1">
      <alignment horizontal="center" vertical="top"/>
    </xf>
    <xf numFmtId="10" fontId="4" fillId="0" borderId="0" xfId="21" applyNumberFormat="1" applyAlignment="1">
      <alignment vertical="center"/>
      <protection/>
    </xf>
    <xf numFmtId="3" fontId="44" fillId="7" borderId="1" xfId="0" applyNumberFormat="1" applyFont="1" applyFill="1" applyBorder="1" applyAlignment="1">
      <alignment horizontal="right" vertical="top"/>
    </xf>
    <xf numFmtId="41" fontId="36" fillId="2" borderId="15" xfId="0" applyNumberFormat="1" applyFont="1" applyFill="1" applyBorder="1" applyAlignment="1">
      <alignment horizontal="right" vertical="top" wrapText="1"/>
    </xf>
    <xf numFmtId="0" fontId="36" fillId="2" borderId="38" xfId="0" applyFont="1" applyFill="1" applyBorder="1" applyAlignment="1">
      <alignment horizontal="center" vertical="top" wrapText="1"/>
    </xf>
    <xf numFmtId="41" fontId="36" fillId="2" borderId="13" xfId="0" applyNumberFormat="1" applyFont="1" applyFill="1" applyBorder="1" applyAlignment="1">
      <alignment horizontal="right" vertical="top" wrapText="1"/>
    </xf>
    <xf numFmtId="0" fontId="36" fillId="2" borderId="35" xfId="0" applyFont="1" applyFill="1" applyBorder="1" applyAlignment="1">
      <alignment horizontal="left" vertical="center" wrapText="1"/>
    </xf>
    <xf numFmtId="0" fontId="36" fillId="2" borderId="39" xfId="0" applyFont="1" applyFill="1" applyBorder="1" applyAlignment="1">
      <alignment horizontal="center" vertical="top" wrapText="1"/>
    </xf>
    <xf numFmtId="0" fontId="36" fillId="2" borderId="37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vertical="center"/>
    </xf>
    <xf numFmtId="41" fontId="36" fillId="2" borderId="40" xfId="0" applyNumberFormat="1" applyFont="1" applyFill="1" applyBorder="1" applyAlignment="1">
      <alignment horizontal="right" vertical="top" wrapText="1"/>
    </xf>
    <xf numFmtId="0" fontId="36" fillId="2" borderId="41" xfId="0" applyFont="1" applyFill="1" applyBorder="1" applyAlignment="1">
      <alignment horizontal="center" vertical="top"/>
    </xf>
    <xf numFmtId="3" fontId="44" fillId="7" borderId="41" xfId="0" applyNumberFormat="1" applyFont="1" applyFill="1" applyBorder="1" applyAlignment="1">
      <alignment horizontal="right" vertical="top"/>
    </xf>
    <xf numFmtId="41" fontId="36" fillId="2" borderId="41" xfId="0" applyNumberFormat="1" applyFont="1" applyFill="1" applyBorder="1" applyAlignment="1">
      <alignment horizontal="right" vertical="top" wrapText="1"/>
    </xf>
    <xf numFmtId="3" fontId="44" fillId="8" borderId="37" xfId="0" applyNumberFormat="1" applyFont="1" applyFill="1" applyBorder="1" applyAlignment="1">
      <alignment horizontal="right" vertical="top"/>
    </xf>
    <xf numFmtId="41" fontId="36" fillId="8" borderId="16" xfId="0" applyNumberFormat="1" applyFont="1" applyFill="1" applyBorder="1" applyAlignment="1">
      <alignment horizontal="right" vertical="top" wrapText="1"/>
    </xf>
    <xf numFmtId="176" fontId="21" fillId="7" borderId="42" xfId="0" applyNumberFormat="1" applyFont="1" applyFill="1" applyBorder="1" applyAlignment="1">
      <alignment vertical="top" wrapText="1"/>
    </xf>
    <xf numFmtId="41" fontId="36" fillId="2" borderId="11" xfId="0" applyNumberFormat="1" applyFont="1" applyFill="1" applyBorder="1" applyAlignment="1">
      <alignment horizontal="right" vertical="top"/>
    </xf>
    <xf numFmtId="41" fontId="36" fillId="2" borderId="13" xfId="0" applyNumberFormat="1" applyFont="1" applyFill="1" applyBorder="1" applyAlignment="1">
      <alignment horizontal="right" vertical="top"/>
    </xf>
    <xf numFmtId="41" fontId="55" fillId="2" borderId="12" xfId="0" applyNumberFormat="1" applyFont="1" applyFill="1" applyBorder="1" applyAlignment="1">
      <alignment horizontal="right" vertical="top"/>
    </xf>
    <xf numFmtId="41" fontId="21" fillId="2" borderId="28" xfId="0" applyNumberFormat="1" applyFont="1" applyFill="1" applyBorder="1" applyAlignment="1">
      <alignment horizontal="right" vertical="top" wrapText="1"/>
    </xf>
    <xf numFmtId="41" fontId="46" fillId="0" borderId="10" xfId="20" applyFont="1" applyBorder="1" applyAlignment="1">
      <alignment horizontal="right" vertical="top"/>
    </xf>
    <xf numFmtId="176" fontId="50" fillId="6" borderId="10" xfId="22" applyNumberFormat="1" applyFont="1" applyFill="1" applyBorder="1" applyAlignment="1">
      <alignment horizontal="right" vertical="top"/>
    </xf>
    <xf numFmtId="179" fontId="4" fillId="0" borderId="0" xfId="21" applyNumberFormat="1" applyAlignment="1">
      <alignment vertical="center"/>
      <protection/>
    </xf>
    <xf numFmtId="179" fontId="58" fillId="0" borderId="0" xfId="20" applyNumberFormat="1" applyFont="1" applyAlignment="1">
      <alignment horizontal="right" vertical="center"/>
    </xf>
    <xf numFmtId="0" fontId="58" fillId="0" borderId="0" xfId="21" applyFont="1" applyAlignment="1">
      <alignment horizontal="right" vertical="center"/>
      <protection/>
    </xf>
    <xf numFmtId="178" fontId="58" fillId="0" borderId="0" xfId="21" applyNumberFormat="1" applyFont="1" applyAlignment="1">
      <alignment horizontal="right" vertical="center"/>
      <protection/>
    </xf>
    <xf numFmtId="179" fontId="59" fillId="0" borderId="0" xfId="21" applyNumberFormat="1" applyFont="1" applyAlignment="1">
      <alignment vertical="center"/>
      <protection/>
    </xf>
    <xf numFmtId="179" fontId="58" fillId="0" borderId="0" xfId="21" applyNumberFormat="1" applyFont="1" applyAlignment="1">
      <alignment vertical="center"/>
      <protection/>
    </xf>
    <xf numFmtId="3" fontId="44" fillId="7" borderId="22" xfId="0" applyNumberFormat="1" applyFont="1" applyFill="1" applyBorder="1" applyAlignment="1">
      <alignment horizontal="right" vertical="top"/>
    </xf>
    <xf numFmtId="41" fontId="34" fillId="4" borderId="10" xfId="26" applyNumberFormat="1" applyFont="1" applyFill="1" applyBorder="1" applyAlignment="1">
      <alignment horizontal="left" vertical="center" wrapText="1"/>
      <protection/>
    </xf>
    <xf numFmtId="0" fontId="36" fillId="6" borderId="43" xfId="0" applyFont="1" applyFill="1" applyBorder="1" applyAlignment="1">
      <alignment horizontal="center" vertical="center" wrapText="1"/>
    </xf>
    <xf numFmtId="3" fontId="44" fillId="7" borderId="15" xfId="0" applyNumberFormat="1" applyFont="1" applyFill="1" applyBorder="1" applyAlignment="1">
      <alignment vertical="center"/>
    </xf>
    <xf numFmtId="176" fontId="45" fillId="0" borderId="1" xfId="0" applyNumberFormat="1" applyFont="1" applyFill="1" applyBorder="1" applyAlignment="1">
      <alignment horizontal="right" vertical="center" wrapText="1"/>
    </xf>
    <xf numFmtId="41" fontId="21" fillId="0" borderId="14" xfId="20" applyFont="1" applyFill="1" applyBorder="1" applyAlignment="1">
      <alignment vertical="top"/>
    </xf>
    <xf numFmtId="41" fontId="21" fillId="0" borderId="14" xfId="20" applyFont="1" applyFill="1" applyBorder="1" applyAlignment="1">
      <alignment horizontal="center" vertical="top"/>
    </xf>
    <xf numFmtId="176" fontId="21" fillId="0" borderId="14" xfId="0" applyNumberFormat="1" applyFont="1" applyFill="1" applyBorder="1" applyAlignment="1">
      <alignment vertical="top" wrapText="1"/>
    </xf>
    <xf numFmtId="176" fontId="21" fillId="0" borderId="14" xfId="0" applyNumberFormat="1" applyFont="1" applyFill="1" applyBorder="1" applyAlignment="1">
      <alignment horizontal="right" vertical="center" wrapText="1"/>
    </xf>
    <xf numFmtId="41" fontId="50" fillId="6" borderId="10" xfId="20" applyFont="1" applyFill="1" applyBorder="1" applyAlignment="1">
      <alignment vertical="center"/>
    </xf>
    <xf numFmtId="0" fontId="51" fillId="6" borderId="44" xfId="21" applyFont="1" applyFill="1" applyBorder="1" applyAlignment="1">
      <alignment horizontal="center" vertical="center"/>
      <protection/>
    </xf>
    <xf numFmtId="41" fontId="51" fillId="0" borderId="45" xfId="22" applyNumberFormat="1" applyFont="1" applyFill="1" applyBorder="1" applyAlignment="1">
      <alignment horizontal="left" vertical="center" indent="1"/>
    </xf>
    <xf numFmtId="10" fontId="8" fillId="0" borderId="10" xfId="21" applyNumberFormat="1" applyFont="1" applyBorder="1" applyAlignment="1">
      <alignment vertical="center"/>
      <protection/>
    </xf>
    <xf numFmtId="0" fontId="51" fillId="6" borderId="46" xfId="21" applyFont="1" applyFill="1" applyBorder="1" applyAlignment="1">
      <alignment horizontal="center" vertical="center"/>
      <protection/>
    </xf>
    <xf numFmtId="41" fontId="51" fillId="6" borderId="47" xfId="22" applyNumberFormat="1" applyFont="1" applyFill="1" applyBorder="1" applyAlignment="1">
      <alignment horizontal="left" vertical="center" indent="1"/>
    </xf>
    <xf numFmtId="41" fontId="36" fillId="8" borderId="12" xfId="0" applyNumberFormat="1" applyFont="1" applyFill="1" applyBorder="1" applyAlignment="1">
      <alignment horizontal="right" vertical="top" wrapText="1"/>
    </xf>
    <xf numFmtId="176" fontId="45" fillId="7" borderId="12" xfId="0" applyNumberFormat="1" applyFont="1" applyFill="1" applyBorder="1" applyAlignment="1">
      <alignment horizontal="right" vertical="center" wrapText="1"/>
    </xf>
    <xf numFmtId="41" fontId="36" fillId="2" borderId="48" xfId="0" applyNumberFormat="1" applyFont="1" applyFill="1" applyBorder="1" applyAlignment="1">
      <alignment horizontal="right" vertical="top" wrapText="1"/>
    </xf>
    <xf numFmtId="176" fontId="45" fillId="0" borderId="49" xfId="0" applyNumberFormat="1" applyFont="1" applyFill="1" applyBorder="1" applyAlignment="1">
      <alignment horizontal="right" vertical="center" wrapText="1"/>
    </xf>
    <xf numFmtId="3" fontId="44" fillId="7" borderId="1" xfId="0" applyNumberFormat="1" applyFont="1" applyFill="1" applyBorder="1" applyAlignment="1">
      <alignment horizontal="right" vertical="top"/>
    </xf>
    <xf numFmtId="3" fontId="44" fillId="7" borderId="15" xfId="0" applyNumberFormat="1" applyFont="1" applyFill="1" applyBorder="1" applyAlignment="1">
      <alignment horizontal="right" vertical="top"/>
    </xf>
    <xf numFmtId="3" fontId="44" fillId="7" borderId="18" xfId="0" applyNumberFormat="1" applyFont="1" applyFill="1" applyBorder="1" applyAlignment="1">
      <alignment horizontal="right" vertical="top"/>
    </xf>
    <xf numFmtId="3" fontId="44" fillId="7" borderId="18" xfId="0" applyNumberFormat="1" applyFont="1" applyFill="1" applyBorder="1" applyAlignment="1">
      <alignment vertical="top"/>
    </xf>
    <xf numFmtId="0" fontId="50" fillId="0" borderId="10" xfId="21" applyFont="1" applyBorder="1" applyAlignment="1">
      <alignment horizontal="distributed" vertical="center" wrapText="1" indent="1"/>
      <protection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3" fontId="44" fillId="7" borderId="1" xfId="0" applyNumberFormat="1" applyFont="1" applyFill="1" applyBorder="1" applyAlignment="1">
      <alignment horizontal="right" vertical="top"/>
    </xf>
    <xf numFmtId="3" fontId="44" fillId="7" borderId="50" xfId="0" applyNumberFormat="1" applyFont="1" applyFill="1" applyBorder="1" applyAlignment="1">
      <alignment horizontal="right" vertical="top"/>
    </xf>
    <xf numFmtId="3" fontId="44" fillId="8" borderId="7" xfId="0" applyNumberFormat="1" applyFont="1" applyFill="1" applyBorder="1" applyAlignment="1">
      <alignment horizontal="right" vertical="top"/>
    </xf>
    <xf numFmtId="41" fontId="36" fillId="2" borderId="6" xfId="0" applyNumberFormat="1" applyFont="1" applyFill="1" applyBorder="1" applyAlignment="1">
      <alignment horizontal="right" vertical="top" wrapText="1"/>
    </xf>
    <xf numFmtId="41" fontId="36" fillId="2" borderId="51" xfId="0" applyNumberFormat="1" applyFont="1" applyFill="1" applyBorder="1" applyAlignment="1">
      <alignment horizontal="right" vertical="top" wrapText="1"/>
    </xf>
    <xf numFmtId="3" fontId="44" fillId="7" borderId="10" xfId="0" applyNumberFormat="1" applyFont="1" applyFill="1" applyBorder="1" applyAlignment="1">
      <alignment horizontal="right" vertical="top"/>
    </xf>
    <xf numFmtId="3" fontId="44" fillId="8" borderId="10" xfId="0" applyNumberFormat="1" applyFont="1" applyFill="1" applyBorder="1" applyAlignment="1">
      <alignment horizontal="right" vertical="top"/>
    </xf>
    <xf numFmtId="0" fontId="6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255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9" fillId="0" borderId="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57" fillId="0" borderId="64" xfId="0" applyFont="1" applyBorder="1" applyAlignment="1">
      <alignment horizontal="left" vertical="center" wrapText="1"/>
    </xf>
    <xf numFmtId="0" fontId="57" fillId="0" borderId="65" xfId="0" applyFont="1" applyBorder="1" applyAlignment="1">
      <alignment horizontal="left" vertical="center" wrapText="1"/>
    </xf>
    <xf numFmtId="0" fontId="57" fillId="0" borderId="66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6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62" xfId="0" applyFont="1" applyBorder="1" applyAlignment="1">
      <alignment horizontal="left" vertical="center" wrapText="1"/>
    </xf>
    <xf numFmtId="0" fontId="57" fillId="0" borderId="63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60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center" vertical="center"/>
      <protection/>
    </xf>
    <xf numFmtId="0" fontId="51" fillId="7" borderId="44" xfId="21" applyFont="1" applyFill="1" applyBorder="1" applyAlignment="1">
      <alignment horizontal="center" vertical="center"/>
      <protection/>
    </xf>
    <xf numFmtId="0" fontId="51" fillId="7" borderId="31" xfId="21" applyFont="1" applyFill="1" applyBorder="1" applyAlignment="1">
      <alignment horizontal="center" vertical="center"/>
      <protection/>
    </xf>
    <xf numFmtId="0" fontId="51" fillId="7" borderId="32" xfId="21" applyFont="1" applyFill="1" applyBorder="1" applyAlignment="1">
      <alignment horizontal="center" vertical="center"/>
      <protection/>
    </xf>
    <xf numFmtId="0" fontId="51" fillId="7" borderId="33" xfId="21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vertical="center"/>
      <protection/>
    </xf>
    <xf numFmtId="0" fontId="28" fillId="0" borderId="8" xfId="21" applyFont="1" applyBorder="1" applyAlignment="1">
      <alignment horizontal="right"/>
      <protection/>
    </xf>
    <xf numFmtId="0" fontId="51" fillId="7" borderId="11" xfId="21" applyFont="1" applyFill="1" applyBorder="1" applyAlignment="1">
      <alignment horizontal="center" vertical="center"/>
      <protection/>
    </xf>
    <xf numFmtId="0" fontId="51" fillId="7" borderId="13" xfId="21" applyFont="1" applyFill="1" applyBorder="1" applyAlignment="1">
      <alignment horizontal="center" vertical="center"/>
      <protection/>
    </xf>
    <xf numFmtId="0" fontId="51" fillId="7" borderId="12" xfId="21" applyFont="1" applyFill="1" applyBorder="1" applyAlignment="1">
      <alignment horizontal="center" vertical="center"/>
      <protection/>
    </xf>
    <xf numFmtId="0" fontId="38" fillId="0" borderId="0" xfId="21" applyFont="1" applyAlignment="1">
      <alignment horizontal="center" vertical="center"/>
      <protection/>
    </xf>
    <xf numFmtId="0" fontId="28" fillId="0" borderId="8" xfId="21" applyFont="1" applyBorder="1" applyAlignment="1">
      <alignment vertical="center"/>
      <protection/>
    </xf>
    <xf numFmtId="0" fontId="50" fillId="7" borderId="11" xfId="21" applyFont="1" applyFill="1" applyBorder="1" applyAlignment="1">
      <alignment horizontal="center" vertical="center"/>
      <protection/>
    </xf>
    <xf numFmtId="0" fontId="50" fillId="7" borderId="12" xfId="21" applyFont="1" applyFill="1" applyBorder="1" applyAlignment="1">
      <alignment horizontal="center" vertical="center"/>
      <protection/>
    </xf>
    <xf numFmtId="0" fontId="50" fillId="8" borderId="11" xfId="21" applyFont="1" applyFill="1" applyBorder="1" applyAlignment="1">
      <alignment horizontal="center" vertical="center"/>
      <protection/>
    </xf>
    <xf numFmtId="0" fontId="50" fillId="8" borderId="12" xfId="21" applyFont="1" applyFill="1" applyBorder="1" applyAlignment="1">
      <alignment horizontal="center" vertical="center"/>
      <protection/>
    </xf>
    <xf numFmtId="41" fontId="50" fillId="8" borderId="69" xfId="22" applyFont="1" applyFill="1" applyBorder="1" applyAlignment="1">
      <alignment horizontal="center" vertical="center" wrapText="1"/>
    </xf>
    <xf numFmtId="41" fontId="50" fillId="8" borderId="70" xfId="22" applyFont="1" applyFill="1" applyBorder="1" applyAlignment="1">
      <alignment horizontal="center" vertical="center" wrapText="1"/>
    </xf>
    <xf numFmtId="41" fontId="50" fillId="8" borderId="21" xfId="22" applyFont="1" applyFill="1" applyBorder="1" applyAlignment="1">
      <alignment horizontal="center" vertical="center" wrapText="1"/>
    </xf>
    <xf numFmtId="41" fontId="50" fillId="8" borderId="11" xfId="22" applyFont="1" applyFill="1" applyBorder="1" applyAlignment="1">
      <alignment horizontal="center" vertical="center" wrapText="1"/>
    </xf>
    <xf numFmtId="41" fontId="50" fillId="8" borderId="12" xfId="22" applyFont="1" applyFill="1" applyBorder="1" applyAlignment="1">
      <alignment horizontal="center" vertical="center" wrapText="1"/>
    </xf>
    <xf numFmtId="0" fontId="35" fillId="4" borderId="10" xfId="26" applyFont="1" applyFill="1" applyBorder="1" applyAlignment="1">
      <alignment horizontal="right" vertical="center" wrapText="1"/>
      <protection/>
    </xf>
    <xf numFmtId="0" fontId="23" fillId="0" borderId="10" xfId="26" applyFont="1" applyBorder="1" applyAlignment="1">
      <alignment horizontal="right" vertical="center"/>
      <protection/>
    </xf>
    <xf numFmtId="0" fontId="23" fillId="0" borderId="11" xfId="26" applyFont="1" applyBorder="1" applyAlignment="1">
      <alignment horizontal="right" vertical="center"/>
      <protection/>
    </xf>
    <xf numFmtId="0" fontId="26" fillId="4" borderId="10" xfId="26" applyFont="1" applyFill="1" applyBorder="1" applyAlignment="1">
      <alignment horizontal="right" vertical="center" wrapText="1"/>
      <protection/>
    </xf>
    <xf numFmtId="0" fontId="26" fillId="5" borderId="10" xfId="26" applyFont="1" applyFill="1" applyBorder="1" applyAlignment="1">
      <alignment horizontal="right" vertical="center" wrapText="1"/>
      <protection/>
    </xf>
    <xf numFmtId="0" fontId="26" fillId="5" borderId="11" xfId="26" applyFont="1" applyFill="1" applyBorder="1" applyAlignment="1">
      <alignment horizontal="right" vertical="center" wrapText="1"/>
      <protection/>
    </xf>
    <xf numFmtId="0" fontId="26" fillId="4" borderId="69" xfId="26" applyFont="1" applyFill="1" applyBorder="1" applyAlignment="1">
      <alignment horizontal="center" vertical="center" wrapText="1"/>
      <protection/>
    </xf>
    <xf numFmtId="0" fontId="26" fillId="4" borderId="70" xfId="26" applyFont="1" applyFill="1" applyBorder="1" applyAlignment="1">
      <alignment horizontal="center" vertical="center" wrapText="1"/>
      <protection/>
    </xf>
    <xf numFmtId="0" fontId="26" fillId="4" borderId="21" xfId="26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right" vertical="center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4" fillId="4" borderId="69" xfId="26" applyFont="1" applyFill="1" applyBorder="1" applyAlignment="1">
      <alignment horizontal="center" vertical="center" wrapText="1"/>
      <protection/>
    </xf>
    <xf numFmtId="0" fontId="34" fillId="4" borderId="70" xfId="26" applyFont="1" applyFill="1" applyBorder="1" applyAlignment="1">
      <alignment horizontal="center" vertical="center" wrapText="1"/>
      <protection/>
    </xf>
    <xf numFmtId="0" fontId="34" fillId="4" borderId="21" xfId="26" applyFont="1" applyFill="1" applyBorder="1" applyAlignment="1">
      <alignment horizontal="center" vertical="center" wrapText="1"/>
      <protection/>
    </xf>
    <xf numFmtId="0" fontId="35" fillId="4" borderId="69" xfId="26" applyFont="1" applyFill="1" applyBorder="1" applyAlignment="1">
      <alignment horizontal="center" vertical="center" wrapText="1"/>
      <protection/>
    </xf>
    <xf numFmtId="0" fontId="35" fillId="4" borderId="70" xfId="26" applyFont="1" applyFill="1" applyBorder="1" applyAlignment="1">
      <alignment horizontal="center" vertical="center" wrapText="1"/>
      <protection/>
    </xf>
    <xf numFmtId="0" fontId="35" fillId="4" borderId="21" xfId="26" applyFont="1" applyFill="1" applyBorder="1" applyAlignment="1">
      <alignment horizontal="center" vertical="center" wrapText="1"/>
      <protection/>
    </xf>
    <xf numFmtId="0" fontId="26" fillId="5" borderId="11" xfId="26" applyFont="1" applyFill="1" applyBorder="1" applyAlignment="1">
      <alignment horizontal="center" vertical="center" wrapText="1"/>
      <protection/>
    </xf>
    <xf numFmtId="0" fontId="26" fillId="5" borderId="13" xfId="26" applyFont="1" applyFill="1" applyBorder="1" applyAlignment="1">
      <alignment horizontal="center" vertical="center" wrapText="1"/>
      <protection/>
    </xf>
    <xf numFmtId="0" fontId="26" fillId="5" borderId="12" xfId="26" applyFont="1" applyFill="1" applyBorder="1" applyAlignment="1">
      <alignment horizontal="center" vertical="center" wrapText="1"/>
      <protection/>
    </xf>
    <xf numFmtId="0" fontId="26" fillId="4" borderId="4" xfId="26" applyFont="1" applyFill="1" applyBorder="1" applyAlignment="1">
      <alignment horizontal="center" vertical="center" wrapText="1"/>
      <protection/>
    </xf>
    <xf numFmtId="0" fontId="26" fillId="4" borderId="5" xfId="26" applyFont="1" applyFill="1" applyBorder="1" applyAlignment="1">
      <alignment horizontal="center" vertical="center" wrapText="1"/>
      <protection/>
    </xf>
    <xf numFmtId="0" fontId="45" fillId="2" borderId="17" xfId="0" applyFont="1" applyFill="1" applyBorder="1" applyAlignment="1">
      <alignment horizontal="center" vertical="center" wrapText="1"/>
    </xf>
    <xf numFmtId="0" fontId="45" fillId="2" borderId="71" xfId="0" applyFont="1" applyFill="1" applyBorder="1" applyAlignment="1">
      <alignment horizontal="center" vertical="center" wrapText="1"/>
    </xf>
    <xf numFmtId="0" fontId="45" fillId="2" borderId="43" xfId="0" applyFont="1" applyFill="1" applyBorder="1" applyAlignment="1">
      <alignment horizontal="center" vertical="center" wrapText="1"/>
    </xf>
    <xf numFmtId="176" fontId="21" fillId="2" borderId="40" xfId="0" applyNumberFormat="1" applyFont="1" applyFill="1" applyBorder="1" applyAlignment="1">
      <alignment horizontal="right" vertical="top" wrapText="1"/>
    </xf>
    <xf numFmtId="176" fontId="21" fillId="2" borderId="15" xfId="0" applyNumberFormat="1" applyFont="1" applyFill="1" applyBorder="1" applyAlignment="1">
      <alignment horizontal="right" vertical="top" wrapText="1"/>
    </xf>
    <xf numFmtId="0" fontId="36" fillId="2" borderId="18" xfId="0" applyFont="1" applyFill="1" applyBorder="1" applyAlignment="1">
      <alignment horizontal="center" vertical="top" wrapText="1"/>
    </xf>
    <xf numFmtId="41" fontId="36" fillId="2" borderId="1" xfId="0" applyNumberFormat="1" applyFont="1" applyFill="1" applyBorder="1" applyAlignment="1">
      <alignment horizontal="right" vertical="top" wrapText="1"/>
    </xf>
    <xf numFmtId="41" fontId="36" fillId="2" borderId="15" xfId="0" applyNumberFormat="1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horizontal="center" vertical="top" wrapText="1"/>
    </xf>
    <xf numFmtId="3" fontId="44" fillId="7" borderId="1" xfId="0" applyNumberFormat="1" applyFont="1" applyFill="1" applyBorder="1" applyAlignment="1">
      <alignment horizontal="right" vertical="top"/>
    </xf>
    <xf numFmtId="3" fontId="44" fillId="7" borderId="15" xfId="0" applyNumberFormat="1" applyFont="1" applyFill="1" applyBorder="1" applyAlignment="1">
      <alignment horizontal="right" vertical="top"/>
    </xf>
    <xf numFmtId="41" fontId="36" fillId="2" borderId="18" xfId="0" applyNumberFormat="1" applyFont="1" applyFill="1" applyBorder="1" applyAlignment="1">
      <alignment horizontal="right" vertical="top" wrapText="1"/>
    </xf>
    <xf numFmtId="176" fontId="21" fillId="0" borderId="40" xfId="0" applyNumberFormat="1" applyFont="1" applyFill="1" applyBorder="1" applyAlignment="1">
      <alignment horizontal="center" vertical="top" wrapText="1"/>
    </xf>
    <xf numFmtId="176" fontId="21" fillId="0" borderId="18" xfId="0" applyNumberFormat="1" applyFont="1" applyFill="1" applyBorder="1" applyAlignment="1">
      <alignment horizontal="center" vertical="top" wrapText="1"/>
    </xf>
    <xf numFmtId="176" fontId="21" fillId="0" borderId="15" xfId="0" applyNumberFormat="1" applyFont="1" applyFill="1" applyBorder="1" applyAlignment="1">
      <alignment horizontal="center" vertical="top" wrapText="1"/>
    </xf>
    <xf numFmtId="0" fontId="36" fillId="8" borderId="22" xfId="0" applyFont="1" applyFill="1" applyBorder="1" applyAlignment="1">
      <alignment horizontal="center" vertical="top" wrapText="1"/>
    </xf>
    <xf numFmtId="0" fontId="36" fillId="8" borderId="34" xfId="0" applyFont="1" applyFill="1" applyBorder="1" applyAlignment="1">
      <alignment horizontal="center" vertical="top" wrapText="1"/>
    </xf>
    <xf numFmtId="0" fontId="36" fillId="8" borderId="19" xfId="0" applyFont="1" applyFill="1" applyBorder="1" applyAlignment="1">
      <alignment horizontal="center" vertical="top" wrapText="1"/>
    </xf>
    <xf numFmtId="0" fontId="36" fillId="8" borderId="72" xfId="0" applyFont="1" applyFill="1" applyBorder="1" applyAlignment="1">
      <alignment horizontal="center" vertical="top" wrapText="1"/>
    </xf>
    <xf numFmtId="3" fontId="44" fillId="7" borderId="1" xfId="0" applyNumberFormat="1" applyFont="1" applyFill="1" applyBorder="1" applyAlignment="1">
      <alignment vertical="top"/>
    </xf>
    <xf numFmtId="3" fontId="44" fillId="7" borderId="18" xfId="0" applyNumberFormat="1" applyFont="1" applyFill="1" applyBorder="1" applyAlignment="1">
      <alignment vertical="top"/>
    </xf>
    <xf numFmtId="3" fontId="44" fillId="7" borderId="15" xfId="0" applyNumberFormat="1" applyFont="1" applyFill="1" applyBorder="1" applyAlignment="1">
      <alignment vertical="top"/>
    </xf>
    <xf numFmtId="0" fontId="36" fillId="0" borderId="1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3" fontId="44" fillId="7" borderId="18" xfId="0" applyNumberFormat="1" applyFont="1" applyFill="1" applyBorder="1" applyAlignment="1">
      <alignment horizontal="right" vertical="top"/>
    </xf>
    <xf numFmtId="176" fontId="27" fillId="0" borderId="18" xfId="0" applyNumberFormat="1" applyFont="1" applyFill="1" applyBorder="1" applyAlignment="1">
      <alignment horizontal="right" vertical="top" wrapText="1"/>
    </xf>
    <xf numFmtId="176" fontId="27" fillId="0" borderId="15" xfId="0" applyNumberFormat="1" applyFont="1" applyFill="1" applyBorder="1" applyAlignment="1">
      <alignment horizontal="right" vertical="top" wrapText="1"/>
    </xf>
    <xf numFmtId="41" fontId="36" fillId="2" borderId="18" xfId="0" applyNumberFormat="1" applyFont="1" applyFill="1" applyBorder="1" applyAlignment="1">
      <alignment horizontal="center" vertical="top" wrapText="1"/>
    </xf>
    <xf numFmtId="41" fontId="36" fillId="2" borderId="15" xfId="0" applyNumberFormat="1" applyFont="1" applyFill="1" applyBorder="1" applyAlignment="1">
      <alignment horizontal="center" vertical="top" wrapText="1"/>
    </xf>
    <xf numFmtId="176" fontId="27" fillId="0" borderId="1" xfId="0" applyNumberFormat="1" applyFont="1" applyFill="1" applyBorder="1" applyAlignment="1">
      <alignment horizontal="right" vertical="top" wrapText="1"/>
    </xf>
    <xf numFmtId="176" fontId="27" fillId="0" borderId="41" xfId="0" applyNumberFormat="1" applyFont="1" applyFill="1" applyBorder="1" applyAlignment="1">
      <alignment horizontal="right" vertical="top" wrapText="1"/>
    </xf>
    <xf numFmtId="176" fontId="27" fillId="0" borderId="40" xfId="0" applyNumberFormat="1" applyFont="1" applyFill="1" applyBorder="1" applyAlignment="1">
      <alignment horizontal="right" vertical="top" wrapText="1"/>
    </xf>
    <xf numFmtId="3" fontId="44" fillId="7" borderId="40" xfId="0" applyNumberFormat="1" applyFont="1" applyFill="1" applyBorder="1" applyAlignment="1">
      <alignment horizontal="right" vertical="top"/>
    </xf>
    <xf numFmtId="0" fontId="36" fillId="0" borderId="2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left" vertical="center" wrapText="1"/>
    </xf>
    <xf numFmtId="0" fontId="36" fillId="0" borderId="73" xfId="0" applyNumberFormat="1" applyFont="1" applyFill="1" applyBorder="1" applyAlignment="1">
      <alignment horizontal="left" vertical="center" wrapText="1"/>
    </xf>
    <xf numFmtId="0" fontId="36" fillId="0" borderId="35" xfId="0" applyNumberFormat="1" applyFont="1" applyFill="1" applyBorder="1" applyAlignment="1">
      <alignment horizontal="left" vertical="center" wrapText="1"/>
    </xf>
    <xf numFmtId="0" fontId="36" fillId="0" borderId="74" xfId="0" applyNumberFormat="1" applyFont="1" applyFill="1" applyBorder="1" applyAlignment="1">
      <alignment horizontal="left" vertical="center" wrapText="1"/>
    </xf>
    <xf numFmtId="0" fontId="36" fillId="2" borderId="20" xfId="0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 vertical="top" wrapText="1"/>
    </xf>
    <xf numFmtId="0" fontId="41" fillId="0" borderId="0" xfId="24" applyFont="1" applyAlignment="1">
      <alignment horizontal="center" vertical="center" wrapText="1"/>
      <protection/>
    </xf>
    <xf numFmtId="0" fontId="21" fillId="0" borderId="71" xfId="0" applyFont="1" applyBorder="1" applyAlignment="1">
      <alignment horizontal="left" vertical="center"/>
    </xf>
    <xf numFmtId="0" fontId="36" fillId="6" borderId="16" xfId="0" applyFont="1" applyFill="1" applyBorder="1" applyAlignment="1">
      <alignment horizontal="center" vertical="center" wrapText="1"/>
    </xf>
    <xf numFmtId="0" fontId="36" fillId="6" borderId="75" xfId="0" applyFont="1" applyFill="1" applyBorder="1" applyAlignment="1">
      <alignment horizontal="center" vertical="center" wrapText="1"/>
    </xf>
    <xf numFmtId="0" fontId="36" fillId="6" borderId="72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36" fillId="6" borderId="12" xfId="0" applyFont="1" applyFill="1" applyBorder="1" applyAlignment="1">
      <alignment horizontal="center" vertical="center" wrapText="1"/>
    </xf>
    <xf numFmtId="0" fontId="36" fillId="6" borderId="29" xfId="0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36" fillId="7" borderId="75" xfId="0" applyFont="1" applyFill="1" applyBorder="1" applyAlignment="1">
      <alignment horizontal="center" vertical="center" wrapText="1"/>
    </xf>
    <xf numFmtId="0" fontId="36" fillId="7" borderId="29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2" borderId="72" xfId="0" applyFont="1" applyFill="1" applyBorder="1" applyAlignment="1">
      <alignment horizontal="center" vertical="top" wrapText="1"/>
    </xf>
    <xf numFmtId="0" fontId="36" fillId="2" borderId="22" xfId="0" applyFont="1" applyFill="1" applyBorder="1" applyAlignment="1">
      <alignment horizontal="center" vertical="top" wrapText="1"/>
    </xf>
    <xf numFmtId="0" fontId="36" fillId="7" borderId="34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8" borderId="69" xfId="0" applyFont="1" applyFill="1" applyBorder="1" applyAlignment="1">
      <alignment horizontal="center" vertical="top" wrapText="1"/>
    </xf>
    <xf numFmtId="0" fontId="36" fillId="8" borderId="21" xfId="0" applyFont="1" applyFill="1" applyBorder="1" applyAlignment="1">
      <alignment horizontal="center" vertical="top" wrapText="1"/>
    </xf>
    <xf numFmtId="0" fontId="36" fillId="2" borderId="15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top"/>
    </xf>
    <xf numFmtId="0" fontId="36" fillId="2" borderId="18" xfId="0" applyFont="1" applyFill="1" applyBorder="1" applyAlignment="1">
      <alignment horizontal="center" vertical="top"/>
    </xf>
    <xf numFmtId="0" fontId="36" fillId="2" borderId="15" xfId="0" applyFont="1" applyFill="1" applyBorder="1" applyAlignment="1">
      <alignment horizontal="center" vertical="top"/>
    </xf>
    <xf numFmtId="0" fontId="36" fillId="2" borderId="40" xfId="0" applyFont="1" applyFill="1" applyBorder="1" applyAlignment="1">
      <alignment horizontal="center" vertical="top" wrapText="1"/>
    </xf>
    <xf numFmtId="0" fontId="36" fillId="8" borderId="69" xfId="0" applyFont="1" applyFill="1" applyBorder="1" applyAlignment="1">
      <alignment horizontal="center" vertical="top"/>
    </xf>
    <xf numFmtId="0" fontId="36" fillId="8" borderId="21" xfId="0" applyFont="1" applyFill="1" applyBorder="1" applyAlignment="1">
      <alignment horizontal="center" vertical="top"/>
    </xf>
    <xf numFmtId="3" fontId="44" fillId="7" borderId="11" xfId="0" applyNumberFormat="1" applyFont="1" applyFill="1" applyBorder="1" applyAlignment="1">
      <alignment horizontal="right" vertical="top"/>
    </xf>
    <xf numFmtId="3" fontId="44" fillId="7" borderId="13" xfId="0" applyNumberFormat="1" applyFont="1" applyFill="1" applyBorder="1" applyAlignment="1">
      <alignment horizontal="right" vertical="top"/>
    </xf>
    <xf numFmtId="3" fontId="44" fillId="7" borderId="12" xfId="0" applyNumberFormat="1" applyFont="1" applyFill="1" applyBorder="1" applyAlignment="1">
      <alignment horizontal="right" vertical="top"/>
    </xf>
    <xf numFmtId="0" fontId="62" fillId="0" borderId="2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36" fillId="2" borderId="13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/>
    </xf>
    <xf numFmtId="0" fontId="36" fillId="2" borderId="7" xfId="0" applyFont="1" applyFill="1" applyBorder="1" applyAlignment="1">
      <alignment horizontal="center" vertical="top"/>
    </xf>
    <xf numFmtId="0" fontId="36" fillId="6" borderId="1" xfId="0" applyFont="1" applyFill="1" applyBorder="1" applyAlignment="1">
      <alignment horizontal="left" vertical="center" wrapText="1"/>
    </xf>
    <xf numFmtId="0" fontId="36" fillId="6" borderId="15" xfId="0" applyFont="1" applyFill="1" applyBorder="1" applyAlignment="1">
      <alignment horizontal="left" vertical="center" wrapText="1"/>
    </xf>
    <xf numFmtId="0" fontId="36" fillId="8" borderId="10" xfId="0" applyFont="1" applyFill="1" applyBorder="1" applyAlignment="1">
      <alignment horizontal="center" vertical="top" wrapText="1"/>
    </xf>
    <xf numFmtId="0" fontId="36" fillId="8" borderId="16" xfId="0" applyFont="1" applyFill="1" applyBorder="1" applyAlignment="1">
      <alignment horizontal="center" vertical="top" wrapText="1"/>
    </xf>
    <xf numFmtId="0" fontId="36" fillId="0" borderId="73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0" fontId="36" fillId="8" borderId="29" xfId="0" applyFont="1" applyFill="1" applyBorder="1" applyAlignment="1">
      <alignment horizontal="center" vertical="top" wrapText="1"/>
    </xf>
    <xf numFmtId="176" fontId="21" fillId="0" borderId="19" xfId="0" applyNumberFormat="1" applyFont="1" applyFill="1" applyBorder="1" applyAlignment="1">
      <alignment horizontal="right" vertical="top" wrapText="1"/>
    </xf>
    <xf numFmtId="176" fontId="21" fillId="0" borderId="20" xfId="0" applyNumberFormat="1" applyFont="1" applyFill="1" applyBorder="1" applyAlignment="1">
      <alignment horizontal="right" vertical="top" wrapText="1"/>
    </xf>
    <xf numFmtId="176" fontId="21" fillId="0" borderId="76" xfId="0" applyNumberFormat="1" applyFont="1" applyFill="1" applyBorder="1" applyAlignment="1">
      <alignment horizontal="right" vertical="top" wrapText="1"/>
    </xf>
    <xf numFmtId="0" fontId="30" fillId="0" borderId="16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right" vertical="center" wrapText="1"/>
    </xf>
    <xf numFmtId="0" fontId="36" fillId="0" borderId="15" xfId="0" applyFont="1" applyBorder="1" applyAlignment="1">
      <alignment horizontal="right" vertical="center" wrapText="1"/>
    </xf>
    <xf numFmtId="3" fontId="36" fillId="0" borderId="1" xfId="0" applyNumberFormat="1" applyFont="1" applyBorder="1" applyAlignment="1">
      <alignment horizontal="right" vertical="center" wrapText="1"/>
    </xf>
    <xf numFmtId="3" fontId="36" fillId="0" borderId="15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41" fontId="36" fillId="0" borderId="1" xfId="20" applyFont="1" applyBorder="1" applyAlignment="1">
      <alignment horizontal="right" vertical="center" wrapText="1"/>
    </xf>
    <xf numFmtId="41" fontId="36" fillId="0" borderId="15" xfId="20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스타일 1" xfId="23"/>
    <cellStyle name="표준 3" xfId="24"/>
    <cellStyle name="쉼표 [0] 3" xfId="25"/>
    <cellStyle name="표준 4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19</xdr:row>
      <xdr:rowOff>171450</xdr:rowOff>
    </xdr:from>
    <xdr:to>
      <xdr:col>16</xdr:col>
      <xdr:colOff>133350</xdr:colOff>
      <xdr:row>21</xdr:row>
      <xdr:rowOff>95250</xdr:rowOff>
    </xdr:to>
    <xdr:pic>
      <xdr:nvPicPr>
        <xdr:cNvPr id="2" name="_x32298744" descr="EMB00000d0c2a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76600" y="4876800"/>
          <a:ext cx="17049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6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7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8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9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123825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123825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123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A24"/>
  <sheetViews>
    <sheetView tabSelected="1" workbookViewId="0" topLeftCell="A1">
      <selection activeCell="AC17" sqref="AC17"/>
    </sheetView>
  </sheetViews>
  <sheetFormatPr defaultColWidth="9.140625" defaultRowHeight="15"/>
  <cols>
    <col min="1" max="1" width="2.7109375" style="0" customWidth="1"/>
    <col min="2" max="9" width="5.00390625" style="0" customWidth="1"/>
    <col min="10" max="10" width="3.421875" style="0" customWidth="1"/>
    <col min="11" max="16" width="4.421875" style="0" customWidth="1"/>
    <col min="17" max="24" width="5.00390625" style="0" customWidth="1"/>
    <col min="25" max="25" width="5.140625" style="0" customWidth="1"/>
  </cols>
  <sheetData>
    <row r="2" spans="2:25" ht="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spans="2:25" ht="1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5"/>
    </row>
    <row r="4" spans="2:25" ht="1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25"/>
    </row>
    <row r="5" spans="2:25" ht="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25"/>
    </row>
    <row r="6" spans="2:25" ht="37.5" customHeight="1">
      <c r="B6" s="12"/>
      <c r="C6" s="311" t="s">
        <v>65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26"/>
    </row>
    <row r="7" spans="2:27" ht="37.5" customHeight="1">
      <c r="B7" s="12"/>
      <c r="C7" s="311" t="s">
        <v>190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26"/>
      <c r="AA7" s="243"/>
    </row>
    <row r="8" spans="1:25" ht="15">
      <c r="A8" s="15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3"/>
      <c r="Y8" s="25"/>
    </row>
    <row r="9" spans="1:25" ht="18.75" customHeight="1">
      <c r="A9" s="15"/>
      <c r="B9" s="27"/>
      <c r="C9" s="28"/>
      <c r="D9" s="28"/>
      <c r="E9" s="28"/>
      <c r="F9" s="28"/>
      <c r="G9" s="2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8"/>
      <c r="T9" s="28"/>
      <c r="U9" s="28"/>
      <c r="V9" s="28"/>
      <c r="W9" s="28"/>
      <c r="X9" s="13"/>
      <c r="Y9" s="25"/>
    </row>
    <row r="10" spans="1:25" ht="18.75" customHeight="1">
      <c r="A10" s="15"/>
      <c r="B10" s="27"/>
      <c r="C10" s="28"/>
      <c r="D10" s="28"/>
      <c r="E10" s="28"/>
      <c r="F10" s="28"/>
      <c r="G10" s="28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8"/>
      <c r="T10" s="28"/>
      <c r="U10" s="28"/>
      <c r="V10" s="28"/>
      <c r="W10" s="28"/>
      <c r="X10" s="13"/>
      <c r="Y10" s="25"/>
    </row>
    <row r="11" spans="1:25" ht="18.75" customHeight="1">
      <c r="A11" s="15"/>
      <c r="B11" s="27"/>
      <c r="C11" s="28"/>
      <c r="D11" s="28"/>
      <c r="E11" s="28"/>
      <c r="F11" s="28"/>
      <c r="G11" s="2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8"/>
      <c r="T11" s="28"/>
      <c r="U11" s="28"/>
      <c r="V11" s="28"/>
      <c r="W11" s="28"/>
      <c r="X11" s="13"/>
      <c r="Y11" s="25"/>
    </row>
    <row r="12" spans="1:25" ht="18.75" customHeight="1">
      <c r="A12" s="15"/>
      <c r="B12" s="27"/>
      <c r="C12" s="28"/>
      <c r="D12" s="28"/>
      <c r="E12" s="28"/>
      <c r="F12" s="28"/>
      <c r="G12" s="2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8"/>
      <c r="T12" s="28"/>
      <c r="U12" s="28"/>
      <c r="V12" s="28"/>
      <c r="W12" s="28"/>
      <c r="X12" s="13"/>
      <c r="Y12" s="25"/>
    </row>
    <row r="13" spans="1:25" ht="18.75" customHeight="1">
      <c r="A13" s="15"/>
      <c r="B13" s="27"/>
      <c r="C13" s="28"/>
      <c r="D13" s="28"/>
      <c r="E13" s="28"/>
      <c r="F13" s="28"/>
      <c r="G13" s="2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8"/>
      <c r="T13" s="28"/>
      <c r="U13" s="28"/>
      <c r="V13" s="28"/>
      <c r="W13" s="28"/>
      <c r="X13" s="13"/>
      <c r="Y13" s="25"/>
    </row>
    <row r="14" spans="1:25" ht="18.75" customHeight="1">
      <c r="A14" s="15"/>
      <c r="B14" s="27"/>
      <c r="C14" s="28"/>
      <c r="D14" s="28"/>
      <c r="E14" s="28"/>
      <c r="F14" s="28"/>
      <c r="G14" s="2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8"/>
      <c r="T14" s="28"/>
      <c r="U14" s="28"/>
      <c r="V14" s="28"/>
      <c r="W14" s="28"/>
      <c r="X14" s="13"/>
      <c r="Y14" s="25"/>
    </row>
    <row r="15" spans="1:25" ht="17.25" thickBot="1">
      <c r="A15" s="15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3"/>
      <c r="Y15" s="25"/>
    </row>
    <row r="16" spans="1:25" ht="18.75" customHeight="1" thickBot="1">
      <c r="A16" s="15"/>
      <c r="B16" s="27"/>
      <c r="C16" s="28"/>
      <c r="D16" s="28"/>
      <c r="E16" s="28"/>
      <c r="F16" s="28"/>
      <c r="G16" s="28"/>
      <c r="H16" s="28"/>
      <c r="I16" s="28"/>
      <c r="J16" s="28"/>
      <c r="K16" s="312"/>
      <c r="L16" s="313" t="s">
        <v>6</v>
      </c>
      <c r="M16" s="314"/>
      <c r="N16" s="319" t="s">
        <v>87</v>
      </c>
      <c r="O16" s="320"/>
      <c r="P16" s="321"/>
      <c r="Q16" s="28"/>
      <c r="R16" s="28"/>
      <c r="S16" s="28"/>
      <c r="T16" s="28"/>
      <c r="U16" s="28"/>
      <c r="V16" s="28"/>
      <c r="W16" s="28"/>
      <c r="X16" s="13"/>
      <c r="Y16" s="25"/>
    </row>
    <row r="17" spans="1:25" ht="21" customHeight="1">
      <c r="A17" s="15"/>
      <c r="B17" s="27"/>
      <c r="C17" s="28"/>
      <c r="D17" s="28"/>
      <c r="E17" s="28"/>
      <c r="F17" s="28"/>
      <c r="G17" s="28"/>
      <c r="H17" s="28"/>
      <c r="I17" s="28"/>
      <c r="J17" s="28"/>
      <c r="K17" s="312"/>
      <c r="L17" s="315"/>
      <c r="M17" s="316"/>
      <c r="N17" s="322"/>
      <c r="O17" s="323"/>
      <c r="P17" s="324"/>
      <c r="Q17" s="28"/>
      <c r="R17" s="28"/>
      <c r="S17" s="28"/>
      <c r="T17" s="28"/>
      <c r="U17" s="28"/>
      <c r="V17" s="28"/>
      <c r="W17" s="28"/>
      <c r="X17" s="13"/>
      <c r="Y17" s="25"/>
    </row>
    <row r="18" spans="2:25" ht="21" customHeight="1" thickBot="1">
      <c r="B18" s="12"/>
      <c r="C18" s="13"/>
      <c r="D18" s="13"/>
      <c r="E18" s="13"/>
      <c r="F18" s="13"/>
      <c r="G18" s="13"/>
      <c r="H18" s="13"/>
      <c r="I18" s="13"/>
      <c r="J18" s="13"/>
      <c r="K18" s="312"/>
      <c r="L18" s="317"/>
      <c r="M18" s="318"/>
      <c r="N18" s="325"/>
      <c r="O18" s="326"/>
      <c r="P18" s="327"/>
      <c r="Q18" s="13"/>
      <c r="R18" s="13"/>
      <c r="S18" s="13"/>
      <c r="T18" s="13"/>
      <c r="U18" s="13"/>
      <c r="V18" s="13"/>
      <c r="W18" s="13"/>
      <c r="X18" s="13"/>
      <c r="Y18" s="25"/>
    </row>
    <row r="19" spans="2:25" ht="1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5"/>
    </row>
    <row r="20" spans="2:25" ht="15">
      <c r="B20" s="12"/>
      <c r="C20" s="13"/>
      <c r="D20" s="13"/>
      <c r="E20" s="13"/>
      <c r="F20" s="13"/>
      <c r="G20" s="13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3"/>
      <c r="T20" s="13"/>
      <c r="U20" s="13"/>
      <c r="V20" s="13"/>
      <c r="W20" s="13"/>
      <c r="X20" s="13"/>
      <c r="Y20" s="25"/>
    </row>
    <row r="21" spans="2:25" ht="16.5" customHeight="1">
      <c r="B21" s="12"/>
      <c r="C21" s="13"/>
      <c r="D21" s="13"/>
      <c r="E21" s="13"/>
      <c r="F21" s="13"/>
      <c r="G21" s="13"/>
      <c r="H21" s="29"/>
      <c r="I21" s="13"/>
      <c r="J21" s="29"/>
      <c r="K21" s="29"/>
      <c r="L21" s="29"/>
      <c r="M21" s="29"/>
      <c r="N21" s="29"/>
      <c r="O21" s="29"/>
      <c r="P21" s="29"/>
      <c r="Q21" s="29"/>
      <c r="R21" s="29"/>
      <c r="S21" s="13"/>
      <c r="T21" s="13"/>
      <c r="U21" s="13"/>
      <c r="V21" s="13"/>
      <c r="W21" s="13"/>
      <c r="X21" s="13"/>
      <c r="Y21" s="25"/>
    </row>
    <row r="22" spans="2:25" ht="16.5" customHeight="1">
      <c r="B22" s="12"/>
      <c r="C22" s="13"/>
      <c r="D22" s="13"/>
      <c r="E22" s="13"/>
      <c r="F22" s="13"/>
      <c r="G22" s="13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3"/>
      <c r="T22" s="13"/>
      <c r="U22" s="13"/>
      <c r="V22" s="13"/>
      <c r="W22" s="13"/>
      <c r="X22" s="13"/>
      <c r="Y22" s="25"/>
    </row>
    <row r="23" spans="2:25" ht="1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5"/>
    </row>
    <row r="24" spans="2:25" ht="1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</row>
  </sheetData>
  <mergeCells count="7">
    <mergeCell ref="C6:X6"/>
    <mergeCell ref="C7:X7"/>
    <mergeCell ref="K16:K18"/>
    <mergeCell ref="L16:M16"/>
    <mergeCell ref="L17:M18"/>
    <mergeCell ref="N16:P16"/>
    <mergeCell ref="N17:P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L15"/>
  <sheetViews>
    <sheetView workbookViewId="0" topLeftCell="A4">
      <selection activeCell="D12" sqref="D12:I12"/>
    </sheetView>
  </sheetViews>
  <sheetFormatPr defaultColWidth="9.140625" defaultRowHeight="15"/>
  <cols>
    <col min="1" max="1" width="21.421875" style="0" customWidth="1"/>
    <col min="2" max="11" width="8.140625" style="0" customWidth="1"/>
  </cols>
  <sheetData>
    <row r="2" spans="2:11" ht="26.25" customHeight="1">
      <c r="B2" s="182"/>
      <c r="C2" s="183"/>
      <c r="D2" s="183"/>
      <c r="E2" s="183"/>
      <c r="F2" s="183"/>
      <c r="G2" s="183"/>
      <c r="H2" s="183"/>
      <c r="I2" s="183"/>
      <c r="J2" s="183"/>
      <c r="K2" s="184"/>
    </row>
    <row r="3" spans="2:12" ht="26.25" customHeight="1">
      <c r="B3" s="185"/>
      <c r="C3" s="186"/>
      <c r="D3" s="186"/>
      <c r="E3" s="186"/>
      <c r="F3" s="186"/>
      <c r="G3" s="186"/>
      <c r="H3" s="186"/>
      <c r="I3" s="186"/>
      <c r="J3" s="186"/>
      <c r="K3" s="187"/>
      <c r="L3" s="28"/>
    </row>
    <row r="4" spans="2:12" ht="26.25" customHeight="1">
      <c r="B4" s="329" t="s">
        <v>124</v>
      </c>
      <c r="C4" s="330"/>
      <c r="D4" s="330"/>
      <c r="E4" s="330"/>
      <c r="F4" s="330"/>
      <c r="G4" s="330"/>
      <c r="H4" s="330"/>
      <c r="I4" s="330"/>
      <c r="J4" s="330"/>
      <c r="K4" s="331"/>
      <c r="L4" s="33"/>
    </row>
    <row r="5" spans="2:12" ht="26.25" customHeight="1">
      <c r="B5" s="185"/>
      <c r="C5" s="186"/>
      <c r="D5" s="188"/>
      <c r="E5" s="188"/>
      <c r="F5" s="188"/>
      <c r="G5" s="188"/>
      <c r="H5" s="188"/>
      <c r="I5" s="188"/>
      <c r="J5" s="179"/>
      <c r="K5" s="180"/>
      <c r="L5" s="33"/>
    </row>
    <row r="6" spans="2:12" ht="26.25" customHeight="1">
      <c r="B6" s="185"/>
      <c r="C6" s="186"/>
      <c r="D6" s="328" t="s">
        <v>191</v>
      </c>
      <c r="E6" s="328"/>
      <c r="F6" s="328"/>
      <c r="G6" s="328"/>
      <c r="H6" s="328"/>
      <c r="I6" s="328"/>
      <c r="J6" s="179"/>
      <c r="K6" s="180"/>
      <c r="L6" s="33"/>
    </row>
    <row r="7" spans="2:12" ht="26.25" customHeight="1">
      <c r="B7" s="185"/>
      <c r="C7" s="186"/>
      <c r="D7" s="328" t="s">
        <v>192</v>
      </c>
      <c r="E7" s="328"/>
      <c r="F7" s="328"/>
      <c r="G7" s="328"/>
      <c r="H7" s="328"/>
      <c r="I7" s="328"/>
      <c r="J7" s="179"/>
      <c r="K7" s="180"/>
      <c r="L7" s="33"/>
    </row>
    <row r="8" spans="2:12" ht="26.25" customHeight="1">
      <c r="B8" s="185"/>
      <c r="C8" s="186"/>
      <c r="D8" s="328" t="s">
        <v>194</v>
      </c>
      <c r="E8" s="328"/>
      <c r="F8" s="328"/>
      <c r="G8" s="328"/>
      <c r="H8" s="328"/>
      <c r="I8" s="328"/>
      <c r="J8" s="328"/>
      <c r="K8" s="180"/>
      <c r="L8" s="33"/>
    </row>
    <row r="9" spans="2:12" s="36" customFormat="1" ht="26.25" customHeight="1">
      <c r="B9" s="185"/>
      <c r="C9" s="186"/>
      <c r="D9" s="328" t="s">
        <v>195</v>
      </c>
      <c r="E9" s="328"/>
      <c r="F9" s="328"/>
      <c r="G9" s="328"/>
      <c r="H9" s="328"/>
      <c r="I9" s="328"/>
      <c r="J9" s="328"/>
      <c r="K9" s="180"/>
      <c r="L9" s="33"/>
    </row>
    <row r="10" spans="2:12" ht="26.25" customHeight="1">
      <c r="B10" s="185"/>
      <c r="C10" s="186"/>
      <c r="D10" s="328" t="s">
        <v>196</v>
      </c>
      <c r="E10" s="328"/>
      <c r="F10" s="328"/>
      <c r="G10" s="328"/>
      <c r="H10" s="328"/>
      <c r="I10" s="328"/>
      <c r="J10" s="328"/>
      <c r="K10" s="180"/>
      <c r="L10" s="33"/>
    </row>
    <row r="11" spans="2:12" ht="26.25" customHeight="1">
      <c r="B11" s="185"/>
      <c r="C11" s="186"/>
      <c r="D11" s="328" t="s">
        <v>197</v>
      </c>
      <c r="E11" s="328"/>
      <c r="F11" s="328"/>
      <c r="G11" s="328"/>
      <c r="H11" s="328"/>
      <c r="I11" s="328"/>
      <c r="J11" s="328"/>
      <c r="K11" s="180"/>
      <c r="L11" s="33"/>
    </row>
    <row r="12" spans="2:12" ht="26.25" customHeight="1">
      <c r="B12" s="185"/>
      <c r="C12" s="186"/>
      <c r="D12" s="328" t="s">
        <v>193</v>
      </c>
      <c r="E12" s="328"/>
      <c r="F12" s="328"/>
      <c r="G12" s="328"/>
      <c r="H12" s="328"/>
      <c r="I12" s="328"/>
      <c r="J12" s="179"/>
      <c r="K12" s="180"/>
      <c r="L12" s="33"/>
    </row>
    <row r="13" spans="2:12" ht="26.25" customHeight="1">
      <c r="B13" s="185"/>
      <c r="C13" s="186"/>
      <c r="D13" s="186"/>
      <c r="E13" s="181"/>
      <c r="F13" s="181"/>
      <c r="G13" s="181"/>
      <c r="H13" s="181"/>
      <c r="I13" s="186"/>
      <c r="J13" s="179"/>
      <c r="K13" s="180"/>
      <c r="L13" s="33"/>
    </row>
    <row r="14" spans="2:12" ht="26.25" customHeight="1">
      <c r="B14" s="185"/>
      <c r="C14" s="186"/>
      <c r="D14" s="186"/>
      <c r="E14" s="186"/>
      <c r="F14" s="186"/>
      <c r="G14" s="186"/>
      <c r="H14" s="186"/>
      <c r="I14" s="186"/>
      <c r="J14" s="186"/>
      <c r="K14" s="187"/>
      <c r="L14" s="28"/>
    </row>
    <row r="15" spans="2:11" ht="26.25" customHeight="1">
      <c r="B15" s="189"/>
      <c r="C15" s="190"/>
      <c r="D15" s="190"/>
      <c r="E15" s="190"/>
      <c r="F15" s="190"/>
      <c r="G15" s="190"/>
      <c r="H15" s="190"/>
      <c r="I15" s="190"/>
      <c r="J15" s="190"/>
      <c r="K15" s="191"/>
    </row>
  </sheetData>
  <mergeCells count="8">
    <mergeCell ref="D12:I12"/>
    <mergeCell ref="B4:K4"/>
    <mergeCell ref="D6:I6"/>
    <mergeCell ref="D7:I7"/>
    <mergeCell ref="D8:J8"/>
    <mergeCell ref="D9:J9"/>
    <mergeCell ref="D10:J10"/>
    <mergeCell ref="D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S18"/>
  <sheetViews>
    <sheetView workbookViewId="0" topLeftCell="A1">
      <selection activeCell="B4" sqref="B4:I18"/>
    </sheetView>
  </sheetViews>
  <sheetFormatPr defaultColWidth="9.140625" defaultRowHeight="15"/>
  <cols>
    <col min="1" max="1" width="16.140625" style="0" customWidth="1"/>
    <col min="2" max="2" width="9.421875" style="0" customWidth="1"/>
    <col min="3" max="3" width="10.140625" style="0" customWidth="1"/>
    <col min="4" max="4" width="4.00390625" style="0" customWidth="1"/>
    <col min="5" max="5" width="14.8515625" style="0" customWidth="1"/>
    <col min="6" max="6" width="12.421875" style="0" customWidth="1"/>
    <col min="7" max="7" width="19.8515625" style="0" customWidth="1"/>
    <col min="8" max="8" width="16.140625" style="0" customWidth="1"/>
    <col min="9" max="9" width="34.421875" style="0" customWidth="1"/>
    <col min="10" max="10" width="9.00390625" style="0" hidden="1" customWidth="1"/>
  </cols>
  <sheetData>
    <row r="1" ht="24.75" customHeight="1"/>
    <row r="2" spans="1:10" ht="22.5">
      <c r="A2" s="46"/>
      <c r="B2" s="341" t="s">
        <v>148</v>
      </c>
      <c r="C2" s="341"/>
      <c r="D2" s="341"/>
      <c r="E2" s="341"/>
      <c r="F2" s="341"/>
      <c r="G2" s="341"/>
      <c r="H2" s="341"/>
      <c r="I2" s="341"/>
      <c r="J2" s="35"/>
    </row>
    <row r="3" spans="2:10" ht="22.5" customHeight="1" thickBot="1">
      <c r="B3" s="15"/>
      <c r="C3" s="15"/>
      <c r="D3" s="15"/>
      <c r="E3" s="15"/>
      <c r="F3" s="15"/>
      <c r="G3" s="15"/>
      <c r="H3" s="15"/>
      <c r="I3" s="15"/>
      <c r="J3" s="15"/>
    </row>
    <row r="4" spans="2:10" ht="26.25" customHeight="1">
      <c r="B4" s="332" t="s">
        <v>224</v>
      </c>
      <c r="C4" s="333"/>
      <c r="D4" s="333"/>
      <c r="E4" s="333"/>
      <c r="F4" s="333"/>
      <c r="G4" s="333"/>
      <c r="H4" s="333"/>
      <c r="I4" s="334"/>
      <c r="J4" s="15"/>
    </row>
    <row r="5" spans="2:10" ht="26.25" customHeight="1">
      <c r="B5" s="335"/>
      <c r="C5" s="336"/>
      <c r="D5" s="336"/>
      <c r="E5" s="336"/>
      <c r="F5" s="336"/>
      <c r="G5" s="336"/>
      <c r="H5" s="336"/>
      <c r="I5" s="337"/>
      <c r="J5" s="34"/>
    </row>
    <row r="6" spans="2:10" ht="26.25" customHeight="1">
      <c r="B6" s="335"/>
      <c r="C6" s="336"/>
      <c r="D6" s="336"/>
      <c r="E6" s="336"/>
      <c r="F6" s="336"/>
      <c r="G6" s="336"/>
      <c r="H6" s="336"/>
      <c r="I6" s="337"/>
      <c r="J6" s="34"/>
    </row>
    <row r="7" spans="2:18" ht="26.25" customHeight="1">
      <c r="B7" s="335"/>
      <c r="C7" s="336"/>
      <c r="D7" s="336"/>
      <c r="E7" s="336"/>
      <c r="F7" s="336"/>
      <c r="G7" s="336"/>
      <c r="H7" s="336"/>
      <c r="I7" s="337"/>
      <c r="J7" s="34"/>
      <c r="R7" s="223" t="s">
        <v>149</v>
      </c>
    </row>
    <row r="8" spans="2:10" ht="26.25" customHeight="1">
      <c r="B8" s="335"/>
      <c r="C8" s="336"/>
      <c r="D8" s="336"/>
      <c r="E8" s="336"/>
      <c r="F8" s="336"/>
      <c r="G8" s="336"/>
      <c r="H8" s="336"/>
      <c r="I8" s="337"/>
      <c r="J8" s="34"/>
    </row>
    <row r="9" spans="2:19" ht="61.5" customHeight="1">
      <c r="B9" s="335"/>
      <c r="C9" s="336"/>
      <c r="D9" s="336"/>
      <c r="E9" s="336"/>
      <c r="F9" s="336"/>
      <c r="G9" s="336"/>
      <c r="H9" s="336"/>
      <c r="I9" s="337"/>
      <c r="J9" s="21"/>
      <c r="K9" s="21"/>
      <c r="L9" s="21"/>
      <c r="M9" s="21"/>
      <c r="N9" s="221"/>
      <c r="O9" s="21"/>
      <c r="P9" s="222"/>
      <c r="S9" s="221"/>
    </row>
    <row r="10" spans="2:9" ht="15">
      <c r="B10" s="335"/>
      <c r="C10" s="336"/>
      <c r="D10" s="336"/>
      <c r="E10" s="336"/>
      <c r="F10" s="336"/>
      <c r="G10" s="336"/>
      <c r="H10" s="336"/>
      <c r="I10" s="337"/>
    </row>
    <row r="11" spans="2:9" ht="15">
      <c r="B11" s="335"/>
      <c r="C11" s="336"/>
      <c r="D11" s="336"/>
      <c r="E11" s="336"/>
      <c r="F11" s="336"/>
      <c r="G11" s="336"/>
      <c r="H11" s="336"/>
      <c r="I11" s="337"/>
    </row>
    <row r="12" spans="2:9" ht="15">
      <c r="B12" s="335"/>
      <c r="C12" s="336"/>
      <c r="D12" s="336"/>
      <c r="E12" s="336"/>
      <c r="F12" s="336"/>
      <c r="G12" s="336"/>
      <c r="H12" s="336"/>
      <c r="I12" s="337"/>
    </row>
    <row r="13" spans="2:9" ht="45.75" customHeight="1">
      <c r="B13" s="335"/>
      <c r="C13" s="336"/>
      <c r="D13" s="336"/>
      <c r="E13" s="336"/>
      <c r="F13" s="336"/>
      <c r="G13" s="336"/>
      <c r="H13" s="336"/>
      <c r="I13" s="337"/>
    </row>
    <row r="14" spans="2:9" ht="16.5" customHeight="1" hidden="1">
      <c r="B14" s="335"/>
      <c r="C14" s="336"/>
      <c r="D14" s="336"/>
      <c r="E14" s="336"/>
      <c r="F14" s="336"/>
      <c r="G14" s="336"/>
      <c r="H14" s="336"/>
      <c r="I14" s="337"/>
    </row>
    <row r="15" spans="2:9" ht="3" customHeight="1" hidden="1">
      <c r="B15" s="335"/>
      <c r="C15" s="336"/>
      <c r="D15" s="336"/>
      <c r="E15" s="336"/>
      <c r="F15" s="336"/>
      <c r="G15" s="336"/>
      <c r="H15" s="336"/>
      <c r="I15" s="337"/>
    </row>
    <row r="16" spans="2:9" ht="16.5" customHeight="1" hidden="1">
      <c r="B16" s="335"/>
      <c r="C16" s="336"/>
      <c r="D16" s="336"/>
      <c r="E16" s="336"/>
      <c r="F16" s="336"/>
      <c r="G16" s="336"/>
      <c r="H16" s="336"/>
      <c r="I16" s="337"/>
    </row>
    <row r="17" spans="2:9" ht="16.5" customHeight="1" hidden="1">
      <c r="B17" s="335"/>
      <c r="C17" s="336"/>
      <c r="D17" s="336"/>
      <c r="E17" s="336"/>
      <c r="F17" s="336"/>
      <c r="G17" s="336"/>
      <c r="H17" s="336"/>
      <c r="I17" s="337"/>
    </row>
    <row r="18" spans="2:9" ht="9" customHeight="1" thickBot="1">
      <c r="B18" s="338"/>
      <c r="C18" s="339"/>
      <c r="D18" s="339"/>
      <c r="E18" s="339"/>
      <c r="F18" s="339"/>
      <c r="G18" s="339"/>
      <c r="H18" s="339"/>
      <c r="I18" s="340"/>
    </row>
  </sheetData>
  <mergeCells count="2">
    <mergeCell ref="B4:I18"/>
    <mergeCell ref="B2:I2"/>
  </mergeCells>
  <printOptions/>
  <pageMargins left="0.5118110236220472" right="1.97" top="0.7480314960629921" bottom="1.75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K26"/>
  <sheetViews>
    <sheetView workbookViewId="0" topLeftCell="A1">
      <selection activeCell="G5" sqref="G5"/>
    </sheetView>
  </sheetViews>
  <sheetFormatPr defaultColWidth="9.140625" defaultRowHeight="15"/>
  <cols>
    <col min="1" max="1" width="8.7109375" style="2" customWidth="1"/>
    <col min="2" max="2" width="0.13671875" style="2" customWidth="1"/>
    <col min="3" max="3" width="20.00390625" style="2" customWidth="1"/>
    <col min="4" max="4" width="29.421875" style="11" customWidth="1"/>
    <col min="5" max="5" width="28.57421875" style="11" customWidth="1"/>
    <col min="6" max="6" width="19.00390625" style="2" customWidth="1"/>
    <col min="7" max="7" width="11.57421875" style="2" customWidth="1"/>
    <col min="8" max="8" width="14.8515625" style="2" customWidth="1"/>
    <col min="9" max="10" width="9.00390625" style="2" customWidth="1"/>
    <col min="11" max="11" width="16.421875" style="2" customWidth="1"/>
    <col min="12" max="16384" width="9.00390625" style="2" customWidth="1"/>
  </cols>
  <sheetData>
    <row r="2" spans="1:10" ht="46.5" customHeight="1">
      <c r="A2" s="343" t="s">
        <v>198</v>
      </c>
      <c r="B2" s="343"/>
      <c r="C2" s="343"/>
      <c r="D2" s="343"/>
      <c r="E2" s="343"/>
      <c r="F2" s="343"/>
      <c r="G2" s="1"/>
      <c r="H2" s="1"/>
      <c r="I2" s="1"/>
      <c r="J2" s="1"/>
    </row>
    <row r="3" spans="1:7" ht="24" customHeight="1">
      <c r="A3" s="348" t="s">
        <v>27</v>
      </c>
      <c r="B3" s="348"/>
      <c r="C3" s="348"/>
      <c r="F3" s="349" t="s">
        <v>66</v>
      </c>
      <c r="G3" s="349"/>
    </row>
    <row r="4" spans="1:8" s="4" customFormat="1" ht="30" customHeight="1">
      <c r="A4" s="198" t="s">
        <v>125</v>
      </c>
      <c r="B4" s="199"/>
      <c r="C4" s="200" t="s">
        <v>126</v>
      </c>
      <c r="D4" s="201" t="s">
        <v>199</v>
      </c>
      <c r="E4" s="201" t="s">
        <v>200</v>
      </c>
      <c r="F4" s="200" t="s">
        <v>127</v>
      </c>
      <c r="G4" s="202" t="s">
        <v>138</v>
      </c>
      <c r="H4" s="38"/>
    </row>
    <row r="5" spans="1:8" s="5" customFormat="1" ht="23.1" customHeight="1">
      <c r="A5" s="344" t="s">
        <v>131</v>
      </c>
      <c r="B5" s="203"/>
      <c r="C5" s="291" t="s">
        <v>5</v>
      </c>
      <c r="D5" s="292">
        <f>SUM(D6:D10)</f>
        <v>1717617000</v>
      </c>
      <c r="E5" s="292">
        <v>1626847000</v>
      </c>
      <c r="F5" s="220">
        <f>E5-D5</f>
        <v>-90770000</v>
      </c>
      <c r="G5" s="290">
        <v>1</v>
      </c>
      <c r="H5" s="39"/>
    </row>
    <row r="6" spans="1:7" s="5" customFormat="1" ht="23.1" customHeight="1">
      <c r="A6" s="345"/>
      <c r="B6" s="203"/>
      <c r="C6" s="204" t="s">
        <v>139</v>
      </c>
      <c r="D6" s="205"/>
      <c r="E6" s="205"/>
      <c r="F6" s="220">
        <f aca="true" t="shared" si="0" ref="F6:F10">E6-D6</f>
        <v>0</v>
      </c>
      <c r="G6" s="210"/>
    </row>
    <row r="7" spans="1:8" s="5" customFormat="1" ht="23.1" customHeight="1">
      <c r="A7" s="345"/>
      <c r="B7" s="203"/>
      <c r="C7" s="204" t="s">
        <v>130</v>
      </c>
      <c r="D7" s="205">
        <v>370000000</v>
      </c>
      <c r="E7" s="205">
        <v>300000000</v>
      </c>
      <c r="F7" s="220">
        <f t="shared" si="0"/>
        <v>-70000000</v>
      </c>
      <c r="G7" s="211">
        <f>E7/E5</f>
        <v>0.184405786161821</v>
      </c>
      <c r="H7" s="39"/>
    </row>
    <row r="8" spans="1:7" s="5" customFormat="1" ht="23.1" customHeight="1">
      <c r="A8" s="345"/>
      <c r="B8" s="203"/>
      <c r="C8" s="204" t="s">
        <v>135</v>
      </c>
      <c r="D8" s="205">
        <v>84000000</v>
      </c>
      <c r="E8" s="205">
        <v>84000000</v>
      </c>
      <c r="F8" s="220">
        <f t="shared" si="0"/>
        <v>0</v>
      </c>
      <c r="G8" s="211">
        <f>E8/E5</f>
        <v>0.05163362012530988</v>
      </c>
    </row>
    <row r="9" spans="1:7" s="5" customFormat="1" ht="23.1" customHeight="1">
      <c r="A9" s="346"/>
      <c r="B9" s="203"/>
      <c r="C9" s="206" t="s">
        <v>140</v>
      </c>
      <c r="D9" s="205">
        <v>1228617029</v>
      </c>
      <c r="E9" s="205">
        <v>1218846364</v>
      </c>
      <c r="F9" s="220">
        <f t="shared" si="0"/>
        <v>-9770665</v>
      </c>
      <c r="G9" s="211">
        <f>E9/E5</f>
        <v>0.7492077398796568</v>
      </c>
    </row>
    <row r="10" spans="1:7" s="5" customFormat="1" ht="23.1" customHeight="1">
      <c r="A10" s="347"/>
      <c r="B10" s="203"/>
      <c r="C10" s="207" t="s">
        <v>137</v>
      </c>
      <c r="D10" s="205">
        <v>34999971</v>
      </c>
      <c r="E10" s="205">
        <v>24000636</v>
      </c>
      <c r="F10" s="220">
        <f t="shared" si="0"/>
        <v>-10999335</v>
      </c>
      <c r="G10" s="211">
        <f>E10/E5</f>
        <v>0.014752853833212343</v>
      </c>
    </row>
    <row r="11" spans="1:7" s="5" customFormat="1" ht="23.1" customHeight="1">
      <c r="A11" s="350" t="s">
        <v>141</v>
      </c>
      <c r="B11" s="203"/>
      <c r="C11" s="288" t="s">
        <v>5</v>
      </c>
      <c r="D11" s="289">
        <f>SUM(D12:D17)</f>
        <v>1717617000</v>
      </c>
      <c r="E11" s="289">
        <f>SUM(E12:E17)</f>
        <v>1626847000</v>
      </c>
      <c r="F11" s="220">
        <f>E11-D11</f>
        <v>-90770000</v>
      </c>
      <c r="G11" s="290">
        <v>1</v>
      </c>
    </row>
    <row r="12" spans="1:11" s="5" customFormat="1" ht="23.1" customHeight="1">
      <c r="A12" s="351"/>
      <c r="B12" s="203"/>
      <c r="C12" s="204" t="s">
        <v>142</v>
      </c>
      <c r="D12" s="208">
        <v>252570636</v>
      </c>
      <c r="E12" s="197">
        <v>257859700</v>
      </c>
      <c r="F12" s="220">
        <f aca="true" t="shared" si="1" ref="F12:F17">E12-D12</f>
        <v>5289064</v>
      </c>
      <c r="G12" s="211">
        <f>E12/E11</f>
        <v>0.15850273565983772</v>
      </c>
      <c r="H12" s="273"/>
      <c r="I12" s="342"/>
      <c r="J12" s="342"/>
      <c r="K12" s="342"/>
    </row>
    <row r="13" spans="1:8" s="5" customFormat="1" ht="23.1" customHeight="1">
      <c r="A13" s="351"/>
      <c r="B13" s="203"/>
      <c r="C13" s="204" t="s">
        <v>143</v>
      </c>
      <c r="D13" s="208">
        <v>116000000</v>
      </c>
      <c r="E13" s="208">
        <v>331000000</v>
      </c>
      <c r="F13" s="220">
        <f t="shared" si="1"/>
        <v>215000000</v>
      </c>
      <c r="G13" s="211">
        <f>E13/E11</f>
        <v>0.20346105073187584</v>
      </c>
      <c r="H13" s="274"/>
    </row>
    <row r="14" spans="1:8" s="5" customFormat="1" ht="23.1" customHeight="1">
      <c r="A14" s="351"/>
      <c r="B14" s="203"/>
      <c r="C14" s="204" t="s">
        <v>144</v>
      </c>
      <c r="D14" s="208">
        <v>130000000</v>
      </c>
      <c r="E14" s="208">
        <v>130000000</v>
      </c>
      <c r="F14" s="220">
        <f t="shared" si="1"/>
        <v>0</v>
      </c>
      <c r="G14" s="211">
        <f>E14/E11</f>
        <v>0.07990917400345576</v>
      </c>
      <c r="H14" s="274"/>
    </row>
    <row r="15" spans="1:8" s="5" customFormat="1" ht="23.1" customHeight="1">
      <c r="A15" s="351"/>
      <c r="B15" s="203"/>
      <c r="C15" s="204" t="s">
        <v>145</v>
      </c>
      <c r="D15" s="208">
        <v>200000</v>
      </c>
      <c r="E15" s="208">
        <v>200000</v>
      </c>
      <c r="F15" s="220">
        <f t="shared" si="1"/>
        <v>0</v>
      </c>
      <c r="G15" s="211">
        <f>E15/E11</f>
        <v>0.00012293719077454733</v>
      </c>
      <c r="H15" s="275"/>
    </row>
    <row r="16" spans="1:8" s="5" customFormat="1" ht="29.25" customHeight="1">
      <c r="A16" s="351"/>
      <c r="B16" s="203"/>
      <c r="C16" s="207" t="s">
        <v>146</v>
      </c>
      <c r="D16" s="208">
        <v>1218846364</v>
      </c>
      <c r="E16" s="208">
        <v>407787300</v>
      </c>
      <c r="F16" s="220">
        <f t="shared" si="1"/>
        <v>-811059064</v>
      </c>
      <c r="G16" s="211">
        <f>E16/E11</f>
        <v>0.2506611254776878</v>
      </c>
      <c r="H16" s="277"/>
    </row>
    <row r="17" spans="1:8" s="5" customFormat="1" ht="29.25" customHeight="1">
      <c r="A17" s="352"/>
      <c r="B17" s="203"/>
      <c r="C17" s="207" t="s">
        <v>219</v>
      </c>
      <c r="D17" s="208"/>
      <c r="E17" s="208">
        <v>500000000</v>
      </c>
      <c r="F17" s="220">
        <f t="shared" si="1"/>
        <v>500000000</v>
      </c>
      <c r="G17" s="211">
        <f>E17/E11</f>
        <v>0.3073429769363683</v>
      </c>
      <c r="H17" s="277"/>
    </row>
    <row r="18" spans="1:8" s="5" customFormat="1" ht="13.5" customHeight="1">
      <c r="A18" s="6"/>
      <c r="B18" s="6"/>
      <c r="C18" s="6"/>
      <c r="D18" s="17"/>
      <c r="E18" s="17"/>
      <c r="G18" s="250"/>
      <c r="H18" s="276"/>
    </row>
    <row r="19" spans="1:8" s="5" customFormat="1" ht="16.5" customHeight="1">
      <c r="A19" s="6"/>
      <c r="B19" s="7"/>
      <c r="C19" s="16"/>
      <c r="D19" s="20"/>
      <c r="E19" s="20"/>
      <c r="F19" s="18"/>
      <c r="G19" s="250"/>
      <c r="H19" s="272"/>
    </row>
    <row r="20" spans="1:6" s="8" customFormat="1" ht="19.5" customHeight="1">
      <c r="A20" s="9"/>
      <c r="B20" s="9"/>
      <c r="C20" s="9"/>
      <c r="D20" s="19"/>
      <c r="E20" s="19"/>
      <c r="F20" s="2"/>
    </row>
    <row r="21" spans="1:5" ht="15">
      <c r="A21" s="9"/>
      <c r="B21" s="9"/>
      <c r="C21" s="9"/>
      <c r="D21" s="10"/>
      <c r="E21" s="10"/>
    </row>
    <row r="22" spans="1:5" ht="33" customHeight="1">
      <c r="A22" s="9"/>
      <c r="B22" s="9"/>
      <c r="C22" s="9"/>
      <c r="D22" s="3"/>
      <c r="E22" s="3"/>
    </row>
    <row r="23" spans="1:5" ht="15">
      <c r="A23" s="9"/>
      <c r="B23" s="9"/>
      <c r="C23" s="9"/>
      <c r="D23" s="3"/>
      <c r="E23" s="3"/>
    </row>
    <row r="24" spans="1:5" ht="15">
      <c r="A24" s="9"/>
      <c r="B24" s="9"/>
      <c r="C24" s="9"/>
      <c r="D24" s="3"/>
      <c r="E24" s="3"/>
    </row>
    <row r="25" spans="1:5" ht="15">
      <c r="A25" s="9"/>
      <c r="B25" s="9"/>
      <c r="C25" s="9"/>
      <c r="D25" s="3"/>
      <c r="E25" s="3"/>
    </row>
    <row r="26" spans="1:5" ht="15">
      <c r="A26" s="9"/>
      <c r="B26" s="9"/>
      <c r="C26" s="9"/>
      <c r="D26" s="3"/>
      <c r="E26" s="3"/>
    </row>
  </sheetData>
  <mergeCells count="6">
    <mergeCell ref="I12:K12"/>
    <mergeCell ref="A2:F2"/>
    <mergeCell ref="A5:A10"/>
    <mergeCell ref="A3:C3"/>
    <mergeCell ref="F3:G3"/>
    <mergeCell ref="A11:A17"/>
  </mergeCells>
  <printOptions horizontalCentered="1"/>
  <pageMargins left="0.7874015748031497" right="0.7480314960629921" top="0.7874015748031497" bottom="0.5905511811023623" header="0.5118110236220472" footer="0.35433070866141736"/>
  <pageSetup horizontalDpi="600" verticalDpi="600" orientation="landscape" paperSize="9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6" sqref="E6:F6"/>
    </sheetView>
  </sheetViews>
  <sheetFormatPr defaultColWidth="9.140625" defaultRowHeight="15"/>
  <cols>
    <col min="2" max="2" width="17.57421875" style="0" customWidth="1"/>
    <col min="3" max="3" width="19.8515625" style="44" customWidth="1"/>
    <col min="4" max="4" width="19.8515625" style="0" customWidth="1"/>
    <col min="5" max="5" width="19.28125" style="0" customWidth="1"/>
    <col min="6" max="6" width="20.421875" style="0" customWidth="1"/>
    <col min="7" max="7" width="19.57421875" style="0" customWidth="1"/>
  </cols>
  <sheetData>
    <row r="1" spans="1:7" ht="15">
      <c r="A1" s="2"/>
      <c r="B1" s="2"/>
      <c r="C1" s="11"/>
      <c r="D1" s="11"/>
      <c r="E1" s="11"/>
      <c r="F1" s="11"/>
      <c r="G1" s="2"/>
    </row>
    <row r="2" spans="1:7" ht="36.75" customHeight="1">
      <c r="A2" s="353" t="s">
        <v>201</v>
      </c>
      <c r="B2" s="353"/>
      <c r="C2" s="353"/>
      <c r="D2" s="353"/>
      <c r="E2" s="353"/>
      <c r="F2" s="353"/>
      <c r="G2" s="353"/>
    </row>
    <row r="3" spans="1:7" ht="37.5" customHeight="1">
      <c r="A3" s="354" t="s">
        <v>67</v>
      </c>
      <c r="B3" s="354"/>
      <c r="C3" s="11"/>
      <c r="D3" s="11"/>
      <c r="E3" s="11"/>
      <c r="F3" s="11"/>
      <c r="G3" s="37" t="s">
        <v>66</v>
      </c>
    </row>
    <row r="4" spans="1:7" ht="23.25" customHeight="1">
      <c r="A4" s="355" t="s">
        <v>125</v>
      </c>
      <c r="B4" s="357" t="s">
        <v>126</v>
      </c>
      <c r="C4" s="362" t="s">
        <v>202</v>
      </c>
      <c r="D4" s="359" t="s">
        <v>203</v>
      </c>
      <c r="E4" s="360"/>
      <c r="F4" s="361"/>
      <c r="G4" s="357" t="s">
        <v>127</v>
      </c>
    </row>
    <row r="5" spans="1:7" ht="28.5" customHeight="1">
      <c r="A5" s="356"/>
      <c r="B5" s="358"/>
      <c r="C5" s="363"/>
      <c r="D5" s="192" t="s">
        <v>128</v>
      </c>
      <c r="E5" s="192" t="s">
        <v>129</v>
      </c>
      <c r="F5" s="192" t="s">
        <v>130</v>
      </c>
      <c r="G5" s="358"/>
    </row>
    <row r="6" spans="1:7" ht="31.5" customHeight="1">
      <c r="A6" s="350" t="s">
        <v>131</v>
      </c>
      <c r="B6" s="193" t="s">
        <v>5</v>
      </c>
      <c r="C6" s="194">
        <v>1717617000</v>
      </c>
      <c r="D6" s="217">
        <f>SUM(D7:D11)</f>
        <v>1626847000</v>
      </c>
      <c r="E6" s="212">
        <f>SUM(E7:E11)</f>
        <v>834363252</v>
      </c>
      <c r="F6" s="212">
        <f>SUM(F7:F11)</f>
        <v>792483748</v>
      </c>
      <c r="G6" s="224">
        <f>D6-C6</f>
        <v>-90770000</v>
      </c>
    </row>
    <row r="7" spans="1:7" ht="24" customHeight="1">
      <c r="A7" s="351"/>
      <c r="B7" s="196" t="s">
        <v>133</v>
      </c>
      <c r="C7" s="197"/>
      <c r="D7" s="197">
        <f>SUM(E7:F7)</f>
        <v>0</v>
      </c>
      <c r="E7" s="213"/>
      <c r="F7" s="213"/>
      <c r="G7" s="224"/>
    </row>
    <row r="8" spans="1:7" ht="24" customHeight="1">
      <c r="A8" s="351"/>
      <c r="B8" s="196" t="s">
        <v>134</v>
      </c>
      <c r="C8" s="197">
        <v>370000000</v>
      </c>
      <c r="D8" s="197">
        <f aca="true" t="shared" si="0" ref="D8:D11">SUM(E8:F8)</f>
        <v>300000000</v>
      </c>
      <c r="E8" s="213"/>
      <c r="F8" s="213">
        <v>300000000</v>
      </c>
      <c r="G8" s="287">
        <f>D8-C8</f>
        <v>-70000000</v>
      </c>
    </row>
    <row r="9" spans="1:7" ht="24" customHeight="1">
      <c r="A9" s="351"/>
      <c r="B9" s="196" t="s">
        <v>135</v>
      </c>
      <c r="C9" s="197">
        <v>84000000</v>
      </c>
      <c r="D9" s="197">
        <f t="shared" si="0"/>
        <v>84000000</v>
      </c>
      <c r="E9" s="214">
        <v>84000000</v>
      </c>
      <c r="F9" s="214"/>
      <c r="G9" s="224">
        <f>D9-C9</f>
        <v>0</v>
      </c>
    </row>
    <row r="10" spans="1:7" ht="24" customHeight="1">
      <c r="A10" s="351"/>
      <c r="B10" s="196" t="s">
        <v>136</v>
      </c>
      <c r="C10" s="197">
        <v>1228617029</v>
      </c>
      <c r="D10" s="197">
        <f t="shared" si="0"/>
        <v>1218846364</v>
      </c>
      <c r="E10" s="214">
        <v>726362616</v>
      </c>
      <c r="F10" s="214">
        <v>492483748</v>
      </c>
      <c r="G10" s="287">
        <f>D10-C10</f>
        <v>-9770665</v>
      </c>
    </row>
    <row r="11" spans="1:7" ht="24" customHeight="1">
      <c r="A11" s="352"/>
      <c r="B11" s="196" t="s">
        <v>137</v>
      </c>
      <c r="C11" s="197">
        <v>34999971</v>
      </c>
      <c r="D11" s="197">
        <f t="shared" si="0"/>
        <v>24000636</v>
      </c>
      <c r="E11" s="216">
        <v>24000636</v>
      </c>
      <c r="F11" s="216"/>
      <c r="G11" s="287">
        <f>D11-C11</f>
        <v>-10999335</v>
      </c>
    </row>
    <row r="12" spans="3:4" ht="24" customHeight="1">
      <c r="C12" s="178"/>
      <c r="D12" s="178"/>
    </row>
    <row r="13" spans="4:7" ht="15">
      <c r="D13" s="178"/>
      <c r="E13" s="178"/>
      <c r="F13" s="178"/>
      <c r="G13" s="178"/>
    </row>
  </sheetData>
  <mergeCells count="8">
    <mergeCell ref="A6:A11"/>
    <mergeCell ref="A2:G2"/>
    <mergeCell ref="A3:B3"/>
    <mergeCell ref="A4:A5"/>
    <mergeCell ref="B4:B5"/>
    <mergeCell ref="D4:F4"/>
    <mergeCell ref="G4:G5"/>
    <mergeCell ref="C4:C5"/>
  </mergeCells>
  <printOptions/>
  <pageMargins left="0.61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0" sqref="D10"/>
    </sheetView>
  </sheetViews>
  <sheetFormatPr defaultColWidth="9.140625" defaultRowHeight="15"/>
  <cols>
    <col min="2" max="2" width="16.28125" style="0" customWidth="1"/>
    <col min="3" max="3" width="21.00390625" style="0" customWidth="1"/>
    <col min="4" max="4" width="20.7109375" style="0" customWidth="1"/>
    <col min="5" max="5" width="17.421875" style="0" customWidth="1"/>
    <col min="6" max="6" width="21.57421875" style="0" bestFit="1" customWidth="1"/>
    <col min="7" max="7" width="20.28125" style="0" customWidth="1"/>
  </cols>
  <sheetData>
    <row r="1" spans="1:7" ht="22.5">
      <c r="A1" s="343" t="s">
        <v>204</v>
      </c>
      <c r="B1" s="343"/>
      <c r="C1" s="343"/>
      <c r="D1" s="343"/>
      <c r="E1" s="343"/>
      <c r="F1" s="343"/>
      <c r="G1" s="343"/>
    </row>
    <row r="2" spans="1:7" ht="27.75" customHeight="1">
      <c r="A2" s="354" t="s">
        <v>26</v>
      </c>
      <c r="B2" s="354"/>
      <c r="C2" s="14"/>
      <c r="D2" s="11"/>
      <c r="E2" s="11"/>
      <c r="F2" s="11"/>
      <c r="G2" s="37" t="s">
        <v>183</v>
      </c>
    </row>
    <row r="3" spans="1:7" ht="26.25" customHeight="1">
      <c r="A3" s="355" t="s">
        <v>125</v>
      </c>
      <c r="B3" s="357" t="s">
        <v>126</v>
      </c>
      <c r="C3" s="362" t="s">
        <v>202</v>
      </c>
      <c r="D3" s="359" t="s">
        <v>203</v>
      </c>
      <c r="E3" s="360"/>
      <c r="F3" s="361"/>
      <c r="G3" s="357" t="s">
        <v>147</v>
      </c>
    </row>
    <row r="4" spans="1:7" ht="25.5" customHeight="1">
      <c r="A4" s="356"/>
      <c r="B4" s="358"/>
      <c r="C4" s="363"/>
      <c r="D4" s="192" t="s">
        <v>128</v>
      </c>
      <c r="E4" s="192" t="s">
        <v>129</v>
      </c>
      <c r="F4" s="192" t="s">
        <v>130</v>
      </c>
      <c r="G4" s="358"/>
    </row>
    <row r="5" spans="1:7" ht="30.75" customHeight="1">
      <c r="A5" s="350" t="s">
        <v>141</v>
      </c>
      <c r="B5" s="193" t="s">
        <v>132</v>
      </c>
      <c r="C5" s="195">
        <v>1717617000</v>
      </c>
      <c r="D5" s="195">
        <f>SUM(D6:D11)</f>
        <v>1626847000</v>
      </c>
      <c r="E5" s="195">
        <f aca="true" t="shared" si="0" ref="E5:F5">SUM(E6:E11)</f>
        <v>834363252</v>
      </c>
      <c r="F5" s="195">
        <f t="shared" si="0"/>
        <v>792483748</v>
      </c>
      <c r="G5" s="220">
        <f aca="true" t="shared" si="1" ref="G5:G9">D5-C5</f>
        <v>-90770000</v>
      </c>
    </row>
    <row r="6" spans="1:7" ht="30.75" customHeight="1">
      <c r="A6" s="351"/>
      <c r="B6" s="196" t="s">
        <v>142</v>
      </c>
      <c r="C6" s="218">
        <v>252570636</v>
      </c>
      <c r="D6" s="197">
        <f>SUM(E6:F6)</f>
        <v>257859700</v>
      </c>
      <c r="E6" s="219">
        <v>75500000</v>
      </c>
      <c r="F6" s="219">
        <v>182359700</v>
      </c>
      <c r="G6" s="209">
        <f>D6-C6</f>
        <v>5289064</v>
      </c>
    </row>
    <row r="7" spans="1:7" ht="30.75" customHeight="1">
      <c r="A7" s="351"/>
      <c r="B7" s="196" t="s">
        <v>143</v>
      </c>
      <c r="C7" s="218">
        <v>116000000</v>
      </c>
      <c r="D7" s="197">
        <f aca="true" t="shared" si="2" ref="D7:D11">SUM(E7:F7)</f>
        <v>331000000</v>
      </c>
      <c r="E7" s="219">
        <v>80000000</v>
      </c>
      <c r="F7" s="219">
        <v>251000000</v>
      </c>
      <c r="G7" s="209">
        <f>D7-C7</f>
        <v>215000000</v>
      </c>
    </row>
    <row r="8" spans="1:7" ht="30.75" customHeight="1">
      <c r="A8" s="351"/>
      <c r="B8" s="196" t="s">
        <v>144</v>
      </c>
      <c r="C8" s="218">
        <v>130000000</v>
      </c>
      <c r="D8" s="197">
        <f t="shared" si="2"/>
        <v>130000000</v>
      </c>
      <c r="E8" s="270" t="s">
        <v>182</v>
      </c>
      <c r="F8" s="215">
        <v>130000000</v>
      </c>
      <c r="G8" s="209">
        <f t="shared" si="1"/>
        <v>0</v>
      </c>
    </row>
    <row r="9" spans="1:7" ht="30.75" customHeight="1">
      <c r="A9" s="351"/>
      <c r="B9" s="196" t="s">
        <v>145</v>
      </c>
      <c r="C9" s="218">
        <v>200000</v>
      </c>
      <c r="D9" s="197">
        <f t="shared" si="2"/>
        <v>200000</v>
      </c>
      <c r="E9" s="215">
        <v>200000</v>
      </c>
      <c r="F9" s="270" t="s">
        <v>182</v>
      </c>
      <c r="G9" s="271">
        <f t="shared" si="1"/>
        <v>0</v>
      </c>
    </row>
    <row r="10" spans="1:7" ht="30.75" customHeight="1">
      <c r="A10" s="351"/>
      <c r="B10" s="196" t="s">
        <v>146</v>
      </c>
      <c r="C10" s="218">
        <v>1218846364</v>
      </c>
      <c r="D10" s="197">
        <f t="shared" si="2"/>
        <v>407787300</v>
      </c>
      <c r="E10" s="216">
        <v>178663252</v>
      </c>
      <c r="F10" s="216">
        <v>229124048</v>
      </c>
      <c r="G10" s="209">
        <f>D10-C10</f>
        <v>-811059064</v>
      </c>
    </row>
    <row r="11" spans="1:7" s="44" customFormat="1" ht="30.75" customHeight="1">
      <c r="A11" s="352"/>
      <c r="B11" s="301" t="s">
        <v>218</v>
      </c>
      <c r="C11" s="218"/>
      <c r="D11" s="197">
        <f t="shared" si="2"/>
        <v>500000000</v>
      </c>
      <c r="E11" s="216">
        <v>500000000</v>
      </c>
      <c r="F11" s="216"/>
      <c r="G11" s="209">
        <f>D11-C11</f>
        <v>500000000</v>
      </c>
    </row>
    <row r="13" spans="4:7" ht="15">
      <c r="D13" s="178"/>
      <c r="E13" s="178"/>
      <c r="F13" s="178"/>
      <c r="G13" s="239"/>
    </row>
    <row r="14" spans="5:6" ht="15">
      <c r="E14" s="178"/>
      <c r="F14" s="178"/>
    </row>
  </sheetData>
  <mergeCells count="8">
    <mergeCell ref="A5:A11"/>
    <mergeCell ref="A1:G1"/>
    <mergeCell ref="A2:B2"/>
    <mergeCell ref="A3:A4"/>
    <mergeCell ref="B3:B4"/>
    <mergeCell ref="C3:C4"/>
    <mergeCell ref="D3:F3"/>
    <mergeCell ref="G3:G4"/>
  </mergeCells>
  <printOptions/>
  <pageMargins left="0.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7" sqref="H7"/>
    </sheetView>
  </sheetViews>
  <sheetFormatPr defaultColWidth="9.140625" defaultRowHeight="15"/>
  <cols>
    <col min="1" max="1" width="11.28125" style="0" customWidth="1"/>
    <col min="3" max="3" width="9.8515625" style="0" customWidth="1"/>
    <col min="4" max="4" width="10.421875" style="0" customWidth="1"/>
    <col min="5" max="5" width="16.28125" style="44" customWidth="1"/>
    <col min="6" max="6" width="16.28125" style="0" customWidth="1"/>
    <col min="7" max="7" width="13.8515625" style="41" customWidth="1"/>
    <col min="8" max="8" width="15.140625" style="0" customWidth="1"/>
    <col min="9" max="9" width="23.00390625" style="0" customWidth="1"/>
    <col min="10" max="10" width="27.421875" style="0" customWidth="1"/>
  </cols>
  <sheetData>
    <row r="1" spans="1:10" ht="15">
      <c r="A1" s="44"/>
      <c r="B1" s="44"/>
      <c r="C1" s="44"/>
      <c r="D1" s="44"/>
      <c r="F1" s="44"/>
      <c r="G1" s="44"/>
      <c r="H1" s="44"/>
      <c r="I1" s="44"/>
      <c r="J1" s="44"/>
    </row>
    <row r="2" spans="1:10" ht="43.5" customHeight="1">
      <c r="A2" s="373" t="s">
        <v>205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22.5">
      <c r="A3" s="45"/>
      <c r="B3" s="45"/>
      <c r="C3" s="46"/>
      <c r="D3" s="47"/>
      <c r="E3" s="46"/>
      <c r="F3" s="46"/>
      <c r="G3" s="47"/>
      <c r="H3" s="47"/>
      <c r="I3" s="47"/>
      <c r="J3" s="13"/>
    </row>
    <row r="4" spans="1:10" ht="24" customHeight="1">
      <c r="A4" s="87" t="s">
        <v>85</v>
      </c>
      <c r="B4" s="48"/>
      <c r="C4" s="49"/>
      <c r="D4" s="49"/>
      <c r="E4" s="48"/>
      <c r="F4" s="48"/>
      <c r="G4" s="48"/>
      <c r="H4" s="374"/>
      <c r="I4" s="374"/>
      <c r="J4" s="88" t="s">
        <v>86</v>
      </c>
    </row>
    <row r="5" spans="1:10" ht="16.5" customHeight="1">
      <c r="A5" s="375" t="s">
        <v>7</v>
      </c>
      <c r="B5" s="375"/>
      <c r="C5" s="375"/>
      <c r="D5" s="375"/>
      <c r="E5" s="376" t="s">
        <v>206</v>
      </c>
      <c r="F5" s="375" t="s">
        <v>207</v>
      </c>
      <c r="G5" s="375"/>
      <c r="H5" s="375"/>
      <c r="I5" s="375" t="s">
        <v>28</v>
      </c>
      <c r="J5" s="375" t="s">
        <v>8</v>
      </c>
    </row>
    <row r="6" spans="1:10" ht="15">
      <c r="A6" s="50" t="s">
        <v>0</v>
      </c>
      <c r="B6" s="50" t="s">
        <v>1</v>
      </c>
      <c r="C6" s="50" t="s">
        <v>2</v>
      </c>
      <c r="D6" s="50" t="s">
        <v>9</v>
      </c>
      <c r="E6" s="377"/>
      <c r="F6" s="50" t="s">
        <v>10</v>
      </c>
      <c r="G6" s="50" t="s">
        <v>31</v>
      </c>
      <c r="H6" s="50" t="s">
        <v>32</v>
      </c>
      <c r="I6" s="375"/>
      <c r="J6" s="375"/>
    </row>
    <row r="7" spans="1:10" ht="25.5" customHeight="1">
      <c r="A7" s="378" t="s">
        <v>33</v>
      </c>
      <c r="B7" s="379"/>
      <c r="C7" s="379"/>
      <c r="D7" s="380"/>
      <c r="E7" s="51">
        <v>1717617000</v>
      </c>
      <c r="F7" s="51">
        <v>1626847000</v>
      </c>
      <c r="G7" s="51">
        <v>834363252</v>
      </c>
      <c r="H7" s="51">
        <v>792483748</v>
      </c>
      <c r="I7" s="279">
        <f>F7-E7</f>
        <v>-90770000</v>
      </c>
      <c r="J7" s="52"/>
    </row>
    <row r="8" spans="1:10" ht="25.5" customHeight="1">
      <c r="A8" s="370" t="s">
        <v>29</v>
      </c>
      <c r="B8" s="371"/>
      <c r="C8" s="371"/>
      <c r="D8" s="372"/>
      <c r="E8" s="53">
        <f aca="true" t="shared" si="0" ref="E8:F10">SUM(F8:G8)</f>
        <v>0</v>
      </c>
      <c r="F8" s="53">
        <f t="shared" si="0"/>
        <v>0</v>
      </c>
      <c r="G8" s="53">
        <f aca="true" t="shared" si="1" ref="G8:H9">SUM(G9)</f>
        <v>0</v>
      </c>
      <c r="H8" s="53">
        <f t="shared" si="1"/>
        <v>0</v>
      </c>
      <c r="I8" s="241">
        <f aca="true" t="shared" si="2" ref="I8:I33">F8-E8</f>
        <v>0</v>
      </c>
      <c r="J8" s="52"/>
    </row>
    <row r="9" spans="1:10" ht="25.5" customHeight="1">
      <c r="A9" s="62"/>
      <c r="B9" s="367" t="s">
        <v>68</v>
      </c>
      <c r="C9" s="367"/>
      <c r="D9" s="367"/>
      <c r="E9" s="53">
        <f t="shared" si="0"/>
        <v>0</v>
      </c>
      <c r="F9" s="53">
        <f t="shared" si="0"/>
        <v>0</v>
      </c>
      <c r="G9" s="53">
        <f t="shared" si="1"/>
        <v>0</v>
      </c>
      <c r="H9" s="53">
        <f t="shared" si="1"/>
        <v>0</v>
      </c>
      <c r="I9" s="241">
        <f t="shared" si="2"/>
        <v>0</v>
      </c>
      <c r="J9" s="52"/>
    </row>
    <row r="10" spans="1:10" ht="25.5" customHeight="1">
      <c r="A10" s="63"/>
      <c r="B10" s="64"/>
      <c r="C10" s="367" t="s">
        <v>69</v>
      </c>
      <c r="D10" s="367"/>
      <c r="E10" s="53">
        <f t="shared" si="0"/>
        <v>0</v>
      </c>
      <c r="F10" s="53">
        <f t="shared" si="0"/>
        <v>0</v>
      </c>
      <c r="G10" s="53">
        <f>SUM(G11:G11)</f>
        <v>0</v>
      </c>
      <c r="H10" s="53">
        <f>SUM(H11:H11)</f>
        <v>0</v>
      </c>
      <c r="I10" s="241">
        <f t="shared" si="2"/>
        <v>0</v>
      </c>
      <c r="J10" s="52"/>
    </row>
    <row r="11" spans="1:10" ht="25.5" customHeight="1">
      <c r="A11" s="63"/>
      <c r="B11" s="65"/>
      <c r="C11" s="77"/>
      <c r="D11" s="54" t="s">
        <v>43</v>
      </c>
      <c r="E11" s="55">
        <v>0</v>
      </c>
      <c r="F11" s="55">
        <v>0</v>
      </c>
      <c r="G11" s="55">
        <v>0</v>
      </c>
      <c r="H11" s="55">
        <v>0</v>
      </c>
      <c r="I11" s="242">
        <f t="shared" si="2"/>
        <v>0</v>
      </c>
      <c r="J11" s="56"/>
    </row>
    <row r="12" spans="1:10" ht="25.5" customHeight="1">
      <c r="A12" s="381" t="s">
        <v>70</v>
      </c>
      <c r="B12" s="382"/>
      <c r="C12" s="382"/>
      <c r="D12" s="383"/>
      <c r="E12" s="69">
        <v>370000000</v>
      </c>
      <c r="F12" s="69">
        <v>300000000</v>
      </c>
      <c r="G12" s="69"/>
      <c r="H12" s="69">
        <v>300000000</v>
      </c>
      <c r="I12" s="241">
        <f t="shared" si="2"/>
        <v>-70000000</v>
      </c>
      <c r="J12" s="70"/>
    </row>
    <row r="13" spans="1:10" ht="25.5" customHeight="1">
      <c r="A13" s="384"/>
      <c r="B13" s="387" t="s">
        <v>71</v>
      </c>
      <c r="C13" s="387"/>
      <c r="D13" s="388"/>
      <c r="E13" s="71">
        <v>370000000</v>
      </c>
      <c r="F13" s="71">
        <v>300000000</v>
      </c>
      <c r="G13" s="71">
        <f aca="true" t="shared" si="3" ref="G13">SUM(G14)</f>
        <v>0</v>
      </c>
      <c r="H13" s="71">
        <v>300000000</v>
      </c>
      <c r="I13" s="241">
        <f t="shared" si="2"/>
        <v>-70000000</v>
      </c>
      <c r="J13" s="72"/>
    </row>
    <row r="14" spans="1:10" ht="25.5" customHeight="1">
      <c r="A14" s="385"/>
      <c r="B14" s="384"/>
      <c r="C14" s="371" t="s">
        <v>71</v>
      </c>
      <c r="D14" s="372"/>
      <c r="E14" s="71">
        <v>370000000</v>
      </c>
      <c r="F14" s="71">
        <v>300000000</v>
      </c>
      <c r="G14" s="71">
        <f>SUM(G15:G16)</f>
        <v>0</v>
      </c>
      <c r="H14" s="71">
        <v>300000000</v>
      </c>
      <c r="I14" s="241">
        <f t="shared" si="2"/>
        <v>-70000000</v>
      </c>
      <c r="J14" s="72"/>
    </row>
    <row r="15" spans="1:10" ht="25.5" customHeight="1">
      <c r="A15" s="385"/>
      <c r="B15" s="385"/>
      <c r="C15" s="368"/>
      <c r="D15" s="54" t="s">
        <v>34</v>
      </c>
      <c r="E15" s="55">
        <v>20000000</v>
      </c>
      <c r="F15" s="55">
        <v>10000000</v>
      </c>
      <c r="G15" s="55"/>
      <c r="H15" s="55">
        <v>10000000</v>
      </c>
      <c r="I15" s="242">
        <f t="shared" si="2"/>
        <v>-10000000</v>
      </c>
      <c r="J15" s="56" t="s">
        <v>39</v>
      </c>
    </row>
    <row r="16" spans="1:10" ht="25.5" customHeight="1">
      <c r="A16" s="386"/>
      <c r="B16" s="386"/>
      <c r="C16" s="368"/>
      <c r="D16" s="66" t="s">
        <v>35</v>
      </c>
      <c r="E16" s="67">
        <v>350000000</v>
      </c>
      <c r="F16" s="67">
        <v>290000000</v>
      </c>
      <c r="G16" s="67"/>
      <c r="H16" s="67">
        <v>290000000</v>
      </c>
      <c r="I16" s="242">
        <f t="shared" si="2"/>
        <v>-60000000</v>
      </c>
      <c r="J16" s="68" t="s">
        <v>40</v>
      </c>
    </row>
    <row r="17" spans="1:10" ht="25.5" customHeight="1">
      <c r="A17" s="367" t="s">
        <v>72</v>
      </c>
      <c r="B17" s="367"/>
      <c r="C17" s="367"/>
      <c r="D17" s="367"/>
      <c r="E17" s="53">
        <v>84000000</v>
      </c>
      <c r="F17" s="53">
        <f aca="true" t="shared" si="4" ref="F17:F19">SUM(G17:H17)</f>
        <v>84000000</v>
      </c>
      <c r="G17" s="53">
        <f aca="true" t="shared" si="5" ref="G17:H19">SUM(G18)</f>
        <v>84000000</v>
      </c>
      <c r="H17" s="53">
        <f t="shared" si="5"/>
        <v>0</v>
      </c>
      <c r="I17" s="241">
        <f t="shared" si="2"/>
        <v>0</v>
      </c>
      <c r="J17" s="52"/>
    </row>
    <row r="18" spans="1:10" ht="25.5" customHeight="1">
      <c r="A18" s="365"/>
      <c r="B18" s="367" t="s">
        <v>73</v>
      </c>
      <c r="C18" s="367"/>
      <c r="D18" s="367"/>
      <c r="E18" s="53">
        <v>84000000</v>
      </c>
      <c r="F18" s="53">
        <f t="shared" si="4"/>
        <v>84000000</v>
      </c>
      <c r="G18" s="53">
        <f t="shared" si="5"/>
        <v>84000000</v>
      </c>
      <c r="H18" s="53">
        <f t="shared" si="5"/>
        <v>0</v>
      </c>
      <c r="I18" s="241">
        <f t="shared" si="2"/>
        <v>0</v>
      </c>
      <c r="J18" s="52"/>
    </row>
    <row r="19" spans="1:10" ht="25.5" customHeight="1">
      <c r="A19" s="365"/>
      <c r="B19" s="368"/>
      <c r="C19" s="367" t="s">
        <v>74</v>
      </c>
      <c r="D19" s="367"/>
      <c r="E19" s="53">
        <v>84000000</v>
      </c>
      <c r="F19" s="53">
        <f t="shared" si="4"/>
        <v>84000000</v>
      </c>
      <c r="G19" s="53">
        <f t="shared" si="5"/>
        <v>84000000</v>
      </c>
      <c r="H19" s="53">
        <f t="shared" si="5"/>
        <v>0</v>
      </c>
      <c r="I19" s="241">
        <f t="shared" si="2"/>
        <v>0</v>
      </c>
      <c r="J19" s="52"/>
    </row>
    <row r="20" spans="1:10" ht="43.5" customHeight="1">
      <c r="A20" s="365"/>
      <c r="B20" s="368"/>
      <c r="C20" s="66"/>
      <c r="D20" s="77" t="s">
        <v>75</v>
      </c>
      <c r="E20" s="67">
        <v>84000000</v>
      </c>
      <c r="F20" s="67">
        <v>84000000</v>
      </c>
      <c r="G20" s="67">
        <v>84000000</v>
      </c>
      <c r="H20" s="67">
        <v>0</v>
      </c>
      <c r="I20" s="242">
        <f t="shared" si="2"/>
        <v>0</v>
      </c>
      <c r="J20" s="68" t="s">
        <v>180</v>
      </c>
    </row>
    <row r="21" spans="1:10" ht="25.5" customHeight="1">
      <c r="A21" s="364" t="s">
        <v>76</v>
      </c>
      <c r="B21" s="364"/>
      <c r="C21" s="364"/>
      <c r="D21" s="364"/>
      <c r="E21" s="69">
        <v>1228617029</v>
      </c>
      <c r="F21" s="69">
        <v>1218846364</v>
      </c>
      <c r="G21" s="69">
        <v>726362616</v>
      </c>
      <c r="H21" s="69">
        <v>492483748</v>
      </c>
      <c r="I21" s="241">
        <f t="shared" si="2"/>
        <v>-9770665</v>
      </c>
      <c r="J21" s="70"/>
    </row>
    <row r="22" spans="1:10" ht="25.5" customHeight="1">
      <c r="A22" s="365"/>
      <c r="B22" s="367" t="s">
        <v>77</v>
      </c>
      <c r="C22" s="367"/>
      <c r="D22" s="367"/>
      <c r="E22" s="53">
        <v>1228617029</v>
      </c>
      <c r="F22" s="53">
        <v>1218846364</v>
      </c>
      <c r="G22" s="69">
        <v>726362616</v>
      </c>
      <c r="H22" s="69">
        <v>492483748</v>
      </c>
      <c r="I22" s="241">
        <f t="shared" si="2"/>
        <v>-9770665</v>
      </c>
      <c r="J22" s="52"/>
    </row>
    <row r="23" spans="1:10" ht="25.5" customHeight="1">
      <c r="A23" s="365"/>
      <c r="B23" s="368"/>
      <c r="C23" s="367" t="s">
        <v>78</v>
      </c>
      <c r="D23" s="367"/>
      <c r="E23" s="53">
        <v>1228617029</v>
      </c>
      <c r="F23" s="53">
        <v>1218846364</v>
      </c>
      <c r="G23" s="69">
        <v>726362616</v>
      </c>
      <c r="H23" s="69">
        <v>492483748</v>
      </c>
      <c r="I23" s="241">
        <f t="shared" si="2"/>
        <v>-9770665</v>
      </c>
      <c r="J23" s="52"/>
    </row>
    <row r="24" spans="1:10" ht="25.5" customHeight="1">
      <c r="A24" s="366"/>
      <c r="B24" s="369"/>
      <c r="C24" s="54"/>
      <c r="D24" s="66" t="s">
        <v>36</v>
      </c>
      <c r="E24" s="79">
        <v>683062645</v>
      </c>
      <c r="F24" s="79">
        <v>726362616</v>
      </c>
      <c r="G24" s="227">
        <v>726362616</v>
      </c>
      <c r="H24" s="67"/>
      <c r="I24" s="242">
        <f t="shared" si="2"/>
        <v>43299971</v>
      </c>
      <c r="J24" s="68" t="s">
        <v>41</v>
      </c>
    </row>
    <row r="25" spans="1:10" ht="25.5" customHeight="1">
      <c r="A25" s="57"/>
      <c r="B25" s="58"/>
      <c r="C25" s="59"/>
      <c r="D25" s="59" t="s">
        <v>37</v>
      </c>
      <c r="E25" s="73">
        <v>545554384</v>
      </c>
      <c r="F25" s="73">
        <v>492483748</v>
      </c>
      <c r="G25" s="60"/>
      <c r="H25" s="60">
        <v>492483748</v>
      </c>
      <c r="I25" s="242">
        <f t="shared" si="2"/>
        <v>-53070636</v>
      </c>
      <c r="J25" s="61" t="s">
        <v>42</v>
      </c>
    </row>
    <row r="26" spans="1:10" ht="25.5" customHeight="1">
      <c r="A26" s="367" t="s">
        <v>79</v>
      </c>
      <c r="B26" s="367"/>
      <c r="C26" s="367"/>
      <c r="D26" s="367"/>
      <c r="E26" s="53">
        <v>34999971</v>
      </c>
      <c r="F26" s="53">
        <v>24000636</v>
      </c>
      <c r="G26" s="53">
        <v>24000636</v>
      </c>
      <c r="H26" s="53">
        <f aca="true" t="shared" si="6" ref="H26">H27</f>
        <v>0</v>
      </c>
      <c r="I26" s="241">
        <f t="shared" si="2"/>
        <v>-10999335</v>
      </c>
      <c r="J26" s="52"/>
    </row>
    <row r="27" spans="1:10" ht="25.5" customHeight="1">
      <c r="A27" s="74"/>
      <c r="B27" s="367" t="s">
        <v>80</v>
      </c>
      <c r="C27" s="367"/>
      <c r="D27" s="367"/>
      <c r="E27" s="53">
        <v>34999971</v>
      </c>
      <c r="F27" s="53">
        <v>24000636</v>
      </c>
      <c r="G27" s="53">
        <v>24000636</v>
      </c>
      <c r="H27" s="53">
        <f aca="true" t="shared" si="7" ref="H27">H28+H30+H32</f>
        <v>0</v>
      </c>
      <c r="I27" s="241">
        <f t="shared" si="2"/>
        <v>-10999335</v>
      </c>
      <c r="J27" s="52"/>
    </row>
    <row r="28" spans="1:10" ht="25.5" customHeight="1">
      <c r="A28" s="75"/>
      <c r="B28" s="368"/>
      <c r="C28" s="367" t="s">
        <v>81</v>
      </c>
      <c r="D28" s="367"/>
      <c r="E28" s="53">
        <f aca="true" t="shared" si="8" ref="E28:F29">SUM(F28:G28)</f>
        <v>0</v>
      </c>
      <c r="F28" s="53">
        <f t="shared" si="8"/>
        <v>0</v>
      </c>
      <c r="G28" s="53">
        <f aca="true" t="shared" si="9" ref="G28:H28">SUM(G29)</f>
        <v>0</v>
      </c>
      <c r="H28" s="53">
        <f t="shared" si="9"/>
        <v>0</v>
      </c>
      <c r="I28" s="241">
        <f t="shared" si="2"/>
        <v>0</v>
      </c>
      <c r="J28" s="52"/>
    </row>
    <row r="29" spans="1:10" ht="25.5" customHeight="1">
      <c r="A29" s="75"/>
      <c r="B29" s="368"/>
      <c r="C29" s="66"/>
      <c r="D29" s="66" t="s">
        <v>30</v>
      </c>
      <c r="E29" s="67">
        <f t="shared" si="8"/>
        <v>0</v>
      </c>
      <c r="F29" s="67">
        <f t="shared" si="8"/>
        <v>0</v>
      </c>
      <c r="G29" s="67"/>
      <c r="H29" s="67">
        <v>0</v>
      </c>
      <c r="I29" s="242">
        <f t="shared" si="2"/>
        <v>0</v>
      </c>
      <c r="J29" s="68"/>
    </row>
    <row r="30" spans="1:10" ht="25.5" customHeight="1">
      <c r="A30" s="75"/>
      <c r="B30" s="368"/>
      <c r="C30" s="367" t="s">
        <v>83</v>
      </c>
      <c r="D30" s="367"/>
      <c r="E30" s="53">
        <v>34909971</v>
      </c>
      <c r="F30" s="53">
        <v>23800636</v>
      </c>
      <c r="G30" s="53">
        <v>23800636</v>
      </c>
      <c r="H30" s="53">
        <f aca="true" t="shared" si="10" ref="H30">SUM(H31)</f>
        <v>0</v>
      </c>
      <c r="I30" s="241">
        <f t="shared" si="2"/>
        <v>-11109335</v>
      </c>
      <c r="J30" s="52"/>
    </row>
    <row r="31" spans="1:10" ht="57.75" customHeight="1">
      <c r="A31" s="75"/>
      <c r="B31" s="368"/>
      <c r="C31" s="66"/>
      <c r="D31" s="77" t="s">
        <v>84</v>
      </c>
      <c r="E31" s="67">
        <v>34909971</v>
      </c>
      <c r="F31" s="67">
        <v>23800636</v>
      </c>
      <c r="G31" s="67">
        <v>23800636</v>
      </c>
      <c r="H31" s="67"/>
      <c r="I31" s="242">
        <f t="shared" si="2"/>
        <v>-11109335</v>
      </c>
      <c r="J31" s="240" t="s">
        <v>213</v>
      </c>
    </row>
    <row r="32" spans="1:10" ht="25.5" customHeight="1">
      <c r="A32" s="75"/>
      <c r="B32" s="368"/>
      <c r="C32" s="367" t="s">
        <v>82</v>
      </c>
      <c r="D32" s="367"/>
      <c r="E32" s="53">
        <v>90000</v>
      </c>
      <c r="F32" s="53">
        <v>200000</v>
      </c>
      <c r="G32" s="53">
        <v>200000</v>
      </c>
      <c r="H32" s="53"/>
      <c r="I32" s="241">
        <f t="shared" si="2"/>
        <v>110000</v>
      </c>
      <c r="J32" s="52"/>
    </row>
    <row r="33" spans="1:10" ht="25.5" customHeight="1">
      <c r="A33" s="76"/>
      <c r="B33" s="368"/>
      <c r="C33" s="78"/>
      <c r="D33" s="66" t="s">
        <v>38</v>
      </c>
      <c r="E33" s="67">
        <v>90000</v>
      </c>
      <c r="F33" s="67">
        <v>200000</v>
      </c>
      <c r="G33" s="67">
        <v>200000</v>
      </c>
      <c r="H33" s="67"/>
      <c r="I33" s="242">
        <f t="shared" si="2"/>
        <v>110000</v>
      </c>
      <c r="J33" s="68" t="s">
        <v>223</v>
      </c>
    </row>
  </sheetData>
  <mergeCells count="33">
    <mergeCell ref="A26:D26"/>
    <mergeCell ref="B27:D27"/>
    <mergeCell ref="B28:B33"/>
    <mergeCell ref="C28:D28"/>
    <mergeCell ref="C30:D30"/>
    <mergeCell ref="C32:D32"/>
    <mergeCell ref="C10:D10"/>
    <mergeCell ref="A12:D12"/>
    <mergeCell ref="A13:A16"/>
    <mergeCell ref="B13:D13"/>
    <mergeCell ref="B14:B16"/>
    <mergeCell ref="C14:D14"/>
    <mergeCell ref="C15:C16"/>
    <mergeCell ref="A8:D8"/>
    <mergeCell ref="B9:D9"/>
    <mergeCell ref="A2:J2"/>
    <mergeCell ref="H4:I4"/>
    <mergeCell ref="A5:D5"/>
    <mergeCell ref="E5:E6"/>
    <mergeCell ref="F5:H5"/>
    <mergeCell ref="I5:I6"/>
    <mergeCell ref="J5:J6"/>
    <mergeCell ref="A7:D7"/>
    <mergeCell ref="B19:B20"/>
    <mergeCell ref="A17:D17"/>
    <mergeCell ref="A18:A20"/>
    <mergeCell ref="B18:D18"/>
    <mergeCell ref="C19:D19"/>
    <mergeCell ref="A21:D21"/>
    <mergeCell ref="A22:A24"/>
    <mergeCell ref="B22:D22"/>
    <mergeCell ref="B23:B24"/>
    <mergeCell ref="C23:D23"/>
  </mergeCells>
  <printOptions/>
  <pageMargins left="0.56" right="0.49" top="0.5511811023622047" bottom="0.5511811023622047" header="0.31496062992125984" footer="0.31496062992125984"/>
  <pageSetup horizontalDpi="600" verticalDpi="600" orientation="landscape" paperSize="9" scale="81" r:id="rId2"/>
  <rowBreaks count="1" manualBreakCount="1">
    <brk id="2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9"/>
  <sheetViews>
    <sheetView workbookViewId="0" topLeftCell="A1">
      <selection activeCell="G6" sqref="G6"/>
    </sheetView>
  </sheetViews>
  <sheetFormatPr defaultColWidth="9.140625" defaultRowHeight="15"/>
  <cols>
    <col min="1" max="1" width="8.00390625" style="0" customWidth="1"/>
    <col min="2" max="2" width="8.421875" style="0" customWidth="1"/>
    <col min="3" max="3" width="14.140625" style="0" customWidth="1"/>
    <col min="4" max="4" width="15.421875" style="44" customWidth="1"/>
    <col min="5" max="5" width="15.421875" style="0" customWidth="1"/>
    <col min="6" max="6" width="14.00390625" style="0" customWidth="1"/>
    <col min="7" max="7" width="15.28125" style="42" customWidth="1"/>
    <col min="8" max="8" width="18.00390625" style="0" customWidth="1"/>
    <col min="9" max="9" width="65.140625" style="0" customWidth="1"/>
  </cols>
  <sheetData>
    <row r="1" spans="1:9" ht="60.75" customHeight="1">
      <c r="A1" s="431" t="s">
        <v>208</v>
      </c>
      <c r="B1" s="431"/>
      <c r="C1" s="431"/>
      <c r="D1" s="431"/>
      <c r="E1" s="431"/>
      <c r="F1" s="431"/>
      <c r="G1" s="431"/>
      <c r="H1" s="431"/>
      <c r="I1" s="431"/>
    </row>
    <row r="2" spans="1:9" ht="26.25" customHeight="1">
      <c r="A2" s="432" t="s">
        <v>26</v>
      </c>
      <c r="B2" s="432"/>
      <c r="C2" s="432"/>
      <c r="D2" s="89"/>
      <c r="E2" s="89"/>
      <c r="F2" s="89"/>
      <c r="G2" s="89"/>
      <c r="H2" s="89"/>
      <c r="I2" s="174" t="s">
        <v>86</v>
      </c>
    </row>
    <row r="3" spans="1:9" ht="22.5" customHeight="1">
      <c r="A3" s="433" t="s">
        <v>12</v>
      </c>
      <c r="B3" s="434"/>
      <c r="C3" s="434"/>
      <c r="D3" s="437" t="s">
        <v>210</v>
      </c>
      <c r="E3" s="434" t="s">
        <v>203</v>
      </c>
      <c r="F3" s="434"/>
      <c r="G3" s="439"/>
      <c r="H3" s="435" t="s">
        <v>23</v>
      </c>
      <c r="I3" s="437" t="s">
        <v>24</v>
      </c>
    </row>
    <row r="4" spans="1:9" ht="18.75" customHeight="1">
      <c r="A4" s="90" t="s">
        <v>0</v>
      </c>
      <c r="B4" s="90" t="s">
        <v>1</v>
      </c>
      <c r="C4" s="91" t="s">
        <v>2</v>
      </c>
      <c r="D4" s="438"/>
      <c r="E4" s="280" t="s">
        <v>21</v>
      </c>
      <c r="F4" s="92" t="s">
        <v>22</v>
      </c>
      <c r="G4" s="93" t="s">
        <v>11</v>
      </c>
      <c r="H4" s="436"/>
      <c r="I4" s="438"/>
    </row>
    <row r="5" spans="1:9" ht="21.75" customHeight="1">
      <c r="A5" s="440" t="s">
        <v>25</v>
      </c>
      <c r="B5" s="441"/>
      <c r="C5" s="442"/>
      <c r="D5" s="281">
        <v>1717617000</v>
      </c>
      <c r="E5" s="94">
        <f>SUM(E6+E61+E67+E88+E90+E92)</f>
        <v>1626847000</v>
      </c>
      <c r="F5" s="94">
        <f aca="true" t="shared" si="0" ref="F5:G5">SUM(F6+F61+F67+F88+F90+F92)</f>
        <v>834363252</v>
      </c>
      <c r="G5" s="94">
        <f t="shared" si="0"/>
        <v>792483748</v>
      </c>
      <c r="H5" s="95">
        <f aca="true" t="shared" si="1" ref="H5:H11">E5-D5</f>
        <v>-90770000</v>
      </c>
      <c r="I5" s="96"/>
    </row>
    <row r="6" spans="1:9" s="44" customFormat="1" ht="21.75" customHeight="1">
      <c r="A6" s="440" t="s">
        <v>44</v>
      </c>
      <c r="B6" s="446"/>
      <c r="C6" s="447"/>
      <c r="D6" s="94">
        <v>252570636</v>
      </c>
      <c r="E6" s="94">
        <f>SUM(E7+E14+E17)</f>
        <v>257859700</v>
      </c>
      <c r="F6" s="98">
        <f>SUM(F7+F14+F17)</f>
        <v>75500000</v>
      </c>
      <c r="G6" s="98">
        <f>SUM(G7+G14+G17)</f>
        <v>182359700</v>
      </c>
      <c r="H6" s="99">
        <f t="shared" si="1"/>
        <v>5289064</v>
      </c>
      <c r="I6" s="96"/>
    </row>
    <row r="7" spans="1:9" s="44" customFormat="1" ht="21.75" customHeight="1">
      <c r="A7" s="444" t="s">
        <v>13</v>
      </c>
      <c r="B7" s="443" t="s">
        <v>88</v>
      </c>
      <c r="C7" s="443"/>
      <c r="D7" s="94">
        <v>112070636</v>
      </c>
      <c r="E7" s="94">
        <f>SUM(E8:E13)</f>
        <v>117359700</v>
      </c>
      <c r="F7" s="97">
        <f>SUM(F8:F13)</f>
        <v>0</v>
      </c>
      <c r="G7" s="98">
        <f>SUM(G8:G13)</f>
        <v>117359700</v>
      </c>
      <c r="H7" s="99">
        <f t="shared" si="1"/>
        <v>5289064</v>
      </c>
      <c r="I7" s="96"/>
    </row>
    <row r="8" spans="1:21" ht="107.25" customHeight="1">
      <c r="A8" s="445"/>
      <c r="B8" s="394" t="s">
        <v>14</v>
      </c>
      <c r="C8" s="100" t="s">
        <v>89</v>
      </c>
      <c r="D8" s="101">
        <v>85114600</v>
      </c>
      <c r="E8" s="101">
        <f>SUM(F8:G8)</f>
        <v>91737540</v>
      </c>
      <c r="F8" s="102"/>
      <c r="G8" s="102">
        <v>91737540</v>
      </c>
      <c r="H8" s="282">
        <f t="shared" si="1"/>
        <v>6622940</v>
      </c>
      <c r="I8" s="103" t="s">
        <v>228</v>
      </c>
      <c r="J8" s="462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</row>
    <row r="9" spans="1:13" ht="99" customHeight="1">
      <c r="A9" s="104"/>
      <c r="B9" s="429"/>
      <c r="C9" s="105" t="s">
        <v>15</v>
      </c>
      <c r="D9" s="106">
        <v>8532136</v>
      </c>
      <c r="E9" s="106">
        <f>SUM(F9:G9)</f>
        <v>6791420</v>
      </c>
      <c r="F9" s="107"/>
      <c r="G9" s="108">
        <v>6791420</v>
      </c>
      <c r="H9" s="282">
        <f t="shared" si="1"/>
        <v>-1740716</v>
      </c>
      <c r="I9" s="109" t="s">
        <v>225</v>
      </c>
      <c r="J9" s="460"/>
      <c r="K9" s="461"/>
      <c r="L9" s="461"/>
      <c r="M9" s="461"/>
    </row>
    <row r="10" spans="1:9" ht="40.5" customHeight="1">
      <c r="A10" s="104"/>
      <c r="B10" s="429"/>
      <c r="C10" s="110" t="s">
        <v>90</v>
      </c>
      <c r="D10" s="106">
        <v>7803900</v>
      </c>
      <c r="E10" s="106">
        <f>SUM(F10:G10)</f>
        <v>8210740</v>
      </c>
      <c r="F10" s="107"/>
      <c r="G10" s="111">
        <v>8210740</v>
      </c>
      <c r="H10" s="282">
        <f t="shared" si="1"/>
        <v>406840</v>
      </c>
      <c r="I10" s="112" t="s">
        <v>209</v>
      </c>
    </row>
    <row r="11" spans="1:9" ht="101.25" customHeight="1">
      <c r="A11" s="104"/>
      <c r="B11" s="429"/>
      <c r="C11" s="113" t="s">
        <v>91</v>
      </c>
      <c r="D11" s="297">
        <v>9120000</v>
      </c>
      <c r="E11" s="114">
        <f>SUM(F11:G11)</f>
        <v>9120000</v>
      </c>
      <c r="F11" s="115"/>
      <c r="G11" s="102">
        <v>9120000</v>
      </c>
      <c r="H11" s="282">
        <f t="shared" si="1"/>
        <v>0</v>
      </c>
      <c r="I11" s="112" t="s">
        <v>185</v>
      </c>
    </row>
    <row r="12" spans="1:9" ht="30" customHeight="1">
      <c r="A12" s="104"/>
      <c r="B12" s="430"/>
      <c r="C12" s="116" t="s">
        <v>92</v>
      </c>
      <c r="D12" s="117">
        <v>500000</v>
      </c>
      <c r="E12" s="304">
        <f aca="true" t="shared" si="2" ref="E12:E13">SUM(F12:G12)</f>
        <v>500000</v>
      </c>
      <c r="F12" s="118"/>
      <c r="G12" s="118">
        <v>500000</v>
      </c>
      <c r="H12" s="282"/>
      <c r="I12" s="119" t="s">
        <v>184</v>
      </c>
    </row>
    <row r="13" spans="1:9" ht="27" customHeight="1">
      <c r="A13" s="120"/>
      <c r="B13" s="429"/>
      <c r="C13" s="104" t="s">
        <v>93</v>
      </c>
      <c r="D13" s="300">
        <v>1000000</v>
      </c>
      <c r="E13" s="304">
        <f t="shared" si="2"/>
        <v>1000000</v>
      </c>
      <c r="F13" s="121"/>
      <c r="G13" s="122">
        <v>1000000</v>
      </c>
      <c r="H13" s="282"/>
      <c r="I13" s="123" t="s">
        <v>211</v>
      </c>
    </row>
    <row r="14" spans="1:9" s="44" customFormat="1" ht="27" customHeight="1">
      <c r="A14" s="120"/>
      <c r="B14" s="448" t="s">
        <v>94</v>
      </c>
      <c r="C14" s="449"/>
      <c r="D14" s="124">
        <v>500000</v>
      </c>
      <c r="E14" s="124">
        <f>SUM(E15:E16)</f>
        <v>500000</v>
      </c>
      <c r="F14" s="125">
        <f>SUM(F15:F16)</f>
        <v>500000</v>
      </c>
      <c r="G14" s="125">
        <f>SUM(G15:G16)</f>
        <v>0</v>
      </c>
      <c r="H14" s="99"/>
      <c r="I14" s="126"/>
    </row>
    <row r="15" spans="1:9" ht="23.25" customHeight="1">
      <c r="A15" s="120"/>
      <c r="B15" s="465" t="s">
        <v>95</v>
      </c>
      <c r="C15" s="253" t="s">
        <v>96</v>
      </c>
      <c r="D15" s="278">
        <v>300000</v>
      </c>
      <c r="E15" s="309">
        <f>SUM(F15:G15)</f>
        <v>300000</v>
      </c>
      <c r="F15" s="307">
        <v>300000</v>
      </c>
      <c r="G15" s="254"/>
      <c r="H15" s="282"/>
      <c r="I15" s="255" t="s">
        <v>150</v>
      </c>
    </row>
    <row r="16" spans="1:14" ht="27" customHeight="1">
      <c r="A16" s="464"/>
      <c r="B16" s="466"/>
      <c r="C16" s="256" t="s">
        <v>16</v>
      </c>
      <c r="D16" s="305">
        <v>200000</v>
      </c>
      <c r="E16" s="309">
        <f>SUM(F16:G16)</f>
        <v>200000</v>
      </c>
      <c r="F16" s="308">
        <v>200000</v>
      </c>
      <c r="G16" s="295"/>
      <c r="H16" s="296"/>
      <c r="I16" s="257" t="s">
        <v>151</v>
      </c>
      <c r="J16" s="12"/>
      <c r="K16" s="13"/>
      <c r="L16" s="13"/>
      <c r="M16" s="13"/>
      <c r="N16" s="13"/>
    </row>
    <row r="17" spans="1:9" s="80" customFormat="1" ht="27" customHeight="1">
      <c r="A17" s="464"/>
      <c r="B17" s="455" t="s">
        <v>97</v>
      </c>
      <c r="C17" s="456"/>
      <c r="D17" s="306">
        <f>SUM(D18:D60)</f>
        <v>140000000</v>
      </c>
      <c r="E17" s="310">
        <f>SUM(E18:E60)</f>
        <v>140000000</v>
      </c>
      <c r="F17" s="293">
        <f>SUM(F18:F60)</f>
        <v>75000000</v>
      </c>
      <c r="G17" s="293">
        <f>SUM(G18:G60)</f>
        <v>65000000</v>
      </c>
      <c r="H17" s="294"/>
      <c r="I17" s="126"/>
    </row>
    <row r="18" spans="1:14" ht="127.5" customHeight="1">
      <c r="A18" s="464"/>
      <c r="B18" s="429" t="s">
        <v>98</v>
      </c>
      <c r="C18" s="394" t="s">
        <v>3</v>
      </c>
      <c r="D18" s="414">
        <v>7400000</v>
      </c>
      <c r="E18" s="414">
        <f>SUM(F18:G20)</f>
        <v>7400000</v>
      </c>
      <c r="F18" s="417">
        <v>7400000</v>
      </c>
      <c r="G18" s="400"/>
      <c r="H18" s="415"/>
      <c r="I18" s="127" t="s">
        <v>153</v>
      </c>
      <c r="J18" s="12"/>
      <c r="K18" s="13"/>
      <c r="L18" s="13"/>
      <c r="M18" s="13"/>
      <c r="N18" s="13"/>
    </row>
    <row r="19" spans="1:9" s="44" customFormat="1" ht="34.5" customHeight="1">
      <c r="A19" s="128"/>
      <c r="B19" s="429"/>
      <c r="C19" s="394"/>
      <c r="D19" s="414"/>
      <c r="E19" s="414"/>
      <c r="F19" s="417"/>
      <c r="G19" s="400"/>
      <c r="H19" s="415"/>
      <c r="I19" s="129" t="s">
        <v>152</v>
      </c>
    </row>
    <row r="20" spans="1:9" s="44" customFormat="1" ht="29.25" customHeight="1">
      <c r="A20" s="128"/>
      <c r="B20" s="429"/>
      <c r="C20" s="450"/>
      <c r="D20" s="399"/>
      <c r="E20" s="399"/>
      <c r="F20" s="418"/>
      <c r="G20" s="396"/>
      <c r="H20" s="416"/>
      <c r="I20" s="129" t="s">
        <v>154</v>
      </c>
    </row>
    <row r="21" spans="1:9" ht="34.5" customHeight="1">
      <c r="A21" s="104"/>
      <c r="B21" s="429"/>
      <c r="C21" s="248" t="s">
        <v>99</v>
      </c>
      <c r="D21" s="398">
        <v>45600000</v>
      </c>
      <c r="E21" s="398">
        <f>SUM(F21:G21)</f>
        <v>45600000</v>
      </c>
      <c r="F21" s="244">
        <v>45600000</v>
      </c>
      <c r="G21" s="244"/>
      <c r="H21" s="419"/>
      <c r="I21" s="423" t="s">
        <v>188</v>
      </c>
    </row>
    <row r="22" spans="1:9" ht="27" customHeight="1">
      <c r="A22" s="104"/>
      <c r="B22" s="429"/>
      <c r="C22" s="249"/>
      <c r="D22" s="414"/>
      <c r="E22" s="414"/>
      <c r="F22" s="246"/>
      <c r="G22" s="246"/>
      <c r="H22" s="415"/>
      <c r="I22" s="424"/>
    </row>
    <row r="23" spans="1:9" ht="14.25" customHeight="1">
      <c r="A23" s="104"/>
      <c r="B23" s="429"/>
      <c r="C23" s="249"/>
      <c r="D23" s="414"/>
      <c r="E23" s="414"/>
      <c r="F23" s="246"/>
      <c r="G23" s="246"/>
      <c r="H23" s="415"/>
      <c r="I23" s="424"/>
    </row>
    <row r="24" spans="1:9" ht="25.5" customHeight="1">
      <c r="A24" s="104"/>
      <c r="B24" s="429"/>
      <c r="C24" s="249"/>
      <c r="D24" s="414"/>
      <c r="E24" s="414"/>
      <c r="F24" s="246"/>
      <c r="G24" s="246"/>
      <c r="H24" s="415"/>
      <c r="I24" s="424"/>
    </row>
    <row r="25" spans="1:9" ht="26.25" customHeight="1">
      <c r="A25" s="104"/>
      <c r="B25" s="429"/>
      <c r="C25" s="249"/>
      <c r="D25" s="414"/>
      <c r="E25" s="414"/>
      <c r="F25" s="246"/>
      <c r="G25" s="246"/>
      <c r="H25" s="415"/>
      <c r="I25" s="424"/>
    </row>
    <row r="26" spans="1:9" ht="21" customHeight="1">
      <c r="A26" s="104"/>
      <c r="B26" s="429"/>
      <c r="C26" s="249"/>
      <c r="D26" s="414"/>
      <c r="E26" s="414"/>
      <c r="F26" s="246"/>
      <c r="G26" s="246"/>
      <c r="H26" s="415"/>
      <c r="I26" s="424"/>
    </row>
    <row r="27" spans="1:9" ht="27.75" customHeight="1">
      <c r="A27" s="104"/>
      <c r="B27" s="429"/>
      <c r="C27" s="249"/>
      <c r="D27" s="414"/>
      <c r="E27" s="414"/>
      <c r="F27" s="246"/>
      <c r="G27" s="246"/>
      <c r="H27" s="415"/>
      <c r="I27" s="424"/>
    </row>
    <row r="28" spans="1:9" ht="24.75" customHeight="1">
      <c r="A28" s="104"/>
      <c r="B28" s="429"/>
      <c r="C28" s="249"/>
      <c r="D28" s="414"/>
      <c r="E28" s="414"/>
      <c r="F28" s="246"/>
      <c r="G28" s="246"/>
      <c r="H28" s="415"/>
      <c r="I28" s="424"/>
    </row>
    <row r="29" spans="1:9" ht="27.75" customHeight="1">
      <c r="A29" s="104"/>
      <c r="B29" s="429"/>
      <c r="C29" s="249"/>
      <c r="D29" s="414"/>
      <c r="E29" s="414"/>
      <c r="F29" s="246"/>
      <c r="G29" s="246"/>
      <c r="H29" s="415"/>
      <c r="I29" s="424"/>
    </row>
    <row r="30" spans="1:9" ht="19.5" customHeight="1">
      <c r="A30" s="104"/>
      <c r="B30" s="429"/>
      <c r="C30" s="249"/>
      <c r="D30" s="414"/>
      <c r="E30" s="414"/>
      <c r="F30" s="246"/>
      <c r="G30" s="246"/>
      <c r="H30" s="415"/>
      <c r="I30" s="424"/>
    </row>
    <row r="31" spans="1:9" s="44" customFormat="1" ht="19.5" customHeight="1">
      <c r="A31" s="104"/>
      <c r="B31" s="429"/>
      <c r="C31" s="249"/>
      <c r="D31" s="299"/>
      <c r="E31" s="247"/>
      <c r="F31" s="246"/>
      <c r="G31" s="246"/>
      <c r="H31" s="415"/>
      <c r="I31" s="424"/>
    </row>
    <row r="32" spans="1:9" s="44" customFormat="1" ht="33.75" customHeight="1">
      <c r="A32" s="104"/>
      <c r="B32" s="429"/>
      <c r="C32" s="249"/>
      <c r="D32" s="299"/>
      <c r="E32" s="247"/>
      <c r="F32" s="246"/>
      <c r="G32" s="246"/>
      <c r="H32" s="415"/>
      <c r="I32" s="424"/>
    </row>
    <row r="33" spans="1:9" s="44" customFormat="1" ht="19.5" customHeight="1">
      <c r="A33" s="104"/>
      <c r="B33" s="429"/>
      <c r="C33" s="249"/>
      <c r="D33" s="299"/>
      <c r="E33" s="247"/>
      <c r="F33" s="246"/>
      <c r="G33" s="246"/>
      <c r="H33" s="415"/>
      <c r="I33" s="424"/>
    </row>
    <row r="34" spans="1:9" s="44" customFormat="1" ht="19.5" customHeight="1">
      <c r="A34" s="104"/>
      <c r="B34" s="429"/>
      <c r="C34" s="249"/>
      <c r="D34" s="299"/>
      <c r="E34" s="247"/>
      <c r="F34" s="246"/>
      <c r="G34" s="246"/>
      <c r="H34" s="415"/>
      <c r="I34" s="424"/>
    </row>
    <row r="35" spans="1:9" s="44" customFormat="1" ht="19.5" customHeight="1">
      <c r="A35" s="104"/>
      <c r="B35" s="429"/>
      <c r="C35" s="249"/>
      <c r="D35" s="299"/>
      <c r="E35" s="247"/>
      <c r="F35" s="246"/>
      <c r="G35" s="246"/>
      <c r="H35" s="415"/>
      <c r="I35" s="424"/>
    </row>
    <row r="36" spans="1:9" s="44" customFormat="1" ht="19.5" customHeight="1">
      <c r="A36" s="104"/>
      <c r="B36" s="429"/>
      <c r="C36" s="249"/>
      <c r="D36" s="299"/>
      <c r="E36" s="247"/>
      <c r="F36" s="246"/>
      <c r="G36" s="246"/>
      <c r="H36" s="415"/>
      <c r="I36" s="424"/>
    </row>
    <row r="37" spans="1:9" s="44" customFormat="1" ht="19.5" customHeight="1">
      <c r="A37" s="104"/>
      <c r="B37" s="429"/>
      <c r="C37" s="249"/>
      <c r="D37" s="299"/>
      <c r="E37" s="247"/>
      <c r="F37" s="246"/>
      <c r="G37" s="246"/>
      <c r="H37" s="415"/>
      <c r="I37" s="424"/>
    </row>
    <row r="38" spans="1:9" s="44" customFormat="1" ht="19.5" customHeight="1">
      <c r="A38" s="104"/>
      <c r="B38" s="429"/>
      <c r="C38" s="249"/>
      <c r="D38" s="299"/>
      <c r="E38" s="247"/>
      <c r="F38" s="246"/>
      <c r="G38" s="246"/>
      <c r="H38" s="415"/>
      <c r="I38" s="424"/>
    </row>
    <row r="39" spans="1:9" s="44" customFormat="1" ht="68.25" customHeight="1">
      <c r="A39" s="104"/>
      <c r="B39" s="429"/>
      <c r="C39" s="260"/>
      <c r="D39" s="261"/>
      <c r="E39" s="261"/>
      <c r="F39" s="262"/>
      <c r="G39" s="262"/>
      <c r="H39" s="420"/>
      <c r="I39" s="425"/>
    </row>
    <row r="40" spans="1:10" ht="27" customHeight="1">
      <c r="A40" s="104"/>
      <c r="B40" s="104"/>
      <c r="C40" s="454" t="s">
        <v>100</v>
      </c>
      <c r="D40" s="422">
        <f>SUM(E40:E40)</f>
        <v>40000000</v>
      </c>
      <c r="E40" s="422">
        <f>SUM(F40:G40)</f>
        <v>40000000</v>
      </c>
      <c r="F40" s="258"/>
      <c r="G40" s="259">
        <v>40000000</v>
      </c>
      <c r="H40" s="421"/>
      <c r="I40" s="426" t="s">
        <v>189</v>
      </c>
      <c r="J40" s="222"/>
    </row>
    <row r="41" spans="1:10" ht="24.75" customHeight="1">
      <c r="A41" s="104"/>
      <c r="B41" s="104"/>
      <c r="C41" s="394"/>
      <c r="D41" s="414"/>
      <c r="E41" s="414"/>
      <c r="F41" s="246"/>
      <c r="G41" s="246"/>
      <c r="H41" s="415"/>
      <c r="I41" s="427"/>
      <c r="J41" s="222"/>
    </row>
    <row r="42" spans="1:10" ht="27" customHeight="1">
      <c r="A42" s="104"/>
      <c r="B42" s="104"/>
      <c r="C42" s="394"/>
      <c r="D42" s="414"/>
      <c r="E42" s="414"/>
      <c r="F42" s="246"/>
      <c r="G42" s="246"/>
      <c r="H42" s="415"/>
      <c r="I42" s="427"/>
      <c r="J42" s="222"/>
    </row>
    <row r="43" spans="1:10" ht="24" customHeight="1">
      <c r="A43" s="104"/>
      <c r="B43" s="104"/>
      <c r="C43" s="394"/>
      <c r="D43" s="414"/>
      <c r="E43" s="414"/>
      <c r="F43" s="246"/>
      <c r="G43" s="246"/>
      <c r="H43" s="415"/>
      <c r="I43" s="427"/>
      <c r="J43" s="222"/>
    </row>
    <row r="44" spans="1:10" s="44" customFormat="1" ht="24" customHeight="1">
      <c r="A44" s="104"/>
      <c r="B44" s="104"/>
      <c r="C44" s="394"/>
      <c r="D44" s="414"/>
      <c r="E44" s="414"/>
      <c r="F44" s="246"/>
      <c r="G44" s="246"/>
      <c r="H44" s="415"/>
      <c r="I44" s="427"/>
      <c r="J44" s="222"/>
    </row>
    <row r="45" spans="1:10" ht="20.25" customHeight="1">
      <c r="A45" s="104"/>
      <c r="B45" s="104"/>
      <c r="C45" s="450"/>
      <c r="D45" s="399"/>
      <c r="E45" s="399"/>
      <c r="F45" s="245"/>
      <c r="G45" s="245"/>
      <c r="H45" s="416"/>
      <c r="I45" s="428"/>
      <c r="J45" s="222"/>
    </row>
    <row r="46" spans="1:10" ht="21.75" customHeight="1">
      <c r="A46" s="104"/>
      <c r="B46" s="104"/>
      <c r="C46" s="113" t="s">
        <v>101</v>
      </c>
      <c r="D46" s="297">
        <v>7600000</v>
      </c>
      <c r="E46" s="114">
        <f>SUM(F46:G46)</f>
        <v>7600000</v>
      </c>
      <c r="F46" s="102">
        <v>7600000</v>
      </c>
      <c r="G46" s="102"/>
      <c r="H46" s="133"/>
      <c r="I46" s="411" t="s">
        <v>155</v>
      </c>
      <c r="J46" s="178"/>
    </row>
    <row r="47" spans="1:9" ht="24.75" customHeight="1">
      <c r="A47" s="104"/>
      <c r="B47" s="104"/>
      <c r="C47" s="104"/>
      <c r="D47" s="299"/>
      <c r="E47" s="130"/>
      <c r="F47" s="115"/>
      <c r="G47" s="115"/>
      <c r="H47" s="134"/>
      <c r="I47" s="412"/>
    </row>
    <row r="48" spans="1:9" s="44" customFormat="1" ht="24.75" customHeight="1">
      <c r="A48" s="104"/>
      <c r="B48" s="104"/>
      <c r="C48" s="104"/>
      <c r="D48" s="299"/>
      <c r="E48" s="130"/>
      <c r="F48" s="115"/>
      <c r="G48" s="115"/>
      <c r="H48" s="134"/>
      <c r="I48" s="412"/>
    </row>
    <row r="49" spans="1:9" s="44" customFormat="1" ht="24.75" customHeight="1">
      <c r="A49" s="104"/>
      <c r="B49" s="104"/>
      <c r="C49" s="104"/>
      <c r="D49" s="299"/>
      <c r="E49" s="130"/>
      <c r="F49" s="115"/>
      <c r="G49" s="115"/>
      <c r="H49" s="134"/>
      <c r="I49" s="412"/>
    </row>
    <row r="50" spans="1:9" s="44" customFormat="1" ht="24.75" customHeight="1">
      <c r="A50" s="104"/>
      <c r="B50" s="104"/>
      <c r="C50" s="104"/>
      <c r="D50" s="299"/>
      <c r="E50" s="130"/>
      <c r="F50" s="115"/>
      <c r="G50" s="115"/>
      <c r="H50" s="134"/>
      <c r="I50" s="412"/>
    </row>
    <row r="51" spans="1:9" s="44" customFormat="1" ht="24.75" customHeight="1">
      <c r="A51" s="104"/>
      <c r="B51" s="104"/>
      <c r="C51" s="104"/>
      <c r="D51" s="299"/>
      <c r="E51" s="130"/>
      <c r="F51" s="115"/>
      <c r="G51" s="115"/>
      <c r="H51" s="134"/>
      <c r="I51" s="412"/>
    </row>
    <row r="52" spans="1:9" s="44" customFormat="1" ht="30.75" customHeight="1">
      <c r="A52" s="104"/>
      <c r="B52" s="104"/>
      <c r="C52" s="104"/>
      <c r="D52" s="299"/>
      <c r="E52" s="130"/>
      <c r="F52" s="115"/>
      <c r="G52" s="115"/>
      <c r="H52" s="134"/>
      <c r="I52" s="412"/>
    </row>
    <row r="53" spans="1:9" s="44" customFormat="1" ht="15.75" customHeight="1" hidden="1">
      <c r="A53" s="104"/>
      <c r="B53" s="104"/>
      <c r="C53" s="104"/>
      <c r="D53" s="299"/>
      <c r="E53" s="130"/>
      <c r="F53" s="115"/>
      <c r="G53" s="115"/>
      <c r="H53" s="134"/>
      <c r="I53" s="412"/>
    </row>
    <row r="54" spans="1:9" s="44" customFormat="1" ht="24.75" customHeight="1" hidden="1">
      <c r="A54" s="104"/>
      <c r="B54" s="104"/>
      <c r="C54" s="104"/>
      <c r="D54" s="299"/>
      <c r="E54" s="130"/>
      <c r="F54" s="115"/>
      <c r="G54" s="115"/>
      <c r="H54" s="134"/>
      <c r="I54" s="412"/>
    </row>
    <row r="55" spans="1:9" ht="19.5" customHeight="1" hidden="1">
      <c r="A55" s="104"/>
      <c r="B55" s="104"/>
      <c r="C55" s="135"/>
      <c r="D55" s="298"/>
      <c r="E55" s="131"/>
      <c r="F55" s="132"/>
      <c r="G55" s="136"/>
      <c r="H55" s="137"/>
      <c r="I55" s="413"/>
    </row>
    <row r="56" spans="1:9" ht="24.75" customHeight="1">
      <c r="A56" s="128"/>
      <c r="B56" s="128"/>
      <c r="C56" s="113" t="s">
        <v>17</v>
      </c>
      <c r="D56" s="398">
        <v>25000000</v>
      </c>
      <c r="E56" s="398">
        <f>SUM(F56:G56)</f>
        <v>25000000</v>
      </c>
      <c r="F56" s="102"/>
      <c r="G56" s="102">
        <v>25000000</v>
      </c>
      <c r="H56" s="133"/>
      <c r="I56" s="138" t="s">
        <v>156</v>
      </c>
    </row>
    <row r="57" spans="1:9" ht="20.25" customHeight="1">
      <c r="A57" s="128"/>
      <c r="B57" s="128"/>
      <c r="C57" s="104"/>
      <c r="D57" s="414"/>
      <c r="E57" s="414"/>
      <c r="F57" s="115"/>
      <c r="G57" s="139"/>
      <c r="H57" s="134"/>
      <c r="I57" s="233" t="s">
        <v>157</v>
      </c>
    </row>
    <row r="58" spans="1:9" s="44" customFormat="1" ht="20.25" customHeight="1">
      <c r="A58" s="128"/>
      <c r="B58" s="128"/>
      <c r="C58" s="104"/>
      <c r="D58" s="414"/>
      <c r="E58" s="414"/>
      <c r="F58" s="115"/>
      <c r="G58" s="139"/>
      <c r="H58" s="134"/>
      <c r="I58" s="233" t="s">
        <v>158</v>
      </c>
    </row>
    <row r="59" spans="1:9" s="44" customFormat="1" ht="20.25" customHeight="1">
      <c r="A59" s="128"/>
      <c r="B59" s="128"/>
      <c r="C59" s="135"/>
      <c r="D59" s="399"/>
      <c r="E59" s="399"/>
      <c r="F59" s="132"/>
      <c r="G59" s="136"/>
      <c r="H59" s="137"/>
      <c r="I59" s="234" t="s">
        <v>159</v>
      </c>
    </row>
    <row r="60" spans="1:9" s="44" customFormat="1" ht="36.75" customHeight="1">
      <c r="A60" s="128"/>
      <c r="B60" s="128"/>
      <c r="C60" s="229" t="s">
        <v>102</v>
      </c>
      <c r="D60" s="297">
        <v>14400000</v>
      </c>
      <c r="E60" s="228">
        <f>SUM(F60:G60)</f>
        <v>14400000</v>
      </c>
      <c r="F60" s="236">
        <v>14400000</v>
      </c>
      <c r="G60" s="236"/>
      <c r="H60" s="230"/>
      <c r="I60" s="237" t="s">
        <v>186</v>
      </c>
    </row>
    <row r="61" spans="1:9" s="44" customFormat="1" ht="24.75" customHeight="1">
      <c r="A61" s="469" t="s">
        <v>103</v>
      </c>
      <c r="B61" s="469"/>
      <c r="C61" s="469"/>
      <c r="D61" s="140">
        <f>SUM(D62:D66)</f>
        <v>116000000</v>
      </c>
      <c r="E61" s="140">
        <f>SUM(E62:E66)</f>
        <v>331000000</v>
      </c>
      <c r="F61" s="141">
        <f>SUM(F62:F66)</f>
        <v>80000000</v>
      </c>
      <c r="G61" s="141">
        <f>SUM(G62:G66)</f>
        <v>251000000</v>
      </c>
      <c r="H61" s="142">
        <f>E61-D61</f>
        <v>215000000</v>
      </c>
      <c r="I61" s="143"/>
    </row>
    <row r="62" spans="1:9" ht="40.5" customHeight="1">
      <c r="A62" s="394" t="s">
        <v>181</v>
      </c>
      <c r="B62" s="394" t="s">
        <v>18</v>
      </c>
      <c r="C62" s="104" t="s">
        <v>18</v>
      </c>
      <c r="D62" s="144">
        <v>85000000</v>
      </c>
      <c r="E62" s="144">
        <f>SUM(F62:G62)</f>
        <v>300000000</v>
      </c>
      <c r="F62" s="102">
        <v>50000000</v>
      </c>
      <c r="G62" s="102">
        <v>250000000</v>
      </c>
      <c r="H62" s="285">
        <f>E62-D62</f>
        <v>215000000</v>
      </c>
      <c r="I62" s="145" t="s">
        <v>212</v>
      </c>
    </row>
    <row r="63" spans="1:9" ht="57" customHeight="1">
      <c r="A63" s="394"/>
      <c r="B63" s="394"/>
      <c r="C63" s="113" t="s">
        <v>104</v>
      </c>
      <c r="D63" s="297">
        <v>30000000</v>
      </c>
      <c r="E63" s="251">
        <f>SUM(F63:G63)</f>
        <v>30000000</v>
      </c>
      <c r="F63" s="102">
        <v>30000000</v>
      </c>
      <c r="G63" s="102"/>
      <c r="H63" s="285"/>
      <c r="I63" s="231" t="s">
        <v>161</v>
      </c>
    </row>
    <row r="64" spans="1:9" ht="21.75" customHeight="1">
      <c r="A64" s="394"/>
      <c r="B64" s="394"/>
      <c r="C64" s="451" t="s">
        <v>105</v>
      </c>
      <c r="D64" s="457">
        <v>1000000</v>
      </c>
      <c r="E64" s="457">
        <f>SUM(F64:G64)</f>
        <v>1000000</v>
      </c>
      <c r="F64" s="266"/>
      <c r="G64" s="266">
        <v>1000000</v>
      </c>
      <c r="H64" s="475"/>
      <c r="I64" s="471" t="s">
        <v>106</v>
      </c>
    </row>
    <row r="65" spans="1:9" s="44" customFormat="1" ht="21.75" customHeight="1">
      <c r="A65" s="394"/>
      <c r="B65" s="394"/>
      <c r="C65" s="452"/>
      <c r="D65" s="458"/>
      <c r="E65" s="458"/>
      <c r="F65" s="267"/>
      <c r="G65" s="267"/>
      <c r="H65" s="476"/>
      <c r="I65" s="472"/>
    </row>
    <row r="66" spans="1:9" ht="12.75" customHeight="1">
      <c r="A66" s="450"/>
      <c r="B66" s="450"/>
      <c r="C66" s="453"/>
      <c r="D66" s="459"/>
      <c r="E66" s="459"/>
      <c r="F66" s="268"/>
      <c r="G66" s="268"/>
      <c r="H66" s="477"/>
      <c r="I66" s="473"/>
    </row>
    <row r="67" spans="1:9" s="44" customFormat="1" ht="25.5" customHeight="1">
      <c r="A67" s="470" t="s">
        <v>107</v>
      </c>
      <c r="B67" s="405"/>
      <c r="C67" s="405"/>
      <c r="D67" s="263">
        <f>SUM(D68+D81)</f>
        <v>130000000</v>
      </c>
      <c r="E67" s="263">
        <f>SUM(E68+E81)</f>
        <v>130000000</v>
      </c>
      <c r="F67" s="146">
        <f>SUM(F68,F81)</f>
        <v>0</v>
      </c>
      <c r="G67" s="146">
        <f>SUM(G68+G81)</f>
        <v>130000000</v>
      </c>
      <c r="H67" s="147"/>
      <c r="I67" s="126"/>
    </row>
    <row r="68" spans="1:9" s="44" customFormat="1" ht="25.5" customHeight="1">
      <c r="A68" s="444" t="s">
        <v>108</v>
      </c>
      <c r="B68" s="448" t="s">
        <v>109</v>
      </c>
      <c r="C68" s="449"/>
      <c r="D68" s="148">
        <f>SUM(D69:D80)</f>
        <v>126000000</v>
      </c>
      <c r="E68" s="148">
        <f>SUM(E69:E80)</f>
        <v>126000000</v>
      </c>
      <c r="F68" s="146">
        <f>SUM(F69:F80)</f>
        <v>0</v>
      </c>
      <c r="G68" s="146">
        <f>SUM(G69:G80)</f>
        <v>126000000</v>
      </c>
      <c r="H68" s="147"/>
      <c r="I68" s="126"/>
    </row>
    <row r="69" spans="1:9" ht="58.5" customHeight="1">
      <c r="A69" s="445"/>
      <c r="B69" s="104" t="s">
        <v>98</v>
      </c>
      <c r="C69" s="394" t="s">
        <v>110</v>
      </c>
      <c r="D69" s="408">
        <f>SUM(E69:E69)</f>
        <v>50000000</v>
      </c>
      <c r="E69" s="408">
        <f>SUM(F69:G73)</f>
        <v>50000000</v>
      </c>
      <c r="F69" s="417"/>
      <c r="G69" s="400">
        <v>50000000</v>
      </c>
      <c r="H69" s="401"/>
      <c r="I69" s="149" t="s">
        <v>165</v>
      </c>
    </row>
    <row r="70" spans="1:9" s="44" customFormat="1" ht="114" customHeight="1">
      <c r="A70" s="445"/>
      <c r="B70" s="104"/>
      <c r="C70" s="394"/>
      <c r="D70" s="409"/>
      <c r="E70" s="409"/>
      <c r="F70" s="417"/>
      <c r="G70" s="400"/>
      <c r="H70" s="402"/>
      <c r="I70" s="149" t="s">
        <v>164</v>
      </c>
    </row>
    <row r="71" spans="1:9" s="44" customFormat="1" ht="19.5" customHeight="1">
      <c r="A71" s="445"/>
      <c r="B71" s="104"/>
      <c r="C71" s="394"/>
      <c r="D71" s="409"/>
      <c r="E71" s="409"/>
      <c r="F71" s="417"/>
      <c r="G71" s="400"/>
      <c r="H71" s="402"/>
      <c r="I71" s="149" t="s">
        <v>160</v>
      </c>
    </row>
    <row r="72" spans="1:9" s="44" customFormat="1" ht="18.75" customHeight="1">
      <c r="A72" s="445"/>
      <c r="B72" s="104"/>
      <c r="C72" s="394"/>
      <c r="D72" s="409"/>
      <c r="E72" s="409"/>
      <c r="F72" s="417"/>
      <c r="G72" s="400"/>
      <c r="H72" s="402"/>
      <c r="I72" s="149" t="s">
        <v>163</v>
      </c>
    </row>
    <row r="73" spans="1:9" ht="21.75" customHeight="1">
      <c r="A73" s="445"/>
      <c r="B73" s="104"/>
      <c r="C73" s="394"/>
      <c r="D73" s="410"/>
      <c r="E73" s="410"/>
      <c r="F73" s="418"/>
      <c r="G73" s="396"/>
      <c r="H73" s="403"/>
      <c r="I73" s="232" t="s">
        <v>162</v>
      </c>
    </row>
    <row r="74" spans="1:14" ht="49.5" customHeight="1">
      <c r="A74" s="445"/>
      <c r="B74" s="104"/>
      <c r="C74" s="150" t="s">
        <v>114</v>
      </c>
      <c r="D74" s="144">
        <v>2500000</v>
      </c>
      <c r="E74" s="144">
        <f aca="true" t="shared" si="3" ref="E74:E80">SUM(F74:G74)</f>
        <v>1920000</v>
      </c>
      <c r="F74" s="102"/>
      <c r="G74" s="102">
        <v>1920000</v>
      </c>
      <c r="H74" s="133">
        <f>E74-D74</f>
        <v>-580000</v>
      </c>
      <c r="I74" s="145" t="s">
        <v>226</v>
      </c>
      <c r="J74" s="303"/>
      <c r="K74" s="302"/>
      <c r="L74" s="302"/>
      <c r="M74" s="302"/>
      <c r="N74" s="302"/>
    </row>
    <row r="75" spans="1:9" ht="44.25" customHeight="1">
      <c r="A75" s="445"/>
      <c r="B75" s="104"/>
      <c r="C75" s="150" t="s">
        <v>115</v>
      </c>
      <c r="D75" s="144">
        <v>2000000</v>
      </c>
      <c r="E75" s="144">
        <f t="shared" si="3"/>
        <v>2580000</v>
      </c>
      <c r="F75" s="151"/>
      <c r="G75" s="151">
        <v>2580000</v>
      </c>
      <c r="H75" s="133">
        <f>E75-D75</f>
        <v>580000</v>
      </c>
      <c r="I75" s="145" t="s">
        <v>227</v>
      </c>
    </row>
    <row r="76" spans="1:9" ht="83.25" customHeight="1">
      <c r="A76" s="445"/>
      <c r="B76" s="104"/>
      <c r="C76" s="150" t="s">
        <v>116</v>
      </c>
      <c r="D76" s="144">
        <v>25000000</v>
      </c>
      <c r="E76" s="144">
        <f t="shared" si="3"/>
        <v>25000000</v>
      </c>
      <c r="F76" s="102"/>
      <c r="G76" s="102">
        <v>25000000</v>
      </c>
      <c r="H76" s="133"/>
      <c r="I76" s="145" t="s">
        <v>187</v>
      </c>
    </row>
    <row r="77" spans="1:9" ht="34.5" customHeight="1">
      <c r="A77" s="445"/>
      <c r="B77" s="104"/>
      <c r="C77" s="150" t="s">
        <v>117</v>
      </c>
      <c r="D77" s="144">
        <v>1000000</v>
      </c>
      <c r="E77" s="144">
        <f t="shared" si="3"/>
        <v>1000000</v>
      </c>
      <c r="F77" s="102"/>
      <c r="G77" s="102">
        <v>1000000</v>
      </c>
      <c r="H77" s="133"/>
      <c r="I77" s="152" t="s">
        <v>168</v>
      </c>
    </row>
    <row r="78" spans="1:9" ht="36" customHeight="1">
      <c r="A78" s="445"/>
      <c r="B78" s="104"/>
      <c r="C78" s="150" t="s">
        <v>118</v>
      </c>
      <c r="D78" s="144">
        <v>9000000</v>
      </c>
      <c r="E78" s="144">
        <f t="shared" si="3"/>
        <v>9000000</v>
      </c>
      <c r="F78" s="102"/>
      <c r="G78" s="102">
        <v>9000000</v>
      </c>
      <c r="H78" s="133"/>
      <c r="I78" s="145" t="s">
        <v>167</v>
      </c>
    </row>
    <row r="79" spans="1:9" ht="52.5" customHeight="1">
      <c r="A79" s="445"/>
      <c r="B79" s="104"/>
      <c r="C79" s="150" t="s">
        <v>119</v>
      </c>
      <c r="D79" s="144">
        <v>6500000</v>
      </c>
      <c r="E79" s="144">
        <f t="shared" si="3"/>
        <v>6500000</v>
      </c>
      <c r="F79" s="153"/>
      <c r="G79" s="153">
        <v>6500000</v>
      </c>
      <c r="H79" s="133"/>
      <c r="I79" s="145" t="s">
        <v>166</v>
      </c>
    </row>
    <row r="80" spans="1:9" ht="79.5" customHeight="1">
      <c r="A80" s="445"/>
      <c r="B80" s="154"/>
      <c r="C80" s="150" t="s">
        <v>120</v>
      </c>
      <c r="D80" s="144">
        <v>30000000</v>
      </c>
      <c r="E80" s="144">
        <f t="shared" si="3"/>
        <v>30000000</v>
      </c>
      <c r="F80" s="155"/>
      <c r="G80" s="269">
        <v>30000000</v>
      </c>
      <c r="H80" s="156"/>
      <c r="I80" s="145" t="s">
        <v>174</v>
      </c>
    </row>
    <row r="81" spans="1:9" ht="27" customHeight="1">
      <c r="A81" s="445"/>
      <c r="B81" s="470" t="s">
        <v>107</v>
      </c>
      <c r="C81" s="474"/>
      <c r="D81" s="160">
        <f>SUM(D82:D87)</f>
        <v>4000000</v>
      </c>
      <c r="E81" s="160">
        <f>SUM(E82:E87)</f>
        <v>4000000</v>
      </c>
      <c r="F81" s="264">
        <f>SUM(F82:F87)</f>
        <v>0</v>
      </c>
      <c r="G81" s="125">
        <f>SUM(G82:G87)</f>
        <v>4000000</v>
      </c>
      <c r="H81" s="265"/>
      <c r="I81" s="157"/>
    </row>
    <row r="82" spans="1:9" ht="37.5" customHeight="1">
      <c r="A82" s="445"/>
      <c r="B82" s="397" t="s">
        <v>108</v>
      </c>
      <c r="C82" s="150" t="s">
        <v>121</v>
      </c>
      <c r="D82" s="144">
        <v>1000000</v>
      </c>
      <c r="E82" s="144">
        <f>SUM(F82:G82)</f>
        <v>1000000</v>
      </c>
      <c r="F82" s="153"/>
      <c r="G82" s="252">
        <v>1000000</v>
      </c>
      <c r="H82" s="156"/>
      <c r="I82" s="158" t="s">
        <v>169</v>
      </c>
    </row>
    <row r="83" spans="1:9" ht="31.5" customHeight="1">
      <c r="A83" s="445"/>
      <c r="B83" s="394"/>
      <c r="C83" s="397" t="s">
        <v>173</v>
      </c>
      <c r="D83" s="398">
        <v>1000000</v>
      </c>
      <c r="E83" s="398">
        <f>SUM(F83:G84)</f>
        <v>1000000</v>
      </c>
      <c r="F83" s="395"/>
      <c r="G83" s="395">
        <v>1000000</v>
      </c>
      <c r="H83" s="392"/>
      <c r="I83" s="467" t="s">
        <v>177</v>
      </c>
    </row>
    <row r="84" spans="1:9" s="40" customFormat="1" ht="95.25" customHeight="1" hidden="1">
      <c r="A84" s="445"/>
      <c r="B84" s="394"/>
      <c r="C84" s="394"/>
      <c r="D84" s="399"/>
      <c r="E84" s="399"/>
      <c r="F84" s="396"/>
      <c r="G84" s="396"/>
      <c r="H84" s="393"/>
      <c r="I84" s="468"/>
    </row>
    <row r="85" spans="1:9" s="44" customFormat="1" ht="26.25" customHeight="1">
      <c r="A85" s="445"/>
      <c r="B85" s="128"/>
      <c r="C85" s="150" t="s">
        <v>170</v>
      </c>
      <c r="D85" s="144">
        <v>500000</v>
      </c>
      <c r="E85" s="144">
        <f>SUM(F85:G85)</f>
        <v>500000</v>
      </c>
      <c r="F85" s="153"/>
      <c r="G85" s="235">
        <v>500000</v>
      </c>
      <c r="H85" s="133"/>
      <c r="I85" s="158" t="s">
        <v>178</v>
      </c>
    </row>
    <row r="86" spans="1:9" s="44" customFormat="1" ht="26.25" customHeight="1">
      <c r="A86" s="445"/>
      <c r="B86" s="128"/>
      <c r="C86" s="150" t="s">
        <v>171</v>
      </c>
      <c r="D86" s="144">
        <v>500000</v>
      </c>
      <c r="E86" s="144">
        <f>SUM(F86:G86)</f>
        <v>500000</v>
      </c>
      <c r="F86" s="153"/>
      <c r="G86" s="235">
        <v>500000</v>
      </c>
      <c r="H86" s="133"/>
      <c r="I86" s="158" t="s">
        <v>172</v>
      </c>
    </row>
    <row r="87" spans="1:9" s="44" customFormat="1" ht="26.25" customHeight="1">
      <c r="A87" s="445"/>
      <c r="B87" s="128"/>
      <c r="C87" s="150" t="s">
        <v>176</v>
      </c>
      <c r="D87" s="144">
        <v>1000000</v>
      </c>
      <c r="E87" s="144">
        <v>1000000</v>
      </c>
      <c r="F87" s="153"/>
      <c r="G87" s="235">
        <v>1000000</v>
      </c>
      <c r="H87" s="133"/>
      <c r="I87" s="158" t="s">
        <v>175</v>
      </c>
    </row>
    <row r="88" spans="1:9" s="44" customFormat="1" ht="25.5" customHeight="1">
      <c r="A88" s="407" t="s">
        <v>122</v>
      </c>
      <c r="B88" s="405"/>
      <c r="C88" s="406"/>
      <c r="D88" s="160">
        <v>200000</v>
      </c>
      <c r="E88" s="160">
        <v>200000</v>
      </c>
      <c r="F88" s="161">
        <f>SUM(F89)</f>
        <v>200000</v>
      </c>
      <c r="G88" s="161">
        <f>SUM(G89)</f>
        <v>0</v>
      </c>
      <c r="H88" s="142"/>
      <c r="I88" s="162"/>
    </row>
    <row r="89" spans="1:9" ht="24.75" customHeight="1">
      <c r="A89" s="163" t="s">
        <v>123</v>
      </c>
      <c r="B89" s="164" t="s">
        <v>19</v>
      </c>
      <c r="C89" s="165" t="s">
        <v>19</v>
      </c>
      <c r="D89" s="175">
        <v>200000</v>
      </c>
      <c r="E89" s="175">
        <f>SUM(F89:G89)</f>
        <v>200000</v>
      </c>
      <c r="F89" s="176">
        <v>200000</v>
      </c>
      <c r="G89" s="166"/>
      <c r="H89" s="159"/>
      <c r="I89" s="167" t="s">
        <v>179</v>
      </c>
    </row>
    <row r="90" spans="1:9" s="44" customFormat="1" ht="26.25" customHeight="1">
      <c r="A90" s="404" t="s">
        <v>111</v>
      </c>
      <c r="B90" s="405"/>
      <c r="C90" s="406"/>
      <c r="D90" s="160">
        <v>1218846364</v>
      </c>
      <c r="E90" s="160">
        <f>SUM(E91)</f>
        <v>407787300</v>
      </c>
      <c r="F90" s="238">
        <f>SUM(F91)</f>
        <v>178663252</v>
      </c>
      <c r="G90" s="168">
        <f>SUM(G91)</f>
        <v>229124048</v>
      </c>
      <c r="H90" s="142">
        <f>E90-D90</f>
        <v>-811059064</v>
      </c>
      <c r="I90" s="162"/>
    </row>
    <row r="91" spans="1:18" s="44" customFormat="1" ht="25.5" customHeight="1">
      <c r="A91" s="163" t="s">
        <v>112</v>
      </c>
      <c r="B91" s="169" t="s">
        <v>20</v>
      </c>
      <c r="C91" s="150" t="s">
        <v>20</v>
      </c>
      <c r="D91" s="160">
        <v>1218846364</v>
      </c>
      <c r="E91" s="160">
        <f>SUM(F91:G91)</f>
        <v>407787300</v>
      </c>
      <c r="F91" s="283">
        <v>178663252</v>
      </c>
      <c r="G91" s="284">
        <v>229124048</v>
      </c>
      <c r="H91" s="285">
        <f>E91-D91</f>
        <v>-811059064</v>
      </c>
      <c r="I91" s="170" t="s">
        <v>113</v>
      </c>
      <c r="J91" s="303"/>
      <c r="K91" s="303"/>
      <c r="L91" s="303"/>
      <c r="M91" s="303"/>
      <c r="N91" s="303"/>
      <c r="O91" s="303"/>
      <c r="P91" s="303"/>
      <c r="Q91" s="303"/>
      <c r="R91" s="303"/>
    </row>
    <row r="92" spans="1:9" ht="26.25" customHeight="1">
      <c r="A92" s="404" t="s">
        <v>214</v>
      </c>
      <c r="B92" s="405"/>
      <c r="C92" s="406"/>
      <c r="D92" s="160"/>
      <c r="E92" s="160">
        <f>SUM(E93)</f>
        <v>500000000</v>
      </c>
      <c r="F92" s="238">
        <f>SUM(F93)</f>
        <v>500000000</v>
      </c>
      <c r="G92" s="168">
        <f>SUM(G93)</f>
        <v>0</v>
      </c>
      <c r="H92" s="142">
        <v>500000000</v>
      </c>
      <c r="I92" s="162"/>
    </row>
    <row r="93" spans="1:9" ht="25.5" customHeight="1">
      <c r="A93" s="163" t="s">
        <v>214</v>
      </c>
      <c r="B93" s="169" t="s">
        <v>215</v>
      </c>
      <c r="C93" s="150" t="s">
        <v>216</v>
      </c>
      <c r="D93" s="160"/>
      <c r="E93" s="160">
        <f>SUM(F93:G93)</f>
        <v>500000000</v>
      </c>
      <c r="F93" s="283">
        <v>500000000</v>
      </c>
      <c r="G93" s="284"/>
      <c r="H93" s="285">
        <v>500000000</v>
      </c>
      <c r="I93" s="170" t="s">
        <v>217</v>
      </c>
    </row>
    <row r="94" spans="1:9" ht="29.25" customHeight="1">
      <c r="A94" s="389" t="s">
        <v>4</v>
      </c>
      <c r="B94" s="390"/>
      <c r="C94" s="391"/>
      <c r="D94" s="171">
        <v>498770636</v>
      </c>
      <c r="E94" s="171">
        <v>708743470</v>
      </c>
      <c r="F94" s="172">
        <v>155700000</v>
      </c>
      <c r="G94" s="172">
        <v>553043470</v>
      </c>
      <c r="H94" s="286"/>
      <c r="I94" s="173"/>
    </row>
    <row r="95" spans="4:7" ht="15">
      <c r="D95" s="177"/>
      <c r="E95" s="177"/>
      <c r="F95" s="178"/>
      <c r="G95" s="178"/>
    </row>
    <row r="96" spans="4:9" ht="15">
      <c r="D96" s="222"/>
      <c r="E96" s="222"/>
      <c r="F96" s="178"/>
      <c r="G96" s="178"/>
      <c r="H96" s="239"/>
      <c r="I96" s="178"/>
    </row>
    <row r="97" spans="4:5" ht="15">
      <c r="D97" s="222"/>
      <c r="E97" s="222"/>
    </row>
    <row r="98" spans="4:5" ht="15">
      <c r="D98" s="178"/>
      <c r="E98" s="178"/>
    </row>
    <row r="99" spans="4:5" ht="15">
      <c r="D99" s="178"/>
      <c r="E99" s="178"/>
    </row>
  </sheetData>
  <mergeCells count="67">
    <mergeCell ref="J9:M9"/>
    <mergeCell ref="J8:U8"/>
    <mergeCell ref="A16:A18"/>
    <mergeCell ref="B15:B16"/>
    <mergeCell ref="I83:I84"/>
    <mergeCell ref="A68:A87"/>
    <mergeCell ref="A61:C61"/>
    <mergeCell ref="A67:C67"/>
    <mergeCell ref="E69:E73"/>
    <mergeCell ref="F69:F73"/>
    <mergeCell ref="B68:C68"/>
    <mergeCell ref="I64:I66"/>
    <mergeCell ref="B81:C81"/>
    <mergeCell ref="H64:H66"/>
    <mergeCell ref="A62:A66"/>
    <mergeCell ref="E64:E66"/>
    <mergeCell ref="D18:D20"/>
    <mergeCell ref="D21:D30"/>
    <mergeCell ref="D40:D45"/>
    <mergeCell ref="D56:D59"/>
    <mergeCell ref="D64:D66"/>
    <mergeCell ref="B14:C14"/>
    <mergeCell ref="B62:B66"/>
    <mergeCell ref="C64:C66"/>
    <mergeCell ref="C40:C45"/>
    <mergeCell ref="B17:C17"/>
    <mergeCell ref="B18:B39"/>
    <mergeCell ref="C18:C20"/>
    <mergeCell ref="B8:B13"/>
    <mergeCell ref="A1:I1"/>
    <mergeCell ref="A2:C2"/>
    <mergeCell ref="A3:C3"/>
    <mergeCell ref="H3:H4"/>
    <mergeCell ref="I3:I4"/>
    <mergeCell ref="E3:G3"/>
    <mergeCell ref="A5:C5"/>
    <mergeCell ref="B7:C7"/>
    <mergeCell ref="A7:A8"/>
    <mergeCell ref="A6:C6"/>
    <mergeCell ref="D3:D4"/>
    <mergeCell ref="I46:I55"/>
    <mergeCell ref="E56:E59"/>
    <mergeCell ref="E21:E30"/>
    <mergeCell ref="H18:H20"/>
    <mergeCell ref="F18:F20"/>
    <mergeCell ref="G18:G20"/>
    <mergeCell ref="H21:H39"/>
    <mergeCell ref="H40:H45"/>
    <mergeCell ref="E40:E45"/>
    <mergeCell ref="E18:E20"/>
    <mergeCell ref="I21:I39"/>
    <mergeCell ref="I40:I45"/>
    <mergeCell ref="A94:C94"/>
    <mergeCell ref="H83:H84"/>
    <mergeCell ref="C69:C73"/>
    <mergeCell ref="F83:F84"/>
    <mergeCell ref="G83:G84"/>
    <mergeCell ref="B82:B84"/>
    <mergeCell ref="E83:E84"/>
    <mergeCell ref="C83:C84"/>
    <mergeCell ref="G69:G73"/>
    <mergeCell ref="H69:H73"/>
    <mergeCell ref="A92:C92"/>
    <mergeCell ref="A88:C88"/>
    <mergeCell ref="D69:D73"/>
    <mergeCell ref="D83:D84"/>
    <mergeCell ref="A90:C90"/>
  </mergeCells>
  <printOptions/>
  <pageMargins left="0.49" right="0" top="0.5511811023622047" bottom="0.15748031496062992" header="0.31496062992125984" footer="0.31496062992125984"/>
  <pageSetup horizontalDpi="600" verticalDpi="600" orientation="landscape" paperSize="9" scale="73" r:id="rId2"/>
  <rowBreaks count="4" manualBreakCount="4">
    <brk id="16" max="16383" man="1"/>
    <brk id="39" max="16383" man="1"/>
    <brk id="66" max="16383" man="1"/>
    <brk id="80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C11" sqref="C11:D11"/>
    </sheetView>
  </sheetViews>
  <sheetFormatPr defaultColWidth="9.140625" defaultRowHeight="15"/>
  <cols>
    <col min="1" max="1" width="4.7109375" style="0" customWidth="1"/>
    <col min="2" max="2" width="12.8515625" style="0" customWidth="1"/>
    <col min="3" max="3" width="11.57421875" style="0" customWidth="1"/>
    <col min="4" max="4" width="12.421875" style="0" customWidth="1"/>
    <col min="5" max="5" width="11.421875" style="0" customWidth="1"/>
    <col min="6" max="6" width="11.28125" style="0" customWidth="1"/>
    <col min="7" max="7" width="11.00390625" style="0" customWidth="1"/>
    <col min="8" max="8" width="10.00390625" style="0" customWidth="1"/>
    <col min="9" max="9" width="10.28125" style="0" customWidth="1"/>
    <col min="10" max="10" width="10.00390625" style="43" customWidth="1"/>
    <col min="11" max="11" width="11.00390625" style="0" customWidth="1"/>
    <col min="12" max="12" width="10.28125" style="0" customWidth="1"/>
    <col min="13" max="13" width="13.8515625" style="0" customWidth="1"/>
  </cols>
  <sheetData>
    <row r="1" s="44" customFormat="1" ht="15"/>
    <row r="2" spans="1:13" ht="24" customHeight="1">
      <c r="A2" s="478" t="s">
        <v>220</v>
      </c>
      <c r="B2" s="479"/>
      <c r="C2" s="479"/>
      <c r="D2" s="479"/>
      <c r="E2" s="479"/>
      <c r="F2" s="479"/>
      <c r="G2" s="479"/>
      <c r="H2" s="479"/>
      <c r="I2" s="479"/>
      <c r="J2" s="480"/>
      <c r="K2" s="481" t="s">
        <v>45</v>
      </c>
      <c r="L2" s="484" t="s">
        <v>221</v>
      </c>
      <c r="M2" s="485"/>
    </row>
    <row r="3" spans="1:13" ht="21" customHeight="1">
      <c r="A3" s="481" t="s">
        <v>46</v>
      </c>
      <c r="B3" s="481" t="s">
        <v>47</v>
      </c>
      <c r="C3" s="481" t="s">
        <v>48</v>
      </c>
      <c r="D3" s="486" t="s">
        <v>49</v>
      </c>
      <c r="E3" s="487"/>
      <c r="F3" s="487"/>
      <c r="G3" s="487"/>
      <c r="H3" s="487"/>
      <c r="I3" s="487"/>
      <c r="J3" s="488"/>
      <c r="K3" s="482"/>
      <c r="L3" s="481" t="s">
        <v>50</v>
      </c>
      <c r="M3" s="481" t="s">
        <v>51</v>
      </c>
    </row>
    <row r="4" spans="1:13" ht="24.75" customHeight="1">
      <c r="A4" s="483"/>
      <c r="B4" s="483"/>
      <c r="C4" s="483"/>
      <c r="D4" s="81" t="s">
        <v>52</v>
      </c>
      <c r="E4" s="81" t="s">
        <v>53</v>
      </c>
      <c r="F4" s="81" t="s">
        <v>54</v>
      </c>
      <c r="G4" s="81" t="s">
        <v>55</v>
      </c>
      <c r="H4" s="81" t="s">
        <v>56</v>
      </c>
      <c r="I4" s="81" t="s">
        <v>57</v>
      </c>
      <c r="J4" s="81" t="s">
        <v>58</v>
      </c>
      <c r="K4" s="483"/>
      <c r="L4" s="483"/>
      <c r="M4" s="483"/>
    </row>
    <row r="5" spans="1:13" ht="15">
      <c r="A5" s="493">
        <v>1</v>
      </c>
      <c r="B5" s="82" t="s">
        <v>59</v>
      </c>
      <c r="C5" s="491">
        <v>48543420</v>
      </c>
      <c r="D5" s="491">
        <v>4152010</v>
      </c>
      <c r="E5" s="489"/>
      <c r="F5" s="491"/>
      <c r="G5" s="491"/>
      <c r="H5" s="489"/>
      <c r="I5" s="489"/>
      <c r="J5" s="489"/>
      <c r="K5" s="491">
        <f>SUM(C5+D5)</f>
        <v>52695430</v>
      </c>
      <c r="L5" s="491">
        <v>7736280</v>
      </c>
      <c r="M5" s="491">
        <f>K5-L5</f>
        <v>44959150</v>
      </c>
    </row>
    <row r="6" spans="1:13" ht="15">
      <c r="A6" s="494"/>
      <c r="B6" s="83" t="s">
        <v>60</v>
      </c>
      <c r="C6" s="492"/>
      <c r="D6" s="492"/>
      <c r="E6" s="490"/>
      <c r="F6" s="492"/>
      <c r="G6" s="492"/>
      <c r="H6" s="490"/>
      <c r="I6" s="490"/>
      <c r="J6" s="490"/>
      <c r="K6" s="492"/>
      <c r="L6" s="492"/>
      <c r="M6" s="492"/>
    </row>
    <row r="7" spans="1:13" ht="15">
      <c r="A7" s="493">
        <v>2</v>
      </c>
      <c r="B7" s="82" t="s">
        <v>61</v>
      </c>
      <c r="C7" s="491">
        <v>26394120</v>
      </c>
      <c r="D7" s="491">
        <v>2639410</v>
      </c>
      <c r="E7" s="489"/>
      <c r="F7" s="491"/>
      <c r="G7" s="495"/>
      <c r="H7" s="489"/>
      <c r="I7" s="489"/>
      <c r="J7" s="489"/>
      <c r="K7" s="491">
        <v>29033530</v>
      </c>
      <c r="L7" s="491">
        <v>5702280</v>
      </c>
      <c r="M7" s="491">
        <f>K7-L7</f>
        <v>23331250</v>
      </c>
    </row>
    <row r="8" spans="1:13" ht="20.25" customHeight="1">
      <c r="A8" s="494"/>
      <c r="B8" s="83" t="s">
        <v>62</v>
      </c>
      <c r="C8" s="492"/>
      <c r="D8" s="492"/>
      <c r="E8" s="490"/>
      <c r="F8" s="492"/>
      <c r="G8" s="496"/>
      <c r="H8" s="490"/>
      <c r="I8" s="490"/>
      <c r="J8" s="490"/>
      <c r="K8" s="492"/>
      <c r="L8" s="492"/>
      <c r="M8" s="492"/>
    </row>
    <row r="9" spans="1:13" ht="15">
      <c r="A9" s="493">
        <v>3</v>
      </c>
      <c r="B9" s="497" t="s">
        <v>64</v>
      </c>
      <c r="C9" s="491">
        <v>16800000</v>
      </c>
      <c r="D9" s="491" t="s">
        <v>222</v>
      </c>
      <c r="E9" s="489"/>
      <c r="F9" s="491"/>
      <c r="G9" s="495"/>
      <c r="H9" s="489"/>
      <c r="I9" s="489"/>
      <c r="J9" s="489"/>
      <c r="K9" s="491">
        <v>16800000</v>
      </c>
      <c r="L9" s="491">
        <v>2936280</v>
      </c>
      <c r="M9" s="491">
        <f>K9-L9</f>
        <v>13863720</v>
      </c>
    </row>
    <row r="10" spans="1:13" ht="21" customHeight="1">
      <c r="A10" s="494"/>
      <c r="B10" s="498"/>
      <c r="C10" s="492"/>
      <c r="D10" s="492"/>
      <c r="E10" s="490"/>
      <c r="F10" s="492"/>
      <c r="G10" s="496"/>
      <c r="H10" s="490"/>
      <c r="I10" s="490"/>
      <c r="J10" s="490"/>
      <c r="K10" s="492"/>
      <c r="L10" s="492"/>
      <c r="M10" s="492"/>
    </row>
    <row r="11" spans="1:13" ht="30" customHeight="1">
      <c r="A11" s="81"/>
      <c r="B11" s="84" t="s">
        <v>63</v>
      </c>
      <c r="C11" s="85">
        <f>SUM(C5:C10)</f>
        <v>91737540</v>
      </c>
      <c r="D11" s="85">
        <f>SUM(D5:D10)</f>
        <v>6791420</v>
      </c>
      <c r="E11" s="86"/>
      <c r="F11" s="85"/>
      <c r="G11" s="85"/>
      <c r="H11" s="86"/>
      <c r="I11" s="86"/>
      <c r="J11" s="86"/>
      <c r="K11" s="225">
        <f>SUM(K5:K10)</f>
        <v>98528960</v>
      </c>
      <c r="L11" s="85">
        <f>SUM(L5:L10)</f>
        <v>16374840</v>
      </c>
      <c r="M11" s="85">
        <f>K11-L11</f>
        <v>82154120</v>
      </c>
    </row>
    <row r="12" ht="15">
      <c r="K12" s="226"/>
    </row>
  </sheetData>
  <mergeCells count="46">
    <mergeCell ref="L9:L10"/>
    <mergeCell ref="M9:M10"/>
    <mergeCell ref="G9:G10"/>
    <mergeCell ref="H9:H10"/>
    <mergeCell ref="I9:I10"/>
    <mergeCell ref="J9:J10"/>
    <mergeCell ref="K9:K10"/>
    <mergeCell ref="A9:A10"/>
    <mergeCell ref="C9:C10"/>
    <mergeCell ref="D9:D10"/>
    <mergeCell ref="E9:E10"/>
    <mergeCell ref="F9:F10"/>
    <mergeCell ref="B9:B10"/>
    <mergeCell ref="L5:L6"/>
    <mergeCell ref="M5:M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G5:G6"/>
    <mergeCell ref="H5:H6"/>
    <mergeCell ref="I5:I6"/>
    <mergeCell ref="J5:J6"/>
    <mergeCell ref="K5:K6"/>
    <mergeCell ref="A5:A6"/>
    <mergeCell ref="C5:C6"/>
    <mergeCell ref="D5:D6"/>
    <mergeCell ref="E5:E6"/>
    <mergeCell ref="F5:F6"/>
    <mergeCell ref="A2:J2"/>
    <mergeCell ref="K2:K4"/>
    <mergeCell ref="L2:M2"/>
    <mergeCell ref="A3:A4"/>
    <mergeCell ref="B3:B4"/>
    <mergeCell ref="C3:C4"/>
    <mergeCell ref="D3:J3"/>
    <mergeCell ref="L3:L4"/>
    <mergeCell ref="M3:M4"/>
  </mergeCells>
  <printOptions/>
  <pageMargins left="0.7874015748031497" right="0.3937007874015748" top="0.35433070866141736" bottom="0.15748031496062992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user</cp:lastModifiedBy>
  <cp:lastPrinted>2016-11-29T16:38:19Z</cp:lastPrinted>
  <dcterms:created xsi:type="dcterms:W3CDTF">2007-10-20T01:36:54Z</dcterms:created>
  <dcterms:modified xsi:type="dcterms:W3CDTF">2016-11-30T06:39:53Z</dcterms:modified>
  <cp:category/>
  <cp:version/>
  <cp:contentType/>
  <cp:contentStatus/>
</cp:coreProperties>
</file>