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4030" windowHeight="4980" activeTab="2"/>
  </bookViews>
  <sheets>
    <sheet name="07총괄 진" sheetId="7" r:id="rId1"/>
    <sheet name="07세입 진" sheetId="8" r:id="rId2"/>
    <sheet name="07세출 진" sheetId="9" r:id="rId3"/>
  </sheets>
  <definedNames>
    <definedName name="_xlnm.Print_Area" localSheetId="2">'07세출 진'!$A$1:$H$127</definedName>
    <definedName name="_xlnm.Print_Titles" localSheetId="2">'07세출 진'!$6:$8</definedName>
  </definedNames>
  <calcPr calcId="145621"/>
</workbook>
</file>

<file path=xl/sharedStrings.xml><?xml version="1.0" encoding="utf-8"?>
<sst xmlns="http://schemas.openxmlformats.org/spreadsheetml/2006/main" count="273" uniqueCount="237">
  <si>
    <t>관</t>
  </si>
  <si>
    <t>항</t>
  </si>
  <si>
    <t>목</t>
  </si>
  <si>
    <t>계</t>
  </si>
  <si>
    <t> 01. 사무비</t>
  </si>
  <si>
    <t>06. 전입금</t>
  </si>
  <si>
    <t>07. 이월금</t>
  </si>
  <si>
    <t> 71. 이월금</t>
  </si>
  <si>
    <t>08. 잡수입</t>
  </si>
  <si>
    <t> 81. 잡수입</t>
  </si>
  <si>
    <t>산 출 내 역</t>
  </si>
  <si>
    <t>합      계</t>
  </si>
  <si>
    <t> 01. 입소자부담금수입</t>
  </si>
  <si>
    <t> 08. 잡수입</t>
  </si>
  <si>
    <t>가. 세  입</t>
  </si>
  <si>
    <t> 07. 이월금</t>
  </si>
  <si>
    <t>증감(B-A)</t>
  </si>
  <si>
    <t>비율(%)</t>
  </si>
  <si>
    <t>계</t>
  </si>
  <si>
    <t>123. 회의비</t>
  </si>
  <si>
    <t> 03. 보조금수입</t>
  </si>
  <si>
    <t> * 캠프 이용료 수입 </t>
  </si>
  <si>
    <t xml:space="preserve"> * 센터장 직책보조비 : 2,400,000원</t>
  </si>
  <si>
    <t>금  액</t>
  </si>
  <si>
    <t xml:space="preserve">   200,000원 X 12월 X 1명 = 2,400,000원</t>
  </si>
  <si>
    <t>135. 차량비</t>
  </si>
  <si>
    <t xml:space="preserve"> 31. 보조금수입</t>
  </si>
  <si>
    <t>12. 업무추진비</t>
  </si>
  <si>
    <t xml:space="preserve"> 03. 사업비</t>
  </si>
  <si>
    <t>04.   후원금  수입</t>
  </si>
  <si>
    <t> 41. 후원금수입</t>
  </si>
  <si>
    <t>03. 사업비</t>
  </si>
  <si>
    <t>813. 기타잡수입</t>
  </si>
  <si>
    <t xml:space="preserve"> </t>
  </si>
  <si>
    <t>61.
전입금</t>
  </si>
  <si>
    <t>* 총 괄 표</t>
  </si>
  <si>
    <t>01. 입소자 부담금수입</t>
  </si>
  <si>
    <t>11. 입소자 부담금수입</t>
  </si>
  <si>
    <t xml:space="preserve"> 11. 인건비</t>
  </si>
  <si>
    <t>31. 보조금수입</t>
  </si>
  <si>
    <t>312. 시도 보조금</t>
  </si>
  <si>
    <t> 13. 운영비</t>
  </si>
  <si>
    <t>313. 시군구 보조금</t>
  </si>
  <si>
    <t>04. 후원금수입</t>
  </si>
  <si>
    <t>41. 후원금수입</t>
  </si>
  <si>
    <t>412. 비지정후원금</t>
  </si>
  <si>
    <t>61. 전입금</t>
  </si>
  <si>
    <t>71. 이월금</t>
  </si>
  <si>
    <t>711. 전년도이월금</t>
  </si>
  <si>
    <t>712.
전년도 이월금
(후원금)</t>
  </si>
  <si>
    <t>713.
이월
사업비</t>
  </si>
  <si>
    <t>81. 잡수입</t>
  </si>
  <si>
    <t>세      입</t>
  </si>
  <si>
    <t>세      출</t>
  </si>
  <si>
    <t>소계</t>
  </si>
  <si>
    <t> 11. 입소  비용   수입</t>
  </si>
  <si>
    <t>111.        입소        비용        수입</t>
  </si>
  <si>
    <t> * 나들이 이용료 수입 </t>
  </si>
  <si>
    <t>06.
전입금</t>
  </si>
  <si>
    <t>611.
법인전입금</t>
  </si>
  <si>
    <t> 711.이월금</t>
  </si>
  <si>
    <t>* 예금이자 :50,000원(정부보조금이자 포함)</t>
  </si>
  <si>
    <t>나. 세  출</t>
  </si>
  <si>
    <t> 11. 인건비</t>
  </si>
  <si>
    <t> 111. 급여</t>
  </si>
  <si>
    <t xml:space="preserve"> * 운영위원회 회의비 : 400,000원
   100,000원 X 4회 = 400,000원</t>
  </si>
  <si>
    <t>13. 운영비</t>
  </si>
  <si>
    <t xml:space="preserve"> 임차료 : 450,000원 X 12월 = 5,400,000원</t>
  </si>
  <si>
    <t xml:space="preserve"> 02. 재산조성비</t>
  </si>
  <si>
    <t xml:space="preserve">21. 시설비      </t>
  </si>
  <si>
    <t>211. 시설비</t>
  </si>
  <si>
    <t xml:space="preserve"> 31.사업비</t>
  </si>
  <si>
    <t xml:space="preserve">   20,000원 X 15명 X 1회 = 300,000원</t>
  </si>
  <si>
    <t xml:space="preserve">   10,000원 X 15명 X 2회 = 300,000원</t>
  </si>
  <si>
    <t>* 공공요금 :  4,000,000원</t>
  </si>
  <si>
    <t>4. 예비비및기타</t>
  </si>
  <si>
    <t xml:space="preserve">04.
예
비
비
및
기
타
</t>
  </si>
  <si>
    <t>41. 예비비 및기타</t>
  </si>
  <si>
    <t>2017년도</t>
  </si>
  <si>
    <t> *이용인 이용료수입 27,000,000원</t>
  </si>
  <si>
    <t xml:space="preserve">  150,000원 X 12월 X 15명 = 27,000,000원 </t>
  </si>
  <si>
    <t xml:space="preserve"> 50,000원 X 15명 X 12월 = 9,000,000원</t>
  </si>
  <si>
    <t>* 이용료 지원금(시비100%) : 9,000,000원</t>
  </si>
  <si>
    <t>* 직원식대비 : 50,000원 X 4명 X 12월= 2,400,000원</t>
  </si>
  <si>
    <t xml:space="preserve"> 인터넷 20,000원 * 12개월 = 240,000원</t>
  </si>
  <si>
    <t xml:space="preserve"> 전화요금 60,000원 * 12개월 = 720,000원 </t>
  </si>
  <si>
    <t xml:space="preserve"> 수도요금 50,000원 * 12개월 = 600,000원</t>
  </si>
  <si>
    <t xml:space="preserve"> 기타(가스요금 등) 280,000원</t>
  </si>
  <si>
    <t xml:space="preserve"> 화재 및 배상보험료 : 300,000 X 1년 = 300,000원</t>
  </si>
  <si>
    <t xml:space="preserve"> 전기세  180,000원 * 12개월 = 2,160,000원</t>
  </si>
  <si>
    <t xml:space="preserve"> * 여비 : 300,000원</t>
  </si>
  <si>
    <t>* 이용료 지원금 : 9,000,000원</t>
  </si>
  <si>
    <t xml:space="preserve"> - 사회복지사(4-3): 1,780,000원 X 0.6 = 1,068,000원</t>
  </si>
  <si>
    <t>(단위:천원)</t>
  </si>
  <si>
    <t>(단위:천원)</t>
  </si>
  <si>
    <t xml:space="preserve"> 여행자보험료 : 300,000 X 1년 = 300,000원</t>
  </si>
  <si>
    <t xml:space="preserve"> 신원보증보험료 : 200,000원</t>
  </si>
  <si>
    <t xml:space="preserve"> 차량유류대 420,000원 * 12월 = 5,040,000원</t>
  </si>
  <si>
    <t xml:space="preserve"> *영양급식 : 10,000,000원</t>
  </si>
  <si>
    <t xml:space="preserve"> 간식비 3,000,000원</t>
  </si>
  <si>
    <t xml:space="preserve"> 중식비 7,000,000원</t>
  </si>
  <si>
    <t xml:space="preserve">  50,000원 X 15명 X 12월 = 9,000,000원</t>
  </si>
  <si>
    <t xml:space="preserve"> 직원연수(부모회의 포함) 및 운영경비로 분류되지 않은 경비 :1,000,000원</t>
  </si>
  <si>
    <t xml:space="preserve"> * 기타운영비 : 6,400,000원</t>
  </si>
  <si>
    <t>* 제세공과금 :  4,025,000원</t>
  </si>
  <si>
    <t>115. 
퇴직금 및 
퇴직적립금</t>
  </si>
  <si>
    <t>116. 
사회보험
부담비용</t>
  </si>
  <si>
    <t xml:space="preserve">122. 
직책보조비 </t>
  </si>
  <si>
    <t> 134. 
 제세공과금</t>
  </si>
  <si>
    <t>136. 
기타운영비</t>
  </si>
  <si>
    <t>212. 
자산취득비</t>
  </si>
  <si>
    <t>03.
보조금수입</t>
  </si>
  <si>
    <t>111. 입소
비용
수입</t>
  </si>
  <si>
    <t>411. 지정
후원금</t>
  </si>
  <si>
    <t>611. 법인
전입금</t>
  </si>
  <si>
    <t>01. 
사무비</t>
  </si>
  <si>
    <t xml:space="preserve">02.
재산
조성비 </t>
  </si>
  <si>
    <t xml:space="preserve"> 12. 업무 
     추진비</t>
  </si>
  <si>
    <t>32. 저소득
장애인이용료지원금</t>
  </si>
  <si>
    <t> 21. 시설비</t>
  </si>
  <si>
    <t> 31. 일반 
    사업비</t>
  </si>
  <si>
    <t>33. 2017
   지정기탁
   사업비</t>
  </si>
  <si>
    <t>-</t>
  </si>
  <si>
    <t>213. 
시설장비
유지비</t>
  </si>
  <si>
    <t xml:space="preserve"> 311. 
 생활재활
 서비스</t>
  </si>
  <si>
    <t xml:space="preserve"> 312. 
 사회심리
 재활서비스</t>
  </si>
  <si>
    <t xml:space="preserve"> 313. 
 교육재활
 서비스</t>
  </si>
  <si>
    <t xml:space="preserve"> 314. 
 영양급식
 서비스</t>
  </si>
  <si>
    <t>321. 이용료 
     지원금</t>
  </si>
  <si>
    <t xml:space="preserve"> 33. 지정기탁
     사업비</t>
  </si>
  <si>
    <t>41.예비비 및 기타</t>
  </si>
  <si>
    <t>411. 예비비</t>
  </si>
  <si>
    <t>412. 반환금</t>
  </si>
  <si>
    <t>32. 저소득
장애인 이용료</t>
  </si>
  <si>
    <t xml:space="preserve"> 331. 
사업비</t>
  </si>
  <si>
    <t> 131. 여비</t>
  </si>
  <si>
    <t> 112. 
제수당</t>
  </si>
  <si>
    <t>133. 
공공요금</t>
  </si>
  <si>
    <t xml:space="preserve"> 132. 
   수용비                                                                                                                                                                                                                              수수료</t>
  </si>
  <si>
    <t>312. 
시.도보조금</t>
  </si>
  <si>
    <t>313. 
시.군.구 보조금</t>
  </si>
  <si>
    <t>411. 
지정후원금</t>
  </si>
  <si>
    <t>412. 
비지정후원금</t>
  </si>
  <si>
    <t>712. 
전년도이월금
(후원금)</t>
  </si>
  <si>
    <t>813.
기타
잡수입</t>
  </si>
  <si>
    <t>812.
기타예금
이자수입</t>
  </si>
  <si>
    <t>713.
  이월사업비</t>
  </si>
  <si>
    <t>2018년 우함주간보호센터 예산(안)</t>
  </si>
  <si>
    <t>2018년도</t>
  </si>
  <si>
    <t>2017년도</t>
  </si>
  <si>
    <t>예산 (B)</t>
  </si>
  <si>
    <t>1차추경
예산 (A)</t>
  </si>
  <si>
    <t xml:space="preserve"> - 센터장(관장-4): 2,685,000원 X 3월 = 8,055,000원</t>
  </si>
  <si>
    <t xml:space="preserve"> - 센터장(관장-5): 2,804,000원 X 9월 = 25,236,000원</t>
  </si>
  <si>
    <t xml:space="preserve"> - 사회복지사(4-2): 1,714,000원 X 3월 = 5,142,000원</t>
  </si>
  <si>
    <t xml:space="preserve"> - 사회복지사(4-3): 1,780,000원 X 9월 = 16,020,000원</t>
  </si>
  <si>
    <t xml:space="preserve"> - 사회복지사(4-5): 1,918,000원 X 11월 = 21,098,000원</t>
  </si>
  <si>
    <t xml:space="preserve"> - 사회복지사(4-6): 1,996,000원 X 1월 = 1,996,000원</t>
  </si>
  <si>
    <t xml:space="preserve"> - 사회복지사(4-4): 1,846,000원 X 1월 =  1,846,000원</t>
  </si>
  <si>
    <t xml:space="preserve"> - 사회복지사(4-3): 1,780,000원 X 11월 = 19,580,000원</t>
  </si>
  <si>
    <t xml:space="preserve"> * 기본급(4명): 98,973,000원</t>
  </si>
  <si>
    <t xml:space="preserve"> - 센터장(관장-4): 2,685,000원 X 0.6 = 1,611,000원</t>
  </si>
  <si>
    <t xml:space="preserve"> - 센터장(관장-5): 2,804,000원 X 0.6 = 1,682,400원</t>
  </si>
  <si>
    <t xml:space="preserve"> - 사회복지사(4-2): 1,714,000원 X 0.6 = 1,028,400원</t>
  </si>
  <si>
    <t xml:space="preserve"> - 사회복지사(4-3): 1,780,000원 X 0.6 X 2회 = 2,136,000원</t>
  </si>
  <si>
    <t xml:space="preserve"> - 사회복지사(4-5): 1,918,000원 X 0.6 X 2회 = 2,301,600원</t>
  </si>
  <si>
    <t xml:space="preserve"> * 효도휴가비: 9,828,000원</t>
  </si>
  <si>
    <t xml:space="preserve"> - 60,000원 X 12월 = 720,000원</t>
  </si>
  <si>
    <t xml:space="preserve"> - 120,000원 X 12월 = 1,440,000원</t>
  </si>
  <si>
    <t xml:space="preserve"> * 가족수당 : 2,160,000원</t>
  </si>
  <si>
    <t xml:space="preserve"> - 센터장(관장-4): 2,685,000원X4시간X1.5/209X3월= 232,000원</t>
  </si>
  <si>
    <t xml:space="preserve"> - 센터장(관장-5): 2,804,000원X4시간X1.5/209X9월= 1,812,000원</t>
  </si>
  <si>
    <t xml:space="preserve"> - 사회복지사(4-2): 1,714,000원X4시간X1.5/209X3월= 148,000원</t>
  </si>
  <si>
    <t xml:space="preserve"> - 사회복지사(4-3): 1,780,000원X4시간X1.5/209X9월= 460,000원</t>
  </si>
  <si>
    <t xml:space="preserve"> - 사회복지사(4-5): 1,918,000원X4시간X1.5/209X11월= 606,000원</t>
  </si>
  <si>
    <t xml:space="preserve"> - 사회복지사(4-6): 1,996,000원X4시간X1.5/209X1월= 58,000원</t>
  </si>
  <si>
    <t xml:space="preserve"> - 사회복지사(4-3): 1,780,000원X4시간X1.5/209X11월= 563,000원</t>
  </si>
  <si>
    <t xml:space="preserve"> - 사회복지사(4-4): 1,846,000원X4시간X1.5/209X1월=  53,000원</t>
  </si>
  <si>
    <t xml:space="preserve"> * 시간외수당 : 3,932,000원 </t>
  </si>
  <si>
    <t xml:space="preserve">   114,893,000원 X 1/12 = 9,575,000원</t>
  </si>
  <si>
    <t xml:space="preserve"> * 퇴직 적립금 : 9,575,000원</t>
  </si>
  <si>
    <t> 114,893,000원 X 3.06% = 3,516,000원</t>
  </si>
  <si>
    <t xml:space="preserve"> * 의료보험 부담금 : 3,516,000원</t>
  </si>
  <si>
    <t xml:space="preserve"> 3,516,000원 X 6.55% = 230,000원</t>
  </si>
  <si>
    <t xml:space="preserve"> * 장기요양보험료 : 230,000원</t>
  </si>
  <si>
    <t xml:space="preserve"> 114,893,000원 X 4.5% = 5,171,000원</t>
  </si>
  <si>
    <t xml:space="preserve"> * 국민연금 부담금 : 5,171,000원</t>
  </si>
  <si>
    <t xml:space="preserve"> 75,544,600원 X 0.9% = 680,000원</t>
  </si>
  <si>
    <t xml:space="preserve"> * 고용보험(사회복지사 3명) 부담금 : 680,000원</t>
  </si>
  <si>
    <t xml:space="preserve"> 75,544,600원 X 0.784% = 593,000원</t>
  </si>
  <si>
    <t xml:space="preserve"> * 산재보험(사회복지사 3명) 부담금 : 593,000원  </t>
  </si>
  <si>
    <t xml:space="preserve"> * 사회보험부담금 : 10,190,000원</t>
  </si>
  <si>
    <t xml:space="preserve"> 차량(2대)보험료 : 2,000,000 X 1년 = 2,000,000원</t>
  </si>
  <si>
    <t>* 자산취득비 : 7,000,000원
  승합차구입비용 5,000,000원
  기타비품구입 2,000,000원</t>
  </si>
  <si>
    <t>* 센터 내 시설장비유지비 : 1,500,000원</t>
  </si>
  <si>
    <t xml:space="preserve"> 차량수리, 정비 등 1,960,000원</t>
  </si>
  <si>
    <t xml:space="preserve"> 개인위생관리 100,000원</t>
  </si>
  <si>
    <t xml:space="preserve"> 일상생활훈련 100,000원</t>
  </si>
  <si>
    <t xml:space="preserve"> 생일잔치 40,000원 * 15명 = 600,000원</t>
  </si>
  <si>
    <t xml:space="preserve"> 목욕서비스 500,000원</t>
  </si>
  <si>
    <t xml:space="preserve"> 요리활동 50,000원 * 17회 = 850,000원</t>
  </si>
  <si>
    <t xml:space="preserve"> 작업재활(비누,미술,목공,화분관리 등) 1,000,000원</t>
  </si>
  <si>
    <t xml:space="preserve"> 체육활동 300,000원</t>
  </si>
  <si>
    <t xml:space="preserve"> 지역사회이용 1,000,000원</t>
  </si>
  <si>
    <t xml:space="preserve"> 개별화사회참여 1,000,000원</t>
  </si>
  <si>
    <t xml:space="preserve"> 나들이 800,000원 * 2회 = 1,600,000원</t>
  </si>
  <si>
    <t xml:space="preserve"> 여름학교 800,000원</t>
  </si>
  <si>
    <t xml:space="preserve"> 여름캠프 2,500,000원</t>
  </si>
  <si>
    <t xml:space="preserve"> 체육대회 800,000원</t>
  </si>
  <si>
    <t xml:space="preserve"> 성탄절행사 250,000원</t>
  </si>
  <si>
    <t xml:space="preserve"> 정서발달(놀이)활동 200,000원</t>
  </si>
  <si>
    <t xml:space="preserve"> 정서발달(음악)활동 200,000원</t>
  </si>
  <si>
    <t>*교육재활서비스 : 500,000원</t>
  </si>
  <si>
    <t>성교육  200,000원</t>
  </si>
  <si>
    <t>학습지도  300,000원</t>
  </si>
  <si>
    <t>*사회심리재활서비스 : 11,450,000원</t>
  </si>
  <si>
    <t xml:space="preserve"> 홈페이지유지관리 : 100,000원</t>
  </si>
  <si>
    <t>홍보(회보발간) : 1,200,000원</t>
  </si>
  <si>
    <t>우함의날 : 1,000,000원</t>
  </si>
  <si>
    <t xml:space="preserve"> 200,000원 X 12월 = 2,400,000원</t>
  </si>
  <si>
    <t xml:space="preserve"> * 수용비 및 수수료 : 2,400,000원</t>
  </si>
  <si>
    <t>* 차량비 : 7,000,000원</t>
  </si>
  <si>
    <t>*생활재활서비스 : 2,150,000원</t>
  </si>
  <si>
    <t xml:space="preserve"> *홍보사업비 : 2,300,000원</t>
  </si>
  <si>
    <t xml:space="preserve"> 의사소통활동 1,800,000원</t>
  </si>
  <si>
    <t xml:space="preserve"> 기타제세공과금 : 1,200,000원</t>
  </si>
  <si>
    <t>1차추경
예산(A)</t>
  </si>
  <si>
    <t>예산(B)</t>
  </si>
  <si>
    <t xml:space="preserve"> </t>
  </si>
  <si>
    <t>* 후원금 이월금 : 1,000,000원</t>
  </si>
  <si>
    <t>* 기타(불용품처리 등) 수입 300,000원</t>
  </si>
  <si>
    <t>2018년 우함주간보호센터 예산안</t>
  </si>
  <si>
    <t>-</t>
  </si>
  <si>
    <t>* 운영비 : 137,000,000원</t>
  </si>
  <si>
    <t>도비(20%) 27,400,000원 시비(80%) 109,600,000원</t>
  </si>
  <si>
    <t>* 이월금(자부담) : 17,658,000원</t>
  </si>
  <si>
    <t xml:space="preserve"> 315. 
 홍보사업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</si>
</sst>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  <numFmt numFmtId="178" formatCode="0_);[Red]\(0\)"/>
    <numFmt numFmtId="179" formatCode="0_ "/>
    <numFmt numFmtId="180" formatCode="_-* #,##0.0_-;\-* #,##0.0_-;_-* &quot;-&quot;?_-;_-@_-"/>
  </numFmts>
  <fonts count="3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0"/>
      <color indexed="8"/>
      <name val="굴림체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sz val="10"/>
      <color indexed="10"/>
      <name val="굴림체"/>
      <family val="3"/>
    </font>
    <font>
      <b/>
      <sz val="12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b/>
      <sz val="24"/>
      <name val="굴림체"/>
      <family val="3"/>
    </font>
    <font>
      <b/>
      <sz val="16"/>
      <name val="굴림체"/>
      <family val="3"/>
    </font>
    <font>
      <sz val="11"/>
      <name val="굴림"/>
      <family val="3"/>
    </font>
    <font>
      <sz val="8"/>
      <name val="굴림"/>
      <family val="3"/>
    </font>
    <font>
      <b/>
      <sz val="14"/>
      <color indexed="8"/>
      <name val="굴림체"/>
      <family val="3"/>
    </font>
    <font>
      <sz val="11"/>
      <color theme="0"/>
      <name val="Calibri"/>
      <family val="2"/>
      <scheme val="minor"/>
    </font>
    <font>
      <b/>
      <sz val="18"/>
      <name val="굴림체"/>
      <family val="3"/>
    </font>
    <font>
      <sz val="13"/>
      <color indexed="8"/>
      <name val="굴림체"/>
      <family val="3"/>
    </font>
    <font>
      <sz val="13"/>
      <name val="돋움"/>
      <family val="3"/>
    </font>
    <font>
      <b/>
      <sz val="13"/>
      <color indexed="8"/>
      <name val="굴림체"/>
      <family val="3"/>
    </font>
    <font>
      <b/>
      <sz val="30"/>
      <name val="굴림체"/>
      <family val="3"/>
    </font>
    <font>
      <sz val="18"/>
      <color indexed="8"/>
      <name val="굴림체"/>
      <family val="3"/>
    </font>
    <font>
      <sz val="18"/>
      <name val="굴림체"/>
      <family val="3"/>
    </font>
    <font>
      <sz val="18"/>
      <name val="돋움"/>
      <family val="3"/>
    </font>
    <font>
      <b/>
      <sz val="15"/>
      <color indexed="8"/>
      <name val="굴림체"/>
      <family val="3"/>
    </font>
    <font>
      <sz val="15"/>
      <color indexed="8"/>
      <name val="굴림체"/>
      <family val="3"/>
    </font>
    <font>
      <b/>
      <sz val="15"/>
      <name val="돋움"/>
      <family val="3"/>
    </font>
    <font>
      <sz val="15"/>
      <name val="굴림체"/>
      <family val="3"/>
    </font>
    <font>
      <sz val="15"/>
      <name val="돋움"/>
      <family val="3"/>
    </font>
    <font>
      <sz val="14"/>
      <color indexed="8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5" fillId="2" borderId="0" applyNumberFormat="0" applyBorder="0" applyProtection="0">
      <alignment/>
    </xf>
  </cellStyleXfs>
  <cellXfs count="352">
    <xf numFmtId="0" fontId="0" fillId="0" borderId="0" xfId="0" applyAlignment="1">
      <alignment vertical="center"/>
    </xf>
    <xf numFmtId="41" fontId="4" fillId="0" borderId="0" xfId="22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41" fontId="4" fillId="0" borderId="0" xfId="22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1" fontId="7" fillId="0" borderId="0" xfId="22" applyFont="1" applyAlignment="1">
      <alignment vertical="center"/>
    </xf>
    <xf numFmtId="41" fontId="11" fillId="0" borderId="0" xfId="22" applyFont="1" applyAlignment="1">
      <alignment vertical="center"/>
    </xf>
    <xf numFmtId="41" fontId="10" fillId="0" borderId="0" xfId="22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41" fontId="9" fillId="0" borderId="0" xfId="22" applyFont="1" applyAlignment="1">
      <alignment vertical="center"/>
    </xf>
    <xf numFmtId="41" fontId="8" fillId="0" borderId="0" xfId="22" applyFont="1" applyBorder="1" applyAlignment="1">
      <alignment vertical="center" wrapText="1"/>
    </xf>
    <xf numFmtId="10" fontId="8" fillId="0" borderId="0" xfId="22" applyNumberFormat="1" applyFont="1" applyBorder="1" applyAlignment="1" applyProtection="1">
      <alignment vertical="center" wrapText="1"/>
      <protection locked="0"/>
    </xf>
    <xf numFmtId="41" fontId="4" fillId="0" borderId="0" xfId="22" applyFont="1" applyBorder="1" applyAlignment="1">
      <alignment vertical="center"/>
    </xf>
    <xf numFmtId="41" fontId="12" fillId="0" borderId="0" xfId="22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178" fontId="12" fillId="0" borderId="0" xfId="22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180" fontId="12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3" fillId="0" borderId="0" xfId="22" applyNumberFormat="1" applyFont="1" applyBorder="1" applyAlignment="1">
      <alignment vertical="center" shrinkToFit="1"/>
    </xf>
    <xf numFmtId="41" fontId="10" fillId="0" borderId="0" xfId="22" applyNumberFormat="1" applyFont="1" applyAlignment="1">
      <alignment horizontal="center" vertical="center"/>
    </xf>
    <xf numFmtId="41" fontId="7" fillId="0" borderId="0" xfId="22" applyNumberFormat="1" applyFont="1" applyAlignment="1">
      <alignment vertical="center"/>
    </xf>
    <xf numFmtId="41" fontId="4" fillId="0" borderId="0" xfId="22" applyNumberFormat="1" applyFont="1" applyAlignment="1">
      <alignment vertical="center"/>
    </xf>
    <xf numFmtId="41" fontId="4" fillId="0" borderId="0" xfId="22" applyNumberFormat="1" applyFont="1" applyBorder="1" applyAlignment="1">
      <alignment vertical="center"/>
    </xf>
    <xf numFmtId="41" fontId="12" fillId="0" borderId="0" xfId="22" applyFont="1" applyBorder="1" applyAlignment="1">
      <alignment horizontal="left" vertical="center" shrinkToFi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77" fontId="8" fillId="0" borderId="2" xfId="22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8" fillId="0" borderId="0" xfId="22" applyNumberFormat="1" applyFont="1" applyBorder="1" applyAlignment="1" applyProtection="1">
      <alignment horizontal="right" vertical="center" wrapText="1"/>
      <protection locked="0"/>
    </xf>
    <xf numFmtId="41" fontId="16" fillId="0" borderId="0" xfId="22" applyFont="1" applyAlignment="1">
      <alignment vertical="center"/>
    </xf>
    <xf numFmtId="41" fontId="16" fillId="0" borderId="0" xfId="22" applyFont="1" applyAlignment="1">
      <alignment vertical="center"/>
    </xf>
    <xf numFmtId="41" fontId="14" fillId="3" borderId="3" xfId="22" applyFont="1" applyFill="1" applyBorder="1" applyAlignment="1" applyProtection="1">
      <alignment horizontal="center" vertical="center" wrapText="1"/>
      <protection locked="0"/>
    </xf>
    <xf numFmtId="41" fontId="16" fillId="0" borderId="0" xfId="22" applyFont="1" applyAlignment="1">
      <alignment horizontal="center" vertical="center"/>
    </xf>
    <xf numFmtId="41" fontId="17" fillId="0" borderId="4" xfId="22" applyFont="1" applyBorder="1" applyAlignment="1">
      <alignment horizontal="center" vertical="center" wrapText="1" shrinkToFit="1"/>
    </xf>
    <xf numFmtId="41" fontId="17" fillId="0" borderId="5" xfId="22" applyFont="1" applyBorder="1" applyAlignment="1">
      <alignment horizontal="left" vertical="center" wrapText="1"/>
    </xf>
    <xf numFmtId="41" fontId="17" fillId="0" borderId="6" xfId="22" applyFont="1" applyBorder="1" applyAlignment="1">
      <alignment horizontal="left" vertical="center" wrapText="1"/>
    </xf>
    <xf numFmtId="41" fontId="17" fillId="0" borderId="6" xfId="22" applyFont="1" applyBorder="1" applyAlignment="1">
      <alignment horizontal="center" vertical="center" wrapText="1"/>
    </xf>
    <xf numFmtId="41" fontId="14" fillId="3" borderId="7" xfId="22" applyFont="1" applyFill="1" applyBorder="1" applyAlignment="1" applyProtection="1">
      <alignment horizontal="center" vertical="center" wrapText="1"/>
      <protection locked="0"/>
    </xf>
    <xf numFmtId="41" fontId="17" fillId="0" borderId="8" xfId="22" applyFont="1" applyBorder="1" applyAlignment="1">
      <alignment horizontal="center" vertical="center" wrapText="1"/>
    </xf>
    <xf numFmtId="41" fontId="17" fillId="0" borderId="4" xfId="22" applyFont="1" applyBorder="1" applyAlignment="1">
      <alignment horizontal="center" vertical="center" wrapText="1"/>
    </xf>
    <xf numFmtId="41" fontId="14" fillId="3" borderId="7" xfId="22" applyFont="1" applyFill="1" applyBorder="1" applyAlignment="1" applyProtection="1">
      <alignment horizontal="center" vertical="center" wrapText="1"/>
      <protection locked="0"/>
    </xf>
    <xf numFmtId="41" fontId="14" fillId="3" borderId="9" xfId="22" applyFont="1" applyFill="1" applyBorder="1" applyAlignment="1" applyProtection="1">
      <alignment horizontal="center" vertical="center" wrapText="1"/>
      <protection locked="0"/>
    </xf>
    <xf numFmtId="41" fontId="21" fillId="0" borderId="5" xfId="22" applyFont="1" applyBorder="1" applyAlignment="1">
      <alignment horizontal="right" vertical="center" wrapText="1"/>
    </xf>
    <xf numFmtId="177" fontId="21" fillId="0" borderId="5" xfId="22" applyNumberFormat="1" applyFont="1" applyBorder="1" applyAlignment="1">
      <alignment horizontal="right" vertical="center" wrapText="1"/>
    </xf>
    <xf numFmtId="10" fontId="21" fillId="0" borderId="5" xfId="20" applyNumberFormat="1" applyFont="1" applyBorder="1" applyAlignment="1">
      <alignment horizontal="right" vertical="center" wrapText="1"/>
    </xf>
    <xf numFmtId="177" fontId="22" fillId="0" borderId="10" xfId="0" applyNumberFormat="1" applyFont="1" applyBorder="1" applyAlignment="1">
      <alignment horizontal="right" vertical="center" wrapText="1"/>
    </xf>
    <xf numFmtId="41" fontId="21" fillId="0" borderId="6" xfId="22" applyFont="1" applyBorder="1" applyAlignment="1" applyProtection="1">
      <alignment horizontal="right" vertical="center" wrapText="1"/>
      <protection locked="0"/>
    </xf>
    <xf numFmtId="10" fontId="21" fillId="0" borderId="4" xfId="22" applyNumberFormat="1" applyFont="1" applyBorder="1" applyAlignment="1" applyProtection="1">
      <alignment horizontal="right" vertical="center" wrapText="1"/>
      <protection locked="0"/>
    </xf>
    <xf numFmtId="41" fontId="22" fillId="0" borderId="4" xfId="22" applyFont="1" applyBorder="1" applyAlignment="1">
      <alignment horizontal="right" vertical="center" wrapText="1"/>
    </xf>
    <xf numFmtId="41" fontId="22" fillId="0" borderId="8" xfId="23" applyNumberFormat="1" applyFont="1" applyBorder="1" applyAlignment="1">
      <alignment horizontal="right" vertical="center" wrapText="1"/>
    </xf>
    <xf numFmtId="177" fontId="22" fillId="0" borderId="8" xfId="22" applyNumberFormat="1" applyFont="1" applyBorder="1" applyAlignment="1">
      <alignment horizontal="right" vertical="center" wrapText="1" shrinkToFit="1"/>
    </xf>
    <xf numFmtId="10" fontId="22" fillId="0" borderId="8" xfId="0" applyNumberFormat="1" applyFont="1" applyBorder="1" applyAlignment="1">
      <alignment horizontal="right" vertical="center" wrapText="1" shrinkToFit="1"/>
    </xf>
    <xf numFmtId="177" fontId="21" fillId="0" borderId="6" xfId="22" applyNumberFormat="1" applyFont="1" applyBorder="1" applyAlignment="1">
      <alignment horizontal="right" vertical="center" wrapText="1" shrinkToFit="1"/>
    </xf>
    <xf numFmtId="41" fontId="21" fillId="0" borderId="4" xfId="22" applyFont="1" applyBorder="1" applyAlignment="1">
      <alignment horizontal="right" vertical="center" wrapText="1" shrinkToFit="1"/>
    </xf>
    <xf numFmtId="10" fontId="21" fillId="0" borderId="6" xfId="22" applyNumberFormat="1" applyFont="1" applyBorder="1" applyAlignment="1" applyProtection="1">
      <alignment vertical="center"/>
      <protection locked="0"/>
    </xf>
    <xf numFmtId="41" fontId="21" fillId="0" borderId="10" xfId="22" applyFont="1" applyBorder="1" applyAlignment="1">
      <alignment horizontal="right" vertical="center" wrapText="1"/>
    </xf>
    <xf numFmtId="177" fontId="21" fillId="0" borderId="10" xfId="21" applyNumberFormat="1" applyFont="1" applyBorder="1" applyAlignment="1">
      <alignment horizontal="right" vertical="center" wrapText="1"/>
    </xf>
    <xf numFmtId="177" fontId="21" fillId="0" borderId="4" xfId="22" applyNumberFormat="1" applyFont="1" applyBorder="1" applyAlignment="1">
      <alignment horizontal="right" vertical="center" wrapText="1" shrinkToFit="1"/>
    </xf>
    <xf numFmtId="41" fontId="22" fillId="0" borderId="4" xfId="22" applyFont="1" applyBorder="1" applyAlignment="1">
      <alignment vertical="center"/>
    </xf>
    <xf numFmtId="10" fontId="22" fillId="0" borderId="4" xfId="0" applyNumberFormat="1" applyFont="1" applyBorder="1" applyAlignment="1">
      <alignment horizontal="right" vertical="center" wrapText="1" shrinkToFit="1"/>
    </xf>
    <xf numFmtId="177" fontId="21" fillId="0" borderId="7" xfId="22" applyNumberFormat="1" applyFont="1" applyBorder="1" applyAlignment="1">
      <alignment horizontal="right" vertical="center" wrapText="1"/>
    </xf>
    <xf numFmtId="177" fontId="21" fillId="0" borderId="4" xfId="22" applyNumberFormat="1" applyFont="1" applyBorder="1" applyAlignment="1">
      <alignment horizontal="right" vertical="center" wrapText="1"/>
    </xf>
    <xf numFmtId="176" fontId="21" fillId="0" borderId="6" xfId="22" applyNumberFormat="1" applyFont="1" applyBorder="1" applyAlignment="1">
      <alignment horizontal="right" vertical="center" wrapText="1"/>
    </xf>
    <xf numFmtId="41" fontId="22" fillId="0" borderId="11" xfId="22" applyFont="1" applyBorder="1" applyAlignment="1">
      <alignment horizontal="right" vertical="center" wrapText="1"/>
    </xf>
    <xf numFmtId="177" fontId="21" fillId="0" borderId="12" xfId="22" applyNumberFormat="1" applyFont="1" applyBorder="1" applyAlignment="1">
      <alignment horizontal="right" vertical="center" wrapText="1"/>
    </xf>
    <xf numFmtId="10" fontId="21" fillId="0" borderId="4" xfId="22" applyNumberFormat="1" applyFont="1" applyBorder="1" applyAlignment="1">
      <alignment horizontal="right" vertical="center" wrapText="1"/>
    </xf>
    <xf numFmtId="41" fontId="24" fillId="3" borderId="7" xfId="22" applyFont="1" applyFill="1" applyBorder="1" applyAlignment="1" applyProtection="1">
      <alignment horizontal="center" vertical="center" wrapText="1"/>
      <protection locked="0"/>
    </xf>
    <xf numFmtId="41" fontId="24" fillId="3" borderId="3" xfId="22" applyFont="1" applyFill="1" applyBorder="1" applyAlignment="1" applyProtection="1">
      <alignment horizontal="center" vertical="center" wrapText="1"/>
      <protection locked="0"/>
    </xf>
    <xf numFmtId="41" fontId="24" fillId="3" borderId="13" xfId="22" applyFont="1" applyFill="1" applyBorder="1" applyAlignment="1" applyProtection="1">
      <alignment vertical="center" wrapText="1"/>
      <protection locked="0"/>
    </xf>
    <xf numFmtId="41" fontId="24" fillId="3" borderId="13" xfId="22" applyFont="1" applyFill="1" applyBorder="1" applyAlignment="1" applyProtection="1">
      <alignment horizontal="center" vertical="center" wrapText="1"/>
      <protection locked="0"/>
    </xf>
    <xf numFmtId="41" fontId="25" fillId="0" borderId="5" xfId="22" applyFont="1" applyBorder="1" applyAlignment="1">
      <alignment horizontal="right" vertical="center" wrapText="1"/>
    </xf>
    <xf numFmtId="41" fontId="25" fillId="0" borderId="6" xfId="22" applyFont="1" applyBorder="1" applyAlignment="1" applyProtection="1">
      <alignment horizontal="right" vertical="center" wrapText="1"/>
      <protection locked="0"/>
    </xf>
    <xf numFmtId="41" fontId="25" fillId="0" borderId="8" xfId="22" applyFont="1" applyBorder="1" applyAlignment="1">
      <alignment horizontal="center" vertical="center" wrapText="1" shrinkToFit="1"/>
    </xf>
    <xf numFmtId="41" fontId="25" fillId="0" borderId="8" xfId="22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 shrinkToFit="1"/>
    </xf>
    <xf numFmtId="41" fontId="25" fillId="0" borderId="8" xfId="22" applyFont="1" applyBorder="1" applyAlignment="1">
      <alignment horizontal="right" vertical="center" wrapText="1"/>
    </xf>
    <xf numFmtId="41" fontId="25" fillId="0" borderId="6" xfId="22" applyFont="1" applyBorder="1" applyAlignment="1">
      <alignment horizontal="center" vertical="center" wrapText="1" shrinkToFit="1"/>
    </xf>
    <xf numFmtId="177" fontId="25" fillId="0" borderId="6" xfId="22" applyNumberFormat="1" applyFont="1" applyBorder="1" applyAlignment="1">
      <alignment horizontal="right" vertical="center" wrapText="1" shrinkToFit="1"/>
    </xf>
    <xf numFmtId="41" fontId="25" fillId="0" borderId="4" xfId="22" applyFont="1" applyBorder="1" applyAlignment="1">
      <alignment horizontal="right" vertical="center" wrapText="1" shrinkToFit="1"/>
    </xf>
    <xf numFmtId="41" fontId="25" fillId="0" borderId="4" xfId="22" applyFont="1" applyBorder="1" applyAlignment="1">
      <alignment horizontal="right" vertical="center" wrapText="1"/>
    </xf>
    <xf numFmtId="177" fontId="25" fillId="0" borderId="4" xfId="22" applyNumberFormat="1" applyFont="1" applyBorder="1" applyAlignment="1">
      <alignment horizontal="right" vertical="center" wrapText="1" shrinkToFit="1"/>
    </xf>
    <xf numFmtId="41" fontId="27" fillId="0" borderId="4" xfId="22" applyFont="1" applyBorder="1" applyAlignment="1">
      <alignment vertical="center"/>
    </xf>
    <xf numFmtId="41" fontId="25" fillId="0" borderId="4" xfId="22" applyFont="1" applyBorder="1" applyAlignment="1">
      <alignment horizontal="center" vertical="center" wrapText="1"/>
    </xf>
    <xf numFmtId="177" fontId="25" fillId="0" borderId="4" xfId="22" applyNumberFormat="1" applyFont="1" applyBorder="1" applyAlignment="1">
      <alignment horizontal="right" vertical="center" wrapText="1"/>
    </xf>
    <xf numFmtId="176" fontId="25" fillId="0" borderId="6" xfId="22" applyNumberFormat="1" applyFont="1" applyBorder="1" applyAlignment="1">
      <alignment horizontal="right" vertical="center" wrapText="1"/>
    </xf>
    <xf numFmtId="10" fontId="25" fillId="0" borderId="4" xfId="22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vertical="center" wrapText="1"/>
    </xf>
    <xf numFmtId="41" fontId="22" fillId="0" borderId="0" xfId="22" applyFont="1" applyAlignment="1">
      <alignment horizontal="right" vertical="center"/>
    </xf>
    <xf numFmtId="177" fontId="21" fillId="0" borderId="5" xfId="22" applyNumberFormat="1" applyFont="1" applyBorder="1" applyAlignment="1" applyProtection="1">
      <alignment horizontal="right" vertical="center" wrapText="1"/>
      <protection locked="0"/>
    </xf>
    <xf numFmtId="177" fontId="21" fillId="0" borderId="4" xfId="22" applyNumberFormat="1" applyFont="1" applyBorder="1" applyAlignment="1" applyProtection="1">
      <alignment horizontal="right" vertical="center" wrapText="1"/>
      <protection locked="0"/>
    </xf>
    <xf numFmtId="41" fontId="25" fillId="0" borderId="14" xfId="22" applyFont="1" applyBorder="1" applyAlignment="1">
      <alignment horizontal="right" vertical="center" wrapText="1"/>
    </xf>
    <xf numFmtId="177" fontId="25" fillId="0" borderId="5" xfId="22" applyNumberFormat="1" applyFont="1" applyBorder="1" applyAlignment="1" applyProtection="1">
      <alignment horizontal="right" vertical="center" wrapText="1"/>
      <protection locked="0"/>
    </xf>
    <xf numFmtId="10" fontId="25" fillId="0" borderId="14" xfId="20" applyNumberFormat="1" applyFont="1" applyBorder="1" applyAlignment="1">
      <alignment horizontal="right" vertical="center" wrapText="1"/>
    </xf>
    <xf numFmtId="41" fontId="25" fillId="0" borderId="14" xfId="22" applyFont="1" applyBorder="1" applyAlignment="1">
      <alignment horizontal="justify" vertical="center" wrapText="1"/>
    </xf>
    <xf numFmtId="41" fontId="25" fillId="0" borderId="6" xfId="22" applyFont="1" applyBorder="1" applyAlignment="1">
      <alignment horizontal="justify" vertical="center" wrapText="1"/>
    </xf>
    <xf numFmtId="41" fontId="25" fillId="0" borderId="8" xfId="22" applyFont="1" applyBorder="1" applyAlignment="1">
      <alignment horizontal="justify" vertical="center" wrapText="1"/>
    </xf>
    <xf numFmtId="41" fontId="27" fillId="0" borderId="8" xfId="22" applyFont="1" applyBorder="1" applyAlignment="1">
      <alignment vertical="center"/>
    </xf>
    <xf numFmtId="41" fontId="27" fillId="0" borderId="5" xfId="22" applyFont="1" applyBorder="1" applyAlignment="1">
      <alignment vertical="center"/>
    </xf>
    <xf numFmtId="10" fontId="25" fillId="0" borderId="5" xfId="22" applyNumberFormat="1" applyFont="1" applyBorder="1" applyAlignment="1" applyProtection="1">
      <alignment horizontal="right" vertical="center" wrapText="1"/>
      <protection locked="0"/>
    </xf>
    <xf numFmtId="41" fontId="27" fillId="0" borderId="6" xfId="22" applyFont="1" applyBorder="1" applyAlignment="1">
      <alignment vertical="center"/>
    </xf>
    <xf numFmtId="41" fontId="27" fillId="0" borderId="8" xfId="22" applyFont="1" applyBorder="1" applyAlignment="1">
      <alignment vertical="center"/>
    </xf>
    <xf numFmtId="41" fontId="25" fillId="0" borderId="8" xfId="22" applyFont="1" applyBorder="1" applyAlignment="1">
      <alignment vertical="center" wrapText="1"/>
    </xf>
    <xf numFmtId="41" fontId="25" fillId="0" borderId="5" xfId="22" applyFont="1" applyBorder="1" applyAlignment="1">
      <alignment vertical="center" wrapText="1"/>
    </xf>
    <xf numFmtId="0" fontId="25" fillId="0" borderId="4" xfId="22" applyNumberFormat="1" applyFont="1" applyBorder="1" applyAlignment="1" applyProtection="1">
      <alignment horizontal="right" vertical="center" wrapText="1"/>
      <protection locked="0"/>
    </xf>
    <xf numFmtId="41" fontId="25" fillId="0" borderId="4" xfId="22" applyFont="1" applyBorder="1" applyAlignment="1">
      <alignment horizontal="left" vertical="center" wrapText="1"/>
    </xf>
    <xf numFmtId="41" fontId="25" fillId="0" borderId="5" xfId="22" applyFont="1" applyBorder="1" applyAlignment="1">
      <alignment horizontal="left" vertical="center" wrapText="1"/>
    </xf>
    <xf numFmtId="10" fontId="25" fillId="0" borderId="15" xfId="22" applyNumberFormat="1" applyFont="1" applyBorder="1" applyAlignment="1" applyProtection="1">
      <alignment horizontal="right" vertical="center" wrapText="1"/>
      <protection locked="0"/>
    </xf>
    <xf numFmtId="41" fontId="25" fillId="0" borderId="4" xfId="22" applyFont="1" applyBorder="1" applyAlignment="1">
      <alignment horizontal="justify" vertical="center" wrapText="1"/>
    </xf>
    <xf numFmtId="177" fontId="25" fillId="0" borderId="8" xfId="22" applyNumberFormat="1" applyFont="1" applyBorder="1" applyAlignment="1">
      <alignment horizontal="right" vertical="center" wrapText="1"/>
    </xf>
    <xf numFmtId="10" fontId="25" fillId="0" borderId="7" xfId="22" applyNumberFormat="1" applyFont="1" applyBorder="1" applyAlignment="1" applyProtection="1">
      <alignment horizontal="right" vertical="center" wrapText="1"/>
      <protection locked="0"/>
    </xf>
    <xf numFmtId="177" fontId="25" fillId="0" borderId="6" xfId="22" applyNumberFormat="1" applyFont="1" applyBorder="1" applyAlignment="1">
      <alignment horizontal="right" vertical="center" wrapText="1"/>
    </xf>
    <xf numFmtId="177" fontId="25" fillId="0" borderId="4" xfId="22" applyNumberFormat="1" applyFont="1" applyBorder="1" applyAlignment="1" applyProtection="1">
      <alignment horizontal="right" vertical="center" wrapText="1"/>
      <protection locked="0"/>
    </xf>
    <xf numFmtId="41" fontId="25" fillId="0" borderId="6" xfId="22" applyFont="1" applyBorder="1" applyAlignment="1">
      <alignment horizontal="right" vertical="center" wrapText="1"/>
    </xf>
    <xf numFmtId="41" fontId="27" fillId="0" borderId="6" xfId="22" applyFont="1" applyBorder="1" applyAlignment="1">
      <alignment vertical="center" shrinkToFit="1"/>
    </xf>
    <xf numFmtId="41" fontId="25" fillId="0" borderId="5" xfId="22" applyFont="1" applyBorder="1" applyAlignment="1" applyProtection="1">
      <alignment horizontal="right" vertical="center" wrapText="1"/>
      <protection locked="0"/>
    </xf>
    <xf numFmtId="41" fontId="25" fillId="0" borderId="4" xfId="22" applyFont="1" applyBorder="1" applyAlignment="1" applyProtection="1">
      <alignment horizontal="righ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vertical="center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41" fontId="25" fillId="0" borderId="4" xfId="22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vertical="center"/>
      <protection locked="0"/>
    </xf>
    <xf numFmtId="3" fontId="25" fillId="0" borderId="5" xfId="0" applyNumberFormat="1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41" fontId="25" fillId="0" borderId="4" xfId="22" applyFont="1" applyBorder="1" applyAlignment="1" applyProtection="1">
      <alignment vertical="center" wrapText="1"/>
      <protection locked="0"/>
    </xf>
    <xf numFmtId="41" fontId="25" fillId="0" borderId="8" xfId="22" applyFont="1" applyBorder="1" applyAlignment="1" applyProtection="1">
      <alignment vertical="center" wrapText="1"/>
      <protection locked="0"/>
    </xf>
    <xf numFmtId="41" fontId="25" fillId="0" borderId="5" xfId="22" applyFont="1" applyBorder="1" applyAlignment="1" applyProtection="1">
      <alignment vertical="center" wrapText="1"/>
      <protection locked="0"/>
    </xf>
    <xf numFmtId="41" fontId="25" fillId="0" borderId="6" xfId="22" applyFont="1" applyBorder="1" applyAlignment="1" applyProtection="1">
      <alignment vertical="center" wrapText="1"/>
      <protection locked="0"/>
    </xf>
    <xf numFmtId="41" fontId="25" fillId="0" borderId="6" xfId="22" applyFont="1" applyBorder="1" applyAlignment="1" applyProtection="1">
      <alignment horizontal="left" vertical="center" wrapText="1"/>
      <protection locked="0"/>
    </xf>
    <xf numFmtId="41" fontId="25" fillId="0" borderId="8" xfId="22" applyFont="1" applyBorder="1" applyAlignment="1" applyProtection="1">
      <alignment horizontal="left" vertical="center" wrapText="1"/>
      <protection locked="0"/>
    </xf>
    <xf numFmtId="41" fontId="25" fillId="0" borderId="5" xfId="22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vertical="center"/>
      <protection locked="0"/>
    </xf>
    <xf numFmtId="41" fontId="25" fillId="0" borderId="8" xfId="22" applyFont="1" applyBorder="1" applyAlignment="1" applyProtection="1">
      <alignment horizontal="justify" vertical="center" wrapText="1"/>
      <protection locked="0"/>
    </xf>
    <xf numFmtId="41" fontId="25" fillId="0" borderId="5" xfId="22" applyFont="1" applyBorder="1" applyAlignment="1" applyProtection="1">
      <alignment horizontal="justify" vertical="center" wrapText="1"/>
      <protection locked="0"/>
    </xf>
    <xf numFmtId="41" fontId="27" fillId="0" borderId="4" xfId="22" applyFont="1" applyBorder="1" applyAlignment="1" applyProtection="1">
      <alignment vertical="center"/>
      <protection locked="0"/>
    </xf>
    <xf numFmtId="41" fontId="21" fillId="0" borderId="5" xfId="22" applyFont="1" applyBorder="1" applyAlignment="1" applyProtection="1">
      <alignment horizontal="right" vertical="center" wrapText="1"/>
      <protection locked="0"/>
    </xf>
    <xf numFmtId="10" fontId="21" fillId="0" borderId="17" xfId="20" applyNumberFormat="1" applyFont="1" applyBorder="1" applyAlignment="1">
      <alignment horizontal="right" vertical="center" wrapText="1"/>
    </xf>
    <xf numFmtId="41" fontId="21" fillId="0" borderId="4" xfId="22" applyFont="1" applyBorder="1" applyAlignment="1" applyProtection="1">
      <alignment horizontal="right" vertical="center" wrapText="1"/>
      <protection locked="0"/>
    </xf>
    <xf numFmtId="10" fontId="21" fillId="0" borderId="4" xfId="20" applyNumberFormat="1" applyFont="1" applyBorder="1" applyAlignment="1">
      <alignment horizontal="right" vertical="center" wrapText="1"/>
    </xf>
    <xf numFmtId="10" fontId="21" fillId="0" borderId="5" xfId="20" applyNumberFormat="1" applyFont="1" applyBorder="1" applyAlignment="1" applyProtection="1">
      <alignment horizontal="right" vertical="center" wrapText="1"/>
      <protection locked="0"/>
    </xf>
    <xf numFmtId="177" fontId="21" fillId="0" borderId="6" xfId="22" applyNumberFormat="1" applyFont="1" applyBorder="1" applyAlignment="1" applyProtection="1">
      <alignment horizontal="right" vertical="center" wrapText="1"/>
      <protection locked="0"/>
    </xf>
    <xf numFmtId="41" fontId="21" fillId="0" borderId="11" xfId="22" applyFont="1" applyBorder="1" applyAlignment="1" applyProtection="1">
      <alignment horizontal="right" vertical="center" wrapText="1"/>
      <protection locked="0"/>
    </xf>
    <xf numFmtId="41" fontId="21" fillId="0" borderId="10" xfId="22" applyFont="1" applyBorder="1" applyAlignment="1" applyProtection="1">
      <alignment horizontal="right" vertical="center" wrapText="1"/>
      <protection locked="0"/>
    </xf>
    <xf numFmtId="177" fontId="22" fillId="0" borderId="0" xfId="0" applyNumberFormat="1" applyFont="1" applyAlignment="1">
      <alignment horizontal="right" vertical="center" wrapText="1"/>
    </xf>
    <xf numFmtId="10" fontId="21" fillId="0" borderId="6" xfId="22" applyNumberFormat="1" applyFont="1" applyBorder="1" applyAlignment="1" applyProtection="1">
      <alignment horizontal="right" vertical="center" wrapText="1"/>
      <protection locked="0"/>
    </xf>
    <xf numFmtId="3" fontId="21" fillId="0" borderId="9" xfId="22" applyNumberFormat="1" applyFont="1" applyBorder="1" applyAlignment="1" applyProtection="1">
      <alignment horizontal="right" vertical="center" wrapText="1"/>
      <protection locked="0"/>
    </xf>
    <xf numFmtId="41" fontId="22" fillId="0" borderId="4" xfId="22" applyNumberFormat="1" applyFont="1" applyBorder="1" applyAlignment="1" applyProtection="1">
      <alignment horizontal="right" vertical="center" wrapText="1"/>
      <protection locked="0"/>
    </xf>
    <xf numFmtId="41" fontId="21" fillId="0" borderId="4" xfId="22" applyNumberFormat="1" applyFont="1" applyBorder="1" applyAlignment="1" applyProtection="1">
      <alignment horizontal="right" vertical="center" wrapText="1"/>
      <protection locked="0"/>
    </xf>
    <xf numFmtId="41" fontId="24" fillId="3" borderId="7" xfId="22" applyFont="1" applyFill="1" applyBorder="1" applyAlignment="1" applyProtection="1">
      <alignment horizontal="center" vertical="center" wrapText="1"/>
      <protection locked="0"/>
    </xf>
    <xf numFmtId="41" fontId="24" fillId="3" borderId="3" xfId="22" applyFont="1" applyFill="1" applyBorder="1" applyAlignment="1" applyProtection="1">
      <alignment horizontal="center" vertical="center" wrapText="1"/>
      <protection locked="0"/>
    </xf>
    <xf numFmtId="41" fontId="24" fillId="3" borderId="3" xfId="22" applyFont="1" applyFill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49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0" fontId="25" fillId="0" borderId="8" xfId="0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vertical="center"/>
      <protection locked="0"/>
    </xf>
    <xf numFmtId="41" fontId="17" fillId="0" borderId="5" xfId="22" applyFont="1" applyBorder="1" applyAlignment="1">
      <alignment horizontal="center" vertical="center" wrapText="1" shrinkToFit="1"/>
    </xf>
    <xf numFmtId="177" fontId="21" fillId="0" borderId="6" xfId="22" applyNumberFormat="1" applyFont="1" applyBorder="1" applyAlignment="1">
      <alignment horizontal="right" vertical="center" wrapText="1" shrinkToFit="1"/>
    </xf>
    <xf numFmtId="41" fontId="21" fillId="0" borderId="5" xfId="22" applyFont="1" applyBorder="1" applyAlignment="1">
      <alignment horizontal="right" vertical="center" wrapText="1"/>
    </xf>
    <xf numFmtId="41" fontId="25" fillId="0" borderId="6" xfId="22" applyFont="1" applyBorder="1" applyAlignment="1">
      <alignment horizontal="right" vertical="center" wrapText="1"/>
    </xf>
    <xf numFmtId="41" fontId="25" fillId="0" borderId="8" xfId="22" applyFont="1" applyBorder="1" applyAlignment="1">
      <alignment horizontal="right" vertical="center" wrapText="1"/>
    </xf>
    <xf numFmtId="41" fontId="25" fillId="0" borderId="5" xfId="22" applyFont="1" applyBorder="1" applyAlignment="1">
      <alignment horizontal="right" vertical="center" wrapText="1"/>
    </xf>
    <xf numFmtId="177" fontId="25" fillId="0" borderId="6" xfId="22" applyNumberFormat="1" applyFont="1" applyBorder="1" applyAlignment="1">
      <alignment horizontal="right" vertical="center" wrapText="1"/>
    </xf>
    <xf numFmtId="177" fontId="21" fillId="0" borderId="6" xfId="22" applyNumberFormat="1" applyFont="1" applyBorder="1" applyAlignment="1" applyProtection="1">
      <alignment horizontal="right" vertical="center" wrapText="1"/>
      <protection locked="0"/>
    </xf>
    <xf numFmtId="41" fontId="21" fillId="0" borderId="6" xfId="22" applyFont="1" applyBorder="1" applyAlignment="1" applyProtection="1">
      <alignment horizontal="right" vertical="center" wrapText="1"/>
      <protection locked="0"/>
    </xf>
    <xf numFmtId="41" fontId="21" fillId="0" borderId="5" xfId="22" applyFont="1" applyBorder="1" applyAlignment="1" applyProtection="1">
      <alignment horizontal="right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  <protection locked="0"/>
    </xf>
    <xf numFmtId="41" fontId="25" fillId="0" borderId="5" xfId="22" applyFont="1" applyBorder="1" applyAlignment="1" applyProtection="1">
      <alignment horizontal="left" vertical="center"/>
      <protection locked="0"/>
    </xf>
    <xf numFmtId="41" fontId="25" fillId="0" borderId="15" xfId="22" applyFont="1" applyBorder="1" applyAlignment="1">
      <alignment horizontal="left" vertical="center" wrapText="1"/>
    </xf>
    <xf numFmtId="41" fontId="25" fillId="0" borderId="9" xfId="22" applyFont="1" applyBorder="1" applyAlignment="1">
      <alignment horizontal="left" vertical="center" wrapText="1"/>
    </xf>
    <xf numFmtId="41" fontId="25" fillId="0" borderId="18" xfId="22" applyFont="1" applyBorder="1" applyAlignment="1">
      <alignment horizontal="left" vertical="center" wrapText="1"/>
    </xf>
    <xf numFmtId="41" fontId="25" fillId="0" borderId="11" xfId="22" applyFont="1" applyBorder="1" applyAlignment="1">
      <alignment horizontal="left" vertical="center" wrapText="1"/>
    </xf>
    <xf numFmtId="41" fontId="27" fillId="0" borderId="4" xfId="22" applyFont="1" applyBorder="1" applyAlignment="1">
      <alignment horizontal="right" vertical="center" wrapText="1"/>
    </xf>
    <xf numFmtId="41" fontId="21" fillId="0" borderId="6" xfId="22" applyFont="1" applyBorder="1" applyAlignment="1">
      <alignment horizontal="right" vertical="center" wrapText="1"/>
    </xf>
    <xf numFmtId="41" fontId="21" fillId="0" borderId="8" xfId="22" applyFont="1" applyBorder="1" applyAlignment="1">
      <alignment horizontal="right" vertical="center" wrapText="1"/>
    </xf>
    <xf numFmtId="41" fontId="21" fillId="0" borderId="5" xfId="22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10" fontId="21" fillId="0" borderId="6" xfId="22" applyNumberFormat="1" applyFont="1" applyBorder="1" applyAlignment="1" applyProtection="1">
      <alignment horizontal="right" vertical="center" wrapText="1" shrinkToFit="1"/>
      <protection locked="0"/>
    </xf>
    <xf numFmtId="10" fontId="23" fillId="0" borderId="5" xfId="0" applyNumberFormat="1" applyFont="1" applyBorder="1" applyAlignment="1">
      <alignment horizontal="right" vertical="center" wrapText="1" shrinkToFit="1"/>
    </xf>
    <xf numFmtId="41" fontId="24" fillId="0" borderId="7" xfId="22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1" fontId="25" fillId="0" borderId="7" xfId="22" applyFont="1" applyBorder="1" applyAlignment="1">
      <alignment horizontal="right" vertical="center" wrapText="1"/>
    </xf>
    <xf numFmtId="41" fontId="25" fillId="0" borderId="10" xfId="22" applyFont="1" applyBorder="1" applyAlignment="1">
      <alignment horizontal="right" vertical="center" wrapText="1"/>
    </xf>
    <xf numFmtId="41" fontId="25" fillId="0" borderId="6" xfId="22" applyFont="1" applyBorder="1" applyAlignment="1">
      <alignment horizontal="right" vertical="center" wrapText="1"/>
    </xf>
    <xf numFmtId="41" fontId="25" fillId="0" borderId="8" xfId="22" applyFont="1" applyBorder="1" applyAlignment="1">
      <alignment horizontal="right" vertical="center" wrapText="1"/>
    </xf>
    <xf numFmtId="41" fontId="25" fillId="0" borderId="1" xfId="22" applyFont="1" applyBorder="1" applyAlignment="1">
      <alignment horizontal="left" vertical="center" wrapText="1"/>
    </xf>
    <xf numFmtId="41" fontId="25" fillId="0" borderId="16" xfId="22" applyFont="1" applyBorder="1" applyAlignment="1">
      <alignment horizontal="left" vertical="center" wrapText="1"/>
    </xf>
    <xf numFmtId="0" fontId="28" fillId="0" borderId="7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41" fontId="25" fillId="0" borderId="6" xfId="22" applyFont="1" applyBorder="1" applyAlignment="1">
      <alignment horizontal="center" vertical="center" wrapText="1"/>
    </xf>
    <xf numFmtId="41" fontId="25" fillId="0" borderId="8" xfId="22" applyFont="1" applyBorder="1" applyAlignment="1">
      <alignment horizontal="center" vertical="center" wrapText="1"/>
    </xf>
    <xf numFmtId="41" fontId="25" fillId="0" borderId="5" xfId="22" applyFont="1" applyBorder="1" applyAlignment="1">
      <alignment horizontal="center" vertical="center" wrapText="1"/>
    </xf>
    <xf numFmtId="10" fontId="21" fillId="0" borderId="4" xfId="22" applyNumberFormat="1" applyFont="1" applyBorder="1" applyAlignment="1" applyProtection="1">
      <alignment horizontal="right" vertical="center" wrapText="1"/>
      <protection locked="0"/>
    </xf>
    <xf numFmtId="41" fontId="24" fillId="0" borderId="5" xfId="22" applyFont="1" applyBorder="1" applyAlignment="1">
      <alignment horizontal="center" vertical="center" wrapText="1"/>
    </xf>
    <xf numFmtId="41" fontId="24" fillId="0" borderId="5" xfId="22" applyFont="1" applyBorder="1" applyAlignment="1">
      <alignment horizontal="center" vertical="center" wrapText="1"/>
    </xf>
    <xf numFmtId="41" fontId="24" fillId="0" borderId="5" xfId="22" applyFont="1" applyBorder="1" applyAlignment="1">
      <alignment horizontal="right" vertical="center" wrapText="1"/>
    </xf>
    <xf numFmtId="41" fontId="24" fillId="0" borderId="5" xfId="22" applyFont="1" applyBorder="1" applyAlignment="1">
      <alignment horizontal="right" vertical="center" wrapText="1"/>
    </xf>
    <xf numFmtId="41" fontId="25" fillId="0" borderId="7" xfId="22" applyFont="1" applyBorder="1" applyAlignment="1">
      <alignment horizontal="left" vertical="center" wrapText="1"/>
    </xf>
    <xf numFmtId="41" fontId="25" fillId="0" borderId="10" xfId="22" applyFont="1" applyBorder="1" applyAlignment="1">
      <alignment horizontal="left" vertical="center" wrapText="1"/>
    </xf>
    <xf numFmtId="41" fontId="25" fillId="0" borderId="6" xfId="22" applyFont="1" applyBorder="1" applyAlignment="1">
      <alignment horizontal="center" vertical="center" wrapText="1" shrinkToFit="1"/>
    </xf>
    <xf numFmtId="41" fontId="25" fillId="0" borderId="8" xfId="22" applyFont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177" fontId="21" fillId="0" borderId="6" xfId="22" applyNumberFormat="1" applyFont="1" applyBorder="1" applyAlignment="1">
      <alignment horizontal="right" vertical="center" wrapText="1"/>
    </xf>
    <xf numFmtId="177" fontId="21" fillId="0" borderId="8" xfId="22" applyNumberFormat="1" applyFont="1" applyBorder="1" applyAlignment="1">
      <alignment horizontal="right" vertical="center" wrapText="1"/>
    </xf>
    <xf numFmtId="177" fontId="21" fillId="0" borderId="5" xfId="22" applyNumberFormat="1" applyFont="1" applyBorder="1" applyAlignment="1">
      <alignment horizontal="right" vertical="center" wrapText="1"/>
    </xf>
    <xf numFmtId="177" fontId="21" fillId="0" borderId="6" xfId="22" applyNumberFormat="1" applyFont="1" applyBorder="1" applyAlignment="1">
      <alignment horizontal="right" vertical="center" wrapText="1" shrinkToFit="1"/>
    </xf>
    <xf numFmtId="177" fontId="23" fillId="0" borderId="5" xfId="22" applyNumberFormat="1" applyFont="1" applyBorder="1" applyAlignment="1">
      <alignment horizontal="right" vertical="center" wrapText="1" shrinkToFit="1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/>
    </xf>
    <xf numFmtId="41" fontId="20" fillId="0" borderId="0" xfId="22" applyFont="1" applyAlignment="1">
      <alignment horizontal="center" vertical="center"/>
    </xf>
    <xf numFmtId="41" fontId="24" fillId="3" borderId="4" xfId="22" applyFont="1" applyFill="1" applyBorder="1" applyAlignment="1">
      <alignment horizontal="center" vertical="center" wrapText="1"/>
    </xf>
    <xf numFmtId="41" fontId="24" fillId="3" borderId="4" xfId="22" applyFont="1" applyFill="1" applyBorder="1" applyAlignment="1">
      <alignment horizontal="center" vertical="center" wrapText="1"/>
    </xf>
    <xf numFmtId="41" fontId="24" fillId="3" borderId="7" xfId="22" applyFont="1" applyFill="1" applyBorder="1" applyAlignment="1">
      <alignment horizontal="center" vertical="center" wrapText="1"/>
    </xf>
    <xf numFmtId="41" fontId="24" fillId="3" borderId="3" xfId="22" applyFont="1" applyFill="1" applyBorder="1" applyAlignment="1">
      <alignment horizontal="center" vertical="center" wrapText="1"/>
    </xf>
    <xf numFmtId="41" fontId="16" fillId="0" borderId="19" xfId="22" applyFont="1" applyBorder="1" applyAlignment="1">
      <alignment horizontal="right" vertical="center"/>
    </xf>
    <xf numFmtId="41" fontId="22" fillId="0" borderId="4" xfId="22" applyFont="1" applyBorder="1" applyAlignment="1">
      <alignment horizontal="center" vertical="center" wrapText="1"/>
    </xf>
    <xf numFmtId="41" fontId="24" fillId="3" borderId="7" xfId="22" applyFont="1" applyFill="1" applyBorder="1" applyAlignment="1" applyProtection="1">
      <alignment horizontal="center" vertical="center" wrapText="1"/>
      <protection locked="0"/>
    </xf>
    <xf numFmtId="41" fontId="24" fillId="3" borderId="10" xfId="22" applyFont="1" applyFill="1" applyBorder="1" applyAlignment="1" applyProtection="1">
      <alignment horizontal="center" vertical="center" wrapText="1"/>
      <protection locked="0"/>
    </xf>
    <xf numFmtId="10" fontId="21" fillId="0" borderId="15" xfId="22" applyNumberFormat="1" applyFont="1" applyBorder="1" applyAlignment="1">
      <alignment horizontal="right" vertical="center" wrapText="1"/>
    </xf>
    <xf numFmtId="10" fontId="23" fillId="0" borderId="1" xfId="0" applyNumberFormat="1" applyFont="1" applyBorder="1" applyAlignment="1">
      <alignment horizontal="right" vertical="center" wrapText="1"/>
    </xf>
    <xf numFmtId="10" fontId="23" fillId="0" borderId="18" xfId="0" applyNumberFormat="1" applyFont="1" applyBorder="1" applyAlignment="1">
      <alignment horizontal="right" vertical="center" wrapText="1"/>
    </xf>
    <xf numFmtId="41" fontId="24" fillId="0" borderId="7" xfId="22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0" fontId="21" fillId="0" borderId="6" xfId="22" applyNumberFormat="1" applyFont="1" applyBorder="1" applyAlignment="1" applyProtection="1">
      <alignment horizontal="right" vertical="center" wrapText="1"/>
      <protection locked="0"/>
    </xf>
    <xf numFmtId="10" fontId="21" fillId="0" borderId="8" xfId="22" applyNumberFormat="1" applyFont="1" applyBorder="1" applyAlignment="1" applyProtection="1">
      <alignment horizontal="right" vertical="center" wrapText="1"/>
      <protection locked="0"/>
    </xf>
    <xf numFmtId="10" fontId="21" fillId="0" borderId="5" xfId="22" applyNumberFormat="1" applyFont="1" applyBorder="1" applyAlignment="1" applyProtection="1">
      <alignment horizontal="right" vertical="center" wrapText="1"/>
      <protection locked="0"/>
    </xf>
    <xf numFmtId="41" fontId="21" fillId="0" borderId="6" xfId="22" applyFont="1" applyBorder="1" applyAlignment="1">
      <alignment horizontal="center" vertical="center" wrapText="1"/>
    </xf>
    <xf numFmtId="41" fontId="21" fillId="0" borderId="8" xfId="22" applyFont="1" applyBorder="1" applyAlignment="1">
      <alignment horizontal="center" vertical="center" wrapText="1"/>
    </xf>
    <xf numFmtId="41" fontId="21" fillId="0" borderId="5" xfId="22" applyFont="1" applyBorder="1" applyAlignment="1">
      <alignment horizontal="center" vertical="center" wrapText="1"/>
    </xf>
    <xf numFmtId="177" fontId="21" fillId="0" borderId="4" xfId="21" applyNumberFormat="1" applyFont="1" applyBorder="1" applyAlignment="1">
      <alignment horizontal="right" vertical="center" wrapText="1"/>
    </xf>
    <xf numFmtId="41" fontId="28" fillId="0" borderId="6" xfId="0" applyNumberFormat="1" applyFont="1" applyBorder="1" applyAlignment="1">
      <alignment horizontal="right" vertical="center" wrapText="1" shrinkToFit="1"/>
    </xf>
    <xf numFmtId="41" fontId="28" fillId="0" borderId="8" xfId="0" applyNumberFormat="1" applyFont="1" applyBorder="1" applyAlignment="1">
      <alignment horizontal="right" vertical="center" wrapText="1" shrinkToFit="1"/>
    </xf>
    <xf numFmtId="41" fontId="28" fillId="0" borderId="5" xfId="0" applyNumberFormat="1" applyFont="1" applyBorder="1" applyAlignment="1">
      <alignment horizontal="right" vertical="center" wrapText="1" shrinkToFit="1"/>
    </xf>
    <xf numFmtId="10" fontId="25" fillId="0" borderId="6" xfId="22" applyNumberFormat="1" applyFont="1" applyBorder="1" applyAlignment="1" applyProtection="1">
      <alignment horizontal="right" vertical="center" wrapText="1"/>
      <protection locked="0"/>
    </xf>
    <xf numFmtId="10" fontId="25" fillId="0" borderId="8" xfId="22" applyNumberFormat="1" applyFont="1" applyBorder="1" applyAlignment="1" applyProtection="1">
      <alignment horizontal="right" vertical="center" wrapText="1"/>
      <protection locked="0"/>
    </xf>
    <xf numFmtId="10" fontId="25" fillId="0" borderId="5" xfId="22" applyNumberFormat="1" applyFont="1" applyBorder="1" applyAlignment="1" applyProtection="1">
      <alignment horizontal="right" vertical="center" wrapText="1"/>
      <protection locked="0"/>
    </xf>
    <xf numFmtId="41" fontId="17" fillId="0" borderId="6" xfId="22" applyFont="1" applyBorder="1" applyAlignment="1">
      <alignment horizontal="center" vertical="center" wrapText="1"/>
    </xf>
    <xf numFmtId="41" fontId="17" fillId="0" borderId="8" xfId="22" applyFont="1" applyBorder="1" applyAlignment="1">
      <alignment horizontal="center" vertical="center" wrapText="1"/>
    </xf>
    <xf numFmtId="41" fontId="17" fillId="0" borderId="5" xfId="22" applyFont="1" applyBorder="1" applyAlignment="1">
      <alignment horizontal="center" vertical="center" wrapText="1"/>
    </xf>
    <xf numFmtId="41" fontId="17" fillId="0" borderId="6" xfId="22" applyFont="1" applyBorder="1" applyAlignment="1">
      <alignment horizontal="center" vertical="center" wrapText="1" shrinkToFit="1"/>
    </xf>
    <xf numFmtId="41" fontId="17" fillId="0" borderId="8" xfId="22" applyFont="1" applyBorder="1" applyAlignment="1">
      <alignment horizontal="center" vertical="center" wrapText="1" shrinkToFit="1"/>
    </xf>
    <xf numFmtId="41" fontId="17" fillId="0" borderId="5" xfId="22" applyFont="1" applyBorder="1" applyAlignment="1">
      <alignment horizontal="center" vertical="center" wrapText="1" shrinkToFit="1"/>
    </xf>
    <xf numFmtId="41" fontId="25" fillId="0" borderId="6" xfId="22" applyFont="1" applyBorder="1" applyAlignment="1">
      <alignment horizontal="right" vertical="center" wrapText="1" shrinkToFit="1"/>
    </xf>
    <xf numFmtId="41" fontId="25" fillId="0" borderId="8" xfId="22" applyFont="1" applyBorder="1" applyAlignment="1">
      <alignment horizontal="right" vertical="center" wrapText="1" shrinkToFit="1"/>
    </xf>
    <xf numFmtId="41" fontId="25" fillId="0" borderId="5" xfId="22" applyFont="1" applyBorder="1" applyAlignment="1">
      <alignment horizontal="right" vertical="center" wrapText="1" shrinkToFit="1"/>
    </xf>
    <xf numFmtId="0" fontId="28" fillId="0" borderId="8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41" fontId="14" fillId="3" borderId="4" xfId="22" applyFont="1" applyFill="1" applyBorder="1" applyAlignment="1">
      <alignment horizontal="center" vertical="center" wrapText="1"/>
    </xf>
    <xf numFmtId="41" fontId="14" fillId="3" borderId="3" xfId="22" applyFont="1" applyFill="1" applyBorder="1" applyAlignment="1">
      <alignment horizontal="center" vertical="center" wrapText="1"/>
    </xf>
    <xf numFmtId="41" fontId="14" fillId="3" borderId="4" xfId="22" applyFont="1" applyFill="1" applyBorder="1" applyAlignment="1">
      <alignment horizontal="center" vertical="center" wrapText="1"/>
    </xf>
    <xf numFmtId="41" fontId="14" fillId="3" borderId="6" xfId="22" applyFont="1" applyFill="1" applyBorder="1" applyAlignment="1">
      <alignment horizontal="center" vertical="center" wrapText="1"/>
    </xf>
    <xf numFmtId="41" fontId="19" fillId="0" borderId="5" xfId="22" applyFont="1" applyBorder="1" applyAlignment="1">
      <alignment horizontal="center" vertical="center" wrapText="1"/>
    </xf>
    <xf numFmtId="41" fontId="19" fillId="0" borderId="5" xfId="22" applyFont="1" applyBorder="1" applyAlignment="1">
      <alignment horizontal="center" vertical="center" wrapText="1"/>
    </xf>
    <xf numFmtId="177" fontId="25" fillId="0" borderId="6" xfId="22" applyNumberFormat="1" applyFont="1" applyBorder="1" applyAlignment="1">
      <alignment horizontal="right" vertical="center" wrapText="1"/>
    </xf>
    <xf numFmtId="177" fontId="25" fillId="0" borderId="8" xfId="22" applyNumberFormat="1" applyFont="1" applyBorder="1" applyAlignment="1">
      <alignment horizontal="right" vertical="center" wrapText="1"/>
    </xf>
    <xf numFmtId="177" fontId="25" fillId="0" borderId="5" xfId="22" applyNumberFormat="1" applyFont="1" applyBorder="1" applyAlignment="1">
      <alignment horizontal="right" vertical="center" wrapText="1"/>
    </xf>
    <xf numFmtId="41" fontId="14" fillId="3" borderId="7" xfId="22" applyFont="1" applyFill="1" applyBorder="1" applyAlignment="1" applyProtection="1">
      <alignment horizontal="center" vertical="center" wrapText="1"/>
      <protection locked="0"/>
    </xf>
    <xf numFmtId="41" fontId="14" fillId="3" borderId="10" xfId="22" applyFont="1" applyFill="1" applyBorder="1" applyAlignment="1" applyProtection="1">
      <alignment horizontal="center" vertical="center" wrapText="1"/>
      <protection locked="0"/>
    </xf>
    <xf numFmtId="41" fontId="25" fillId="0" borderId="6" xfId="22" applyNumberFormat="1" applyFont="1" applyBorder="1" applyAlignment="1">
      <alignment horizontal="right" vertical="center" wrapText="1" shrinkToFit="1"/>
    </xf>
    <xf numFmtId="41" fontId="25" fillId="0" borderId="8" xfId="22" applyNumberFormat="1" applyFont="1" applyBorder="1" applyAlignment="1">
      <alignment horizontal="right" vertical="center" wrapText="1" shrinkToFit="1"/>
    </xf>
    <xf numFmtId="41" fontId="25" fillId="0" borderId="5" xfId="22" applyNumberFormat="1" applyFont="1" applyBorder="1" applyAlignment="1">
      <alignment horizontal="right" vertical="center" wrapText="1" shrinkToFit="1"/>
    </xf>
    <xf numFmtId="41" fontId="25" fillId="0" borderId="5" xfId="22" applyFont="1" applyBorder="1" applyAlignment="1">
      <alignment horizontal="right" vertical="center" wrapText="1"/>
    </xf>
    <xf numFmtId="10" fontId="25" fillId="0" borderId="8" xfId="22" applyNumberFormat="1" applyFont="1" applyBorder="1" applyAlignment="1">
      <alignment horizontal="right" vertical="center" wrapText="1"/>
    </xf>
    <xf numFmtId="10" fontId="25" fillId="0" borderId="5" xfId="22" applyNumberFormat="1" applyFont="1" applyBorder="1" applyAlignment="1">
      <alignment horizontal="right" vertical="center" wrapText="1"/>
    </xf>
    <xf numFmtId="176" fontId="25" fillId="0" borderId="8" xfId="22" applyNumberFormat="1" applyFont="1" applyBorder="1" applyAlignment="1">
      <alignment horizontal="right" vertical="center" wrapText="1"/>
    </xf>
    <xf numFmtId="176" fontId="25" fillId="0" borderId="5" xfId="22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41" fontId="28" fillId="0" borderId="6" xfId="22" applyFont="1" applyBorder="1" applyAlignment="1">
      <alignment horizontal="right" vertical="center" wrapText="1" shrinkToFit="1"/>
    </xf>
    <xf numFmtId="41" fontId="28" fillId="0" borderId="8" xfId="22" applyFont="1" applyBorder="1" applyAlignment="1">
      <alignment horizontal="right" vertical="center" wrapText="1" shrinkToFit="1"/>
    </xf>
    <xf numFmtId="41" fontId="28" fillId="0" borderId="5" xfId="22" applyFont="1" applyBorder="1" applyAlignment="1">
      <alignment horizontal="right" vertical="center" wrapText="1" shrinkToFit="1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41" fontId="21" fillId="0" borderId="6" xfId="22" applyFont="1" applyBorder="1" applyAlignment="1" applyProtection="1">
      <alignment horizontal="right" vertical="center" wrapText="1"/>
      <protection locked="0"/>
    </xf>
    <xf numFmtId="41" fontId="21" fillId="0" borderId="8" xfId="22" applyFont="1" applyBorder="1" applyAlignment="1" applyProtection="1">
      <alignment horizontal="right" vertical="center" wrapText="1"/>
      <protection locked="0"/>
    </xf>
    <xf numFmtId="41" fontId="21" fillId="0" borderId="5" xfId="22" applyFont="1" applyBorder="1" applyAlignment="1" applyProtection="1">
      <alignment horizontal="right" vertical="center" wrapText="1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10" fontId="21" fillId="0" borderId="6" xfId="22" applyNumberFormat="1" applyFont="1" applyBorder="1" applyAlignment="1">
      <alignment horizontal="right" vertical="center"/>
    </xf>
    <xf numFmtId="10" fontId="21" fillId="0" borderId="8" xfId="22" applyNumberFormat="1" applyFont="1" applyBorder="1" applyAlignment="1">
      <alignment horizontal="right" vertical="center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10" fontId="21" fillId="0" borderId="6" xfId="22" applyNumberFormat="1" applyFont="1" applyBorder="1" applyAlignment="1" applyProtection="1">
      <alignment horizontal="center" vertical="center" wrapText="1"/>
      <protection locked="0"/>
    </xf>
    <xf numFmtId="10" fontId="21" fillId="0" borderId="8" xfId="22" applyNumberFormat="1" applyFont="1" applyBorder="1" applyAlignment="1" applyProtection="1">
      <alignment horizontal="center" vertical="center" wrapText="1"/>
      <protection locked="0"/>
    </xf>
    <xf numFmtId="10" fontId="21" fillId="0" borderId="5" xfId="22" applyNumberFormat="1" applyFont="1" applyBorder="1" applyAlignment="1" applyProtection="1">
      <alignment horizontal="center" vertical="center" wrapText="1"/>
      <protection locked="0"/>
    </xf>
    <xf numFmtId="177" fontId="21" fillId="0" borderId="6" xfId="22" applyNumberFormat="1" applyFont="1" applyBorder="1" applyAlignment="1" applyProtection="1">
      <alignment horizontal="right" vertical="center" wrapText="1"/>
      <protection locked="0"/>
    </xf>
    <xf numFmtId="177" fontId="21" fillId="0" borderId="8" xfId="22" applyNumberFormat="1" applyFont="1" applyBorder="1" applyAlignment="1" applyProtection="1">
      <alignment horizontal="right" vertical="center" wrapText="1"/>
      <protection locked="0"/>
    </xf>
    <xf numFmtId="177" fontId="21" fillId="0" borderId="5" xfId="22" applyNumberFormat="1" applyFont="1" applyBorder="1" applyAlignment="1" applyProtection="1">
      <alignment horizontal="right" vertical="center" wrapText="1"/>
      <protection locked="0"/>
    </xf>
    <xf numFmtId="3" fontId="21" fillId="0" borderId="6" xfId="22" applyNumberFormat="1" applyFont="1" applyBorder="1" applyAlignment="1" applyProtection="1">
      <alignment horizontal="right" vertical="center" wrapText="1"/>
      <protection locked="0"/>
    </xf>
    <xf numFmtId="3" fontId="21" fillId="0" borderId="8" xfId="22" applyNumberFormat="1" applyFont="1" applyBorder="1" applyAlignment="1" applyProtection="1">
      <alignment horizontal="right" vertical="center" wrapText="1"/>
      <protection locked="0"/>
    </xf>
    <xf numFmtId="3" fontId="21" fillId="0" borderId="5" xfId="22" applyNumberFormat="1" applyFont="1" applyBorder="1" applyAlignment="1" applyProtection="1">
      <alignment horizontal="right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41" fontId="21" fillId="0" borderId="6" xfId="22" applyFont="1" applyBorder="1" applyAlignment="1" applyProtection="1">
      <alignment horizontal="center" vertical="center" wrapText="1"/>
      <protection locked="0"/>
    </xf>
    <xf numFmtId="41" fontId="21" fillId="0" borderId="8" xfId="22" applyFont="1" applyBorder="1" applyAlignment="1" applyProtection="1">
      <alignment horizontal="center" vertical="center" wrapText="1"/>
      <protection locked="0"/>
    </xf>
    <xf numFmtId="41" fontId="21" fillId="0" borderId="5" xfId="22" applyFont="1" applyBorder="1" applyAlignment="1" applyProtection="1">
      <alignment horizontal="center" vertical="center" wrapText="1"/>
      <protection locked="0"/>
    </xf>
    <xf numFmtId="0" fontId="25" fillId="0" borderId="6" xfId="0" applyNumberFormat="1" applyFont="1" applyBorder="1" applyAlignment="1" applyProtection="1">
      <alignment horizontal="left" vertical="center" wrapText="1"/>
      <protection locked="0"/>
    </xf>
    <xf numFmtId="0" fontId="28" fillId="0" borderId="8" xfId="0" applyNumberFormat="1" applyFont="1" applyBorder="1" applyAlignment="1">
      <alignment vertical="center"/>
    </xf>
    <xf numFmtId="0" fontId="28" fillId="0" borderId="5" xfId="0" applyNumberFormat="1" applyFont="1" applyBorder="1" applyAlignment="1">
      <alignment vertical="center"/>
    </xf>
    <xf numFmtId="41" fontId="21" fillId="0" borderId="6" xfId="22" applyFont="1" applyBorder="1" applyAlignment="1" applyProtection="1">
      <alignment vertical="center"/>
      <protection locked="0"/>
    </xf>
    <xf numFmtId="41" fontId="21" fillId="0" borderId="8" xfId="22" applyFont="1" applyBorder="1" applyAlignment="1" applyProtection="1">
      <alignment vertical="center"/>
      <protection locked="0"/>
    </xf>
    <xf numFmtId="41" fontId="21" fillId="0" borderId="5" xfId="22" applyFont="1" applyBorder="1" applyAlignment="1" applyProtection="1">
      <alignment vertical="center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10" fontId="21" fillId="0" borderId="15" xfId="22" applyNumberFormat="1" applyFont="1" applyBorder="1" applyAlignment="1" applyProtection="1">
      <alignment horizontal="right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49" fontId="25" fillId="0" borderId="6" xfId="0" applyNumberFormat="1" applyFont="1" applyBorder="1" applyAlignment="1" applyProtection="1">
      <alignment horizontal="left" vertical="center" wrapText="1"/>
      <protection locked="0"/>
    </xf>
    <xf numFmtId="49" fontId="25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/>
      <protection locked="0"/>
    </xf>
    <xf numFmtId="3" fontId="22" fillId="0" borderId="6" xfId="0" applyNumberFormat="1" applyFont="1" applyBorder="1" applyAlignment="1" applyProtection="1">
      <alignment horizontal="right" vertical="center"/>
      <protection locked="0"/>
    </xf>
    <xf numFmtId="3" fontId="22" fillId="0" borderId="8" xfId="0" applyNumberFormat="1" applyFont="1" applyBorder="1" applyAlignment="1" applyProtection="1">
      <alignment horizontal="right" vertical="center"/>
      <protection locked="0"/>
    </xf>
    <xf numFmtId="41" fontId="24" fillId="3" borderId="3" xfId="22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1" fontId="24" fillId="3" borderId="6" xfId="22" applyFont="1" applyFill="1" applyBorder="1" applyAlignment="1">
      <alignment horizontal="center" vertical="center" wrapText="1"/>
    </xf>
    <xf numFmtId="41" fontId="24" fillId="3" borderId="20" xfId="22" applyFont="1" applyFill="1" applyBorder="1" applyAlignment="1">
      <alignment horizontal="center" vertical="center" wrapText="1"/>
    </xf>
    <xf numFmtId="41" fontId="24" fillId="3" borderId="7" xfId="22" applyFont="1" applyFill="1" applyBorder="1" applyAlignment="1" applyProtection="1">
      <alignment horizontal="center" vertical="center" wrapText="1"/>
      <protection locked="0"/>
    </xf>
    <xf numFmtId="41" fontId="24" fillId="3" borderId="10" xfId="22" applyFont="1" applyFill="1" applyBorder="1" applyAlignment="1" applyProtection="1">
      <alignment horizontal="center" vertical="center" wrapText="1"/>
      <protection locked="0"/>
    </xf>
    <xf numFmtId="0" fontId="21" fillId="0" borderId="8" xfId="22" applyNumberFormat="1" applyFont="1" applyBorder="1" applyAlignment="1" applyProtection="1">
      <alignment horizontal="right" vertical="center" wrapText="1"/>
      <protection locked="0"/>
    </xf>
    <xf numFmtId="0" fontId="22" fillId="0" borderId="19" xfId="0" applyFont="1" applyBorder="1" applyAlignment="1" applyProtection="1">
      <alignment horizontal="right" vertical="center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1" fillId="0" borderId="5" xfId="22" applyNumberFormat="1" applyFont="1" applyBorder="1" applyAlignment="1" applyProtection="1">
      <alignment horizontal="right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" xfId="21"/>
    <cellStyle name="쉼표 [0]" xfId="22"/>
    <cellStyle name="통화 [0]" xfId="23"/>
    <cellStyle name="강조색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28"/>
  <sheetViews>
    <sheetView view="pageBreakPreview" zoomScale="85" zoomScaleSheetLayoutView="85" workbookViewId="0" topLeftCell="A1">
      <selection activeCell="N18" sqref="N18"/>
    </sheetView>
  </sheetViews>
  <sheetFormatPr defaultColWidth="12.4453125" defaultRowHeight="31.5" customHeight="1"/>
  <cols>
    <col min="1" max="1" width="3.99609375" style="1" customWidth="1"/>
    <col min="2" max="2" width="8.10546875" style="1" customWidth="1"/>
    <col min="3" max="3" width="7.99609375" style="1" customWidth="1"/>
    <col min="4" max="4" width="8.6640625" style="1" customWidth="1"/>
    <col min="5" max="5" width="15.4453125" style="1" bestFit="1" customWidth="1"/>
    <col min="6" max="6" width="14.4453125" style="1" bestFit="1" customWidth="1"/>
    <col min="7" max="8" width="11.6640625" style="1" customWidth="1"/>
    <col min="9" max="9" width="8.6640625" style="1" customWidth="1"/>
    <col min="10" max="10" width="7.5546875" style="1" customWidth="1"/>
    <col min="11" max="11" width="7.6640625" style="1" customWidth="1"/>
    <col min="12" max="13" width="15.21484375" style="1" customWidth="1"/>
    <col min="14" max="14" width="14.10546875" style="1" customWidth="1"/>
    <col min="15" max="15" width="10.88671875" style="1" customWidth="1"/>
    <col min="16" max="16384" width="12.4453125" style="1" customWidth="1"/>
  </cols>
  <sheetData>
    <row r="1" ht="24.95" customHeight="1"/>
    <row r="2" ht="24.95" customHeight="1"/>
    <row r="3" ht="24.95" customHeight="1"/>
    <row r="4" spans="2:15" ht="89.25" customHeight="1">
      <c r="B4" s="223" t="s">
        <v>147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2:15" ht="39.95" customHeight="1">
      <c r="B5" s="37" t="s">
        <v>35</v>
      </c>
      <c r="C5" s="3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ht="39.95" customHeight="1">
      <c r="B6" s="228" t="s">
        <v>94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2:15" ht="39.95" customHeight="1">
      <c r="B7" s="224" t="s">
        <v>52</v>
      </c>
      <c r="C7" s="225"/>
      <c r="D7" s="225"/>
      <c r="E7" s="226"/>
      <c r="F7" s="226"/>
      <c r="G7" s="226"/>
      <c r="H7" s="226"/>
      <c r="I7" s="225" t="s">
        <v>53</v>
      </c>
      <c r="J7" s="225"/>
      <c r="K7" s="225"/>
      <c r="L7" s="225"/>
      <c r="M7" s="225"/>
      <c r="N7" s="225"/>
      <c r="O7" s="225"/>
    </row>
    <row r="8" spans="2:15" ht="39.95" customHeight="1">
      <c r="B8" s="225" t="s">
        <v>0</v>
      </c>
      <c r="C8" s="225" t="s">
        <v>1</v>
      </c>
      <c r="D8" s="225" t="s">
        <v>2</v>
      </c>
      <c r="E8" s="74" t="s">
        <v>78</v>
      </c>
      <c r="F8" s="74" t="s">
        <v>148</v>
      </c>
      <c r="G8" s="230" t="s">
        <v>16</v>
      </c>
      <c r="H8" s="231"/>
      <c r="I8" s="225" t="s">
        <v>0</v>
      </c>
      <c r="J8" s="225" t="s">
        <v>1</v>
      </c>
      <c r="K8" s="225" t="s">
        <v>2</v>
      </c>
      <c r="L8" s="74" t="s">
        <v>78</v>
      </c>
      <c r="M8" s="74" t="s">
        <v>148</v>
      </c>
      <c r="N8" s="230" t="s">
        <v>16</v>
      </c>
      <c r="O8" s="231"/>
    </row>
    <row r="9" spans="2:15" ht="45" customHeight="1" thickBot="1">
      <c r="B9" s="227"/>
      <c r="C9" s="227"/>
      <c r="D9" s="227"/>
      <c r="E9" s="75" t="s">
        <v>226</v>
      </c>
      <c r="F9" s="75" t="s">
        <v>227</v>
      </c>
      <c r="G9" s="75" t="s">
        <v>23</v>
      </c>
      <c r="H9" s="76" t="s">
        <v>17</v>
      </c>
      <c r="I9" s="227"/>
      <c r="J9" s="227"/>
      <c r="K9" s="227"/>
      <c r="L9" s="75" t="s">
        <v>226</v>
      </c>
      <c r="M9" s="75" t="s">
        <v>227</v>
      </c>
      <c r="N9" s="75" t="s">
        <v>23</v>
      </c>
      <c r="O9" s="77" t="s">
        <v>17</v>
      </c>
    </row>
    <row r="10" spans="2:15" ht="39.95" customHeight="1" thickTop="1">
      <c r="B10" s="206" t="s">
        <v>11</v>
      </c>
      <c r="C10" s="207"/>
      <c r="D10" s="207"/>
      <c r="E10" s="171">
        <f>SUM(E11:E23)</f>
        <v>203460</v>
      </c>
      <c r="F10" s="50">
        <f>SUM(F11:F23)</f>
        <v>206008</v>
      </c>
      <c r="G10" s="51">
        <f>F10-E10</f>
        <v>2548</v>
      </c>
      <c r="H10" s="52">
        <f>G10/E10</f>
        <v>0.012523346112257938</v>
      </c>
      <c r="I10" s="208" t="s">
        <v>3</v>
      </c>
      <c r="J10" s="209"/>
      <c r="K10" s="209"/>
      <c r="L10" s="171">
        <v>203460</v>
      </c>
      <c r="M10" s="50">
        <f>SUM(M11+M17+M18+M23)</f>
        <v>206008</v>
      </c>
      <c r="N10" s="51">
        <f>SUM(M10-L10)</f>
        <v>2548</v>
      </c>
      <c r="O10" s="52">
        <f>N10/L10</f>
        <v>0.012523346112257938</v>
      </c>
    </row>
    <row r="11" spans="2:15" ht="39.95" customHeight="1">
      <c r="B11" s="202" t="s">
        <v>36</v>
      </c>
      <c r="C11" s="202" t="s">
        <v>37</v>
      </c>
      <c r="D11" s="202" t="s">
        <v>112</v>
      </c>
      <c r="E11" s="186">
        <v>27600</v>
      </c>
      <c r="F11" s="186">
        <v>27600</v>
      </c>
      <c r="G11" s="216">
        <f>F11-E11</f>
        <v>0</v>
      </c>
      <c r="H11" s="232">
        <f>G11/E11</f>
        <v>0</v>
      </c>
      <c r="I11" s="196" t="s">
        <v>115</v>
      </c>
      <c r="J11" s="192" t="s">
        <v>54</v>
      </c>
      <c r="K11" s="193"/>
      <c r="L11" s="53">
        <f>SUM(L12:L16)</f>
        <v>158080</v>
      </c>
      <c r="M11" s="53">
        <f>SUM(M12+M13+M14)</f>
        <v>161558</v>
      </c>
      <c r="N11" s="51">
        <f>M11-L11</f>
        <v>3478</v>
      </c>
      <c r="O11" s="52">
        <f>N11/L11</f>
        <v>0.02200151821862348</v>
      </c>
    </row>
    <row r="12" spans="2:15" ht="49.5" customHeight="1">
      <c r="B12" s="214"/>
      <c r="C12" s="214"/>
      <c r="D12" s="214"/>
      <c r="E12" s="187"/>
      <c r="F12" s="187"/>
      <c r="G12" s="217"/>
      <c r="H12" s="233"/>
      <c r="I12" s="197"/>
      <c r="J12" s="210" t="s">
        <v>38</v>
      </c>
      <c r="K12" s="211"/>
      <c r="L12" s="177">
        <v>129895</v>
      </c>
      <c r="M12" s="54">
        <v>134658</v>
      </c>
      <c r="N12" s="51">
        <f>M12-L12</f>
        <v>4763</v>
      </c>
      <c r="O12" s="55">
        <f>N12/L12</f>
        <v>0.036668078063050925</v>
      </c>
    </row>
    <row r="13" spans="2:15" ht="60.75" customHeight="1">
      <c r="B13" s="215"/>
      <c r="C13" s="215"/>
      <c r="D13" s="215"/>
      <c r="E13" s="188"/>
      <c r="F13" s="188"/>
      <c r="G13" s="218"/>
      <c r="H13" s="234"/>
      <c r="I13" s="197"/>
      <c r="J13" s="210" t="s">
        <v>117</v>
      </c>
      <c r="K13" s="211"/>
      <c r="L13" s="56">
        <v>2800</v>
      </c>
      <c r="M13" s="56">
        <v>2800</v>
      </c>
      <c r="N13" s="51">
        <f>M13-L13</f>
        <v>0</v>
      </c>
      <c r="O13" s="55">
        <f>N13/L13</f>
        <v>0</v>
      </c>
    </row>
    <row r="14" spans="2:15" ht="33.75" customHeight="1">
      <c r="B14" s="212" t="s">
        <v>111</v>
      </c>
      <c r="C14" s="202" t="s">
        <v>39</v>
      </c>
      <c r="D14" s="212" t="s">
        <v>40</v>
      </c>
      <c r="E14" s="186">
        <v>27400</v>
      </c>
      <c r="F14" s="186">
        <v>27400</v>
      </c>
      <c r="G14" s="219">
        <f>F14-E14</f>
        <v>0</v>
      </c>
      <c r="H14" s="190">
        <f>G14/E14</f>
        <v>0</v>
      </c>
      <c r="I14" s="197"/>
      <c r="J14" s="181" t="s">
        <v>41</v>
      </c>
      <c r="K14" s="182"/>
      <c r="L14" s="240">
        <v>25385</v>
      </c>
      <c r="M14" s="240">
        <v>24100</v>
      </c>
      <c r="N14" s="216">
        <f>M14-L14</f>
        <v>-1285</v>
      </c>
      <c r="O14" s="237">
        <f>N14/L14</f>
        <v>-0.050620445144770536</v>
      </c>
    </row>
    <row r="15" spans="2:15" ht="45" customHeight="1">
      <c r="B15" s="213"/>
      <c r="C15" s="203"/>
      <c r="D15" s="221"/>
      <c r="E15" s="189"/>
      <c r="F15" s="189"/>
      <c r="G15" s="220"/>
      <c r="H15" s="191"/>
      <c r="I15" s="197"/>
      <c r="J15" s="198"/>
      <c r="K15" s="199"/>
      <c r="L15" s="241"/>
      <c r="M15" s="241"/>
      <c r="N15" s="217"/>
      <c r="O15" s="238"/>
    </row>
    <row r="16" spans="2:16" ht="75.75" customHeight="1">
      <c r="B16" s="80"/>
      <c r="C16" s="81"/>
      <c r="D16" s="82" t="s">
        <v>42</v>
      </c>
      <c r="E16" s="57">
        <v>118600</v>
      </c>
      <c r="F16" s="57">
        <v>118600</v>
      </c>
      <c r="G16" s="58">
        <f>F16-E16</f>
        <v>0</v>
      </c>
      <c r="H16" s="59">
        <f>G16/E16</f>
        <v>0</v>
      </c>
      <c r="I16" s="83"/>
      <c r="J16" s="183"/>
      <c r="K16" s="184"/>
      <c r="L16" s="242"/>
      <c r="M16" s="242"/>
      <c r="N16" s="218"/>
      <c r="O16" s="239"/>
      <c r="P16" s="15"/>
    </row>
    <row r="17" spans="2:15" ht="138.75" customHeight="1">
      <c r="B17" s="202" t="s">
        <v>43</v>
      </c>
      <c r="C17" s="202" t="s">
        <v>44</v>
      </c>
      <c r="D17" s="84" t="s">
        <v>113</v>
      </c>
      <c r="E17" s="61">
        <v>5010</v>
      </c>
      <c r="F17" s="61">
        <f>-Q17</f>
        <v>0</v>
      </c>
      <c r="G17" s="60">
        <f>F17-E17</f>
        <v>-5010</v>
      </c>
      <c r="H17" s="62"/>
      <c r="I17" s="87" t="s">
        <v>116</v>
      </c>
      <c r="J17" s="194" t="s">
        <v>119</v>
      </c>
      <c r="K17" s="195"/>
      <c r="L17" s="63">
        <v>3300</v>
      </c>
      <c r="M17" s="63">
        <v>8500</v>
      </c>
      <c r="N17" s="64">
        <f>M17-L17</f>
        <v>5200</v>
      </c>
      <c r="O17" s="55">
        <f>N17/L17</f>
        <v>1.5757575757575757</v>
      </c>
    </row>
    <row r="18" spans="2:15" ht="107.25" customHeight="1">
      <c r="B18" s="204"/>
      <c r="C18" s="204"/>
      <c r="D18" s="84" t="s">
        <v>45</v>
      </c>
      <c r="E18" s="65">
        <v>10000</v>
      </c>
      <c r="F18" s="65">
        <v>11000</v>
      </c>
      <c r="G18" s="60">
        <f>F18-E18</f>
        <v>1000</v>
      </c>
      <c r="H18" s="62">
        <f>G18/E18</f>
        <v>0.1</v>
      </c>
      <c r="I18" s="202" t="s">
        <v>31</v>
      </c>
      <c r="J18" s="235" t="s">
        <v>54</v>
      </c>
      <c r="K18" s="236"/>
      <c r="L18" s="66">
        <f>SUM(L19:L22)</f>
        <v>41530</v>
      </c>
      <c r="M18" s="66">
        <f>SUM(M19:M22)</f>
        <v>35400</v>
      </c>
      <c r="N18" s="60">
        <f>M18-L18</f>
        <v>-6130</v>
      </c>
      <c r="O18" s="67">
        <f>N18/L18</f>
        <v>-0.14760414158439683</v>
      </c>
    </row>
    <row r="19" spans="2:15" ht="96.75" customHeight="1">
      <c r="B19" s="90" t="s">
        <v>5</v>
      </c>
      <c r="C19" s="90" t="s">
        <v>46</v>
      </c>
      <c r="D19" s="90" t="s">
        <v>114</v>
      </c>
      <c r="E19" s="68">
        <v>0</v>
      </c>
      <c r="F19" s="68">
        <v>0</v>
      </c>
      <c r="G19" s="68">
        <f>F19-E19</f>
        <v>0</v>
      </c>
      <c r="H19" s="62">
        <v>0</v>
      </c>
      <c r="I19" s="203"/>
      <c r="J19" s="181" t="s">
        <v>120</v>
      </c>
      <c r="K19" s="182"/>
      <c r="L19" s="229">
        <v>27520</v>
      </c>
      <c r="M19" s="229">
        <v>26400</v>
      </c>
      <c r="N19" s="243">
        <f>M19-L19</f>
        <v>-1120</v>
      </c>
      <c r="O19" s="205">
        <f>N19/L19</f>
        <v>-0.040697674418604654</v>
      </c>
    </row>
    <row r="20" spans="2:15" ht="81" customHeight="1">
      <c r="B20" s="202" t="s">
        <v>6</v>
      </c>
      <c r="C20" s="202" t="s">
        <v>47</v>
      </c>
      <c r="D20" s="90" t="s">
        <v>48</v>
      </c>
      <c r="E20" s="171">
        <v>10800</v>
      </c>
      <c r="F20" s="50">
        <v>17658</v>
      </c>
      <c r="G20" s="68">
        <f>F20-E20</f>
        <v>6858</v>
      </c>
      <c r="H20" s="62">
        <f>G20/E20</f>
        <v>0.635</v>
      </c>
      <c r="I20" s="203"/>
      <c r="J20" s="183"/>
      <c r="K20" s="184"/>
      <c r="L20" s="229"/>
      <c r="M20" s="229"/>
      <c r="N20" s="243"/>
      <c r="O20" s="205"/>
    </row>
    <row r="21" spans="2:15" ht="105" customHeight="1">
      <c r="B21" s="203"/>
      <c r="C21" s="203"/>
      <c r="D21" s="90" t="s">
        <v>49</v>
      </c>
      <c r="E21" s="70">
        <v>1100</v>
      </c>
      <c r="F21" s="70">
        <v>1000</v>
      </c>
      <c r="G21" s="68">
        <f>SUM(F21-E21)</f>
        <v>-100</v>
      </c>
      <c r="H21" s="62">
        <f>G21/E21</f>
        <v>-0.09090909090909091</v>
      </c>
      <c r="I21" s="203"/>
      <c r="J21" s="200" t="s">
        <v>118</v>
      </c>
      <c r="K21" s="201"/>
      <c r="L21" s="71">
        <v>9000</v>
      </c>
      <c r="M21" s="71">
        <v>9000</v>
      </c>
      <c r="N21" s="60">
        <f>M21-L21</f>
        <v>0</v>
      </c>
      <c r="O21" s="59">
        <f>N21/L21</f>
        <v>0</v>
      </c>
    </row>
    <row r="22" spans="2:15" ht="94.5" customHeight="1">
      <c r="B22" s="204"/>
      <c r="C22" s="204"/>
      <c r="D22" s="90" t="s">
        <v>50</v>
      </c>
      <c r="E22" s="69">
        <v>0</v>
      </c>
      <c r="F22" s="72">
        <v>0</v>
      </c>
      <c r="G22" s="68">
        <v>0</v>
      </c>
      <c r="H22" s="62">
        <v>0</v>
      </c>
      <c r="I22" s="204"/>
      <c r="J22" s="222" t="s">
        <v>121</v>
      </c>
      <c r="K22" s="222"/>
      <c r="L22" s="61">
        <v>5010</v>
      </c>
      <c r="M22" s="61">
        <f>-X22</f>
        <v>0</v>
      </c>
      <c r="N22" s="170">
        <f>M22-L22</f>
        <v>-5010</v>
      </c>
      <c r="O22" s="62"/>
    </row>
    <row r="23" spans="2:15" ht="156" customHeight="1">
      <c r="B23" s="90" t="s">
        <v>8</v>
      </c>
      <c r="C23" s="90" t="s">
        <v>51</v>
      </c>
      <c r="D23" s="90" t="s">
        <v>32</v>
      </c>
      <c r="E23" s="68">
        <v>2950</v>
      </c>
      <c r="F23" s="68">
        <v>2750</v>
      </c>
      <c r="G23" s="68">
        <f>F23-E23</f>
        <v>-200</v>
      </c>
      <c r="H23" s="73">
        <f>G23/E23</f>
        <v>-0.06779661016949153</v>
      </c>
      <c r="I23" s="94" t="s">
        <v>76</v>
      </c>
      <c r="J23" s="185" t="s">
        <v>77</v>
      </c>
      <c r="K23" s="185"/>
      <c r="L23" s="56">
        <v>550</v>
      </c>
      <c r="M23" s="56">
        <v>550</v>
      </c>
      <c r="N23" s="65">
        <f>M23-L23</f>
        <v>0</v>
      </c>
      <c r="O23" s="67">
        <v>0</v>
      </c>
    </row>
    <row r="24" spans="7:8" ht="31.5" customHeight="1">
      <c r="G24" s="16"/>
      <c r="H24" s="16"/>
    </row>
    <row r="25" spans="7:8" ht="31.5" customHeight="1">
      <c r="G25" s="16"/>
      <c r="H25" s="16"/>
    </row>
    <row r="26" spans="7:8" ht="31.5" customHeight="1">
      <c r="G26" s="16"/>
      <c r="H26" s="16"/>
    </row>
    <row r="27" spans="7:8" ht="31.5" customHeight="1">
      <c r="G27" s="16"/>
      <c r="H27" s="16"/>
    </row>
    <row r="28" spans="7:8" ht="31.5" customHeight="1">
      <c r="G28" s="16"/>
      <c r="H28" s="16"/>
    </row>
  </sheetData>
  <mergeCells count="52">
    <mergeCell ref="L19:L20"/>
    <mergeCell ref="M19:M20"/>
    <mergeCell ref="C17:C18"/>
    <mergeCell ref="N8:O8"/>
    <mergeCell ref="J13:K13"/>
    <mergeCell ref="H11:H13"/>
    <mergeCell ref="I8:I9"/>
    <mergeCell ref="J8:J9"/>
    <mergeCell ref="G8:H8"/>
    <mergeCell ref="J18:K18"/>
    <mergeCell ref="N14:N16"/>
    <mergeCell ref="O14:O16"/>
    <mergeCell ref="K8:K9"/>
    <mergeCell ref="M14:M16"/>
    <mergeCell ref="L14:L16"/>
    <mergeCell ref="N19:N20"/>
    <mergeCell ref="B4:O4"/>
    <mergeCell ref="B7:H7"/>
    <mergeCell ref="I7:O7"/>
    <mergeCell ref="B8:B9"/>
    <mergeCell ref="C8:C9"/>
    <mergeCell ref="D8:D9"/>
    <mergeCell ref="B6:O6"/>
    <mergeCell ref="O19:O20"/>
    <mergeCell ref="C14:C15"/>
    <mergeCell ref="B10:D10"/>
    <mergeCell ref="I10:K10"/>
    <mergeCell ref="J12:K12"/>
    <mergeCell ref="B14:B15"/>
    <mergeCell ref="B20:B22"/>
    <mergeCell ref="B11:B13"/>
    <mergeCell ref="G11:G13"/>
    <mergeCell ref="B17:B18"/>
    <mergeCell ref="G14:G15"/>
    <mergeCell ref="C11:C13"/>
    <mergeCell ref="D11:D13"/>
    <mergeCell ref="C20:C22"/>
    <mergeCell ref="D14:D15"/>
    <mergeCell ref="J22:K22"/>
    <mergeCell ref="J19:K20"/>
    <mergeCell ref="J23:K23"/>
    <mergeCell ref="E11:E13"/>
    <mergeCell ref="E14:E15"/>
    <mergeCell ref="H14:H15"/>
    <mergeCell ref="F11:F13"/>
    <mergeCell ref="F14:F15"/>
    <mergeCell ref="J11:K11"/>
    <mergeCell ref="J17:K17"/>
    <mergeCell ref="I11:I15"/>
    <mergeCell ref="J14:K16"/>
    <mergeCell ref="J21:K21"/>
    <mergeCell ref="I18:I22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8"/>
  <sheetViews>
    <sheetView workbookViewId="0" topLeftCell="A1">
      <selection activeCell="K12" sqref="K12"/>
    </sheetView>
  </sheetViews>
  <sheetFormatPr defaultColWidth="13.10546875" defaultRowHeight="29.25" customHeight="1"/>
  <cols>
    <col min="1" max="1" width="3.21484375" style="1" customWidth="1"/>
    <col min="2" max="3" width="7.88671875" style="1" customWidth="1"/>
    <col min="4" max="6" width="13.88671875" style="1" customWidth="1"/>
    <col min="7" max="7" width="13.88671875" style="29" customWidth="1"/>
    <col min="8" max="8" width="13.88671875" style="1" customWidth="1"/>
    <col min="9" max="9" width="59.99609375" style="1" customWidth="1"/>
    <col min="10" max="10" width="5.10546875" style="1" customWidth="1"/>
    <col min="11" max="16384" width="13.10546875" style="1" customWidth="1"/>
  </cols>
  <sheetData>
    <row r="1" ht="24.95" customHeight="1"/>
    <row r="2" ht="24.95" customHeight="1"/>
    <row r="3" ht="24.95" customHeight="1"/>
    <row r="4" spans="2:9" ht="63" customHeight="1">
      <c r="B4" s="223" t="s">
        <v>231</v>
      </c>
      <c r="C4" s="223"/>
      <c r="D4" s="223"/>
      <c r="E4" s="223"/>
      <c r="F4" s="223"/>
      <c r="G4" s="223"/>
      <c r="H4" s="223"/>
      <c r="I4" s="223"/>
    </row>
    <row r="5" spans="2:9" ht="29.25" customHeight="1">
      <c r="B5" s="37" t="s">
        <v>14</v>
      </c>
      <c r="C5" s="40"/>
      <c r="D5" s="40"/>
      <c r="E5" s="13"/>
      <c r="F5" s="13"/>
      <c r="G5" s="27"/>
      <c r="H5" s="13"/>
      <c r="I5" s="13"/>
    </row>
    <row r="6" spans="2:9" ht="19.5" customHeight="1">
      <c r="B6" s="12"/>
      <c r="C6" s="11"/>
      <c r="D6" s="11"/>
      <c r="E6" s="11"/>
      <c r="F6" s="11"/>
      <c r="G6" s="28"/>
      <c r="H6" s="11"/>
      <c r="I6" s="95" t="s">
        <v>93</v>
      </c>
    </row>
    <row r="7" spans="2:9" ht="35.1" customHeight="1">
      <c r="B7" s="261" t="s">
        <v>0</v>
      </c>
      <c r="C7" s="263" t="s">
        <v>1</v>
      </c>
      <c r="D7" s="263" t="s">
        <v>2</v>
      </c>
      <c r="E7" s="48" t="s">
        <v>78</v>
      </c>
      <c r="F7" s="45" t="s">
        <v>148</v>
      </c>
      <c r="G7" s="270" t="s">
        <v>16</v>
      </c>
      <c r="H7" s="271"/>
      <c r="I7" s="263" t="s">
        <v>10</v>
      </c>
    </row>
    <row r="8" spans="2:9" ht="45.75" customHeight="1" thickBot="1">
      <c r="B8" s="262"/>
      <c r="C8" s="262"/>
      <c r="D8" s="262"/>
      <c r="E8" s="39" t="s">
        <v>226</v>
      </c>
      <c r="F8" s="39" t="s">
        <v>227</v>
      </c>
      <c r="G8" s="39" t="s">
        <v>23</v>
      </c>
      <c r="H8" s="49" t="s">
        <v>17</v>
      </c>
      <c r="I8" s="264"/>
    </row>
    <row r="9" spans="2:9" ht="27.75" customHeight="1" thickTop="1">
      <c r="B9" s="265" t="s">
        <v>11</v>
      </c>
      <c r="C9" s="266"/>
      <c r="D9" s="266"/>
      <c r="E9" s="98">
        <f>SUM(E10+E16+E24+E28+E32)</f>
        <v>203460</v>
      </c>
      <c r="F9" s="98">
        <f>SUM(F10+F16+F24+F28+F32)</f>
        <v>206008</v>
      </c>
      <c r="G9" s="99">
        <f>F9-E9</f>
        <v>2548</v>
      </c>
      <c r="H9" s="100">
        <f>G9/E9</f>
        <v>0.012523346112257938</v>
      </c>
      <c r="I9" s="101"/>
    </row>
    <row r="10" spans="2:9" ht="25.15" customHeight="1">
      <c r="B10" s="250" t="s">
        <v>12</v>
      </c>
      <c r="C10" s="250" t="s">
        <v>55</v>
      </c>
      <c r="D10" s="250" t="s">
        <v>56</v>
      </c>
      <c r="E10" s="196">
        <v>27600</v>
      </c>
      <c r="F10" s="196">
        <v>27600</v>
      </c>
      <c r="G10" s="267">
        <f>F10-E10</f>
        <v>0</v>
      </c>
      <c r="H10" s="247">
        <f>G10/E10</f>
        <v>0</v>
      </c>
      <c r="I10" s="102" t="s">
        <v>79</v>
      </c>
    </row>
    <row r="11" spans="2:9" ht="25.15" customHeight="1">
      <c r="B11" s="251"/>
      <c r="C11" s="251"/>
      <c r="D11" s="251"/>
      <c r="E11" s="197"/>
      <c r="F11" s="197"/>
      <c r="G11" s="268"/>
      <c r="H11" s="248"/>
      <c r="I11" s="103" t="s">
        <v>80</v>
      </c>
    </row>
    <row r="12" spans="2:9" ht="22.5" customHeight="1">
      <c r="B12" s="251"/>
      <c r="C12" s="251"/>
      <c r="D12" s="251"/>
      <c r="E12" s="259"/>
      <c r="F12" s="259"/>
      <c r="G12" s="268"/>
      <c r="H12" s="248"/>
      <c r="I12" s="103" t="s">
        <v>21</v>
      </c>
    </row>
    <row r="13" spans="2:9" ht="22.5" customHeight="1">
      <c r="B13" s="251"/>
      <c r="C13" s="251"/>
      <c r="D13" s="251"/>
      <c r="E13" s="259"/>
      <c r="F13" s="259"/>
      <c r="G13" s="268"/>
      <c r="H13" s="248"/>
      <c r="I13" s="104" t="s">
        <v>72</v>
      </c>
    </row>
    <row r="14" spans="2:9" ht="22.5" customHeight="1">
      <c r="B14" s="251"/>
      <c r="C14" s="251"/>
      <c r="D14" s="251"/>
      <c r="E14" s="259"/>
      <c r="F14" s="259"/>
      <c r="G14" s="268"/>
      <c r="H14" s="248"/>
      <c r="I14" s="103" t="s">
        <v>57</v>
      </c>
    </row>
    <row r="15" spans="2:10" ht="29.25" customHeight="1">
      <c r="B15" s="252"/>
      <c r="C15" s="252"/>
      <c r="D15" s="252"/>
      <c r="E15" s="260"/>
      <c r="F15" s="260"/>
      <c r="G15" s="269"/>
      <c r="H15" s="249"/>
      <c r="I15" s="105" t="s">
        <v>73</v>
      </c>
      <c r="J15" s="18"/>
    </row>
    <row r="16" spans="2:10" ht="29.25" customHeight="1">
      <c r="B16" s="250" t="s">
        <v>20</v>
      </c>
      <c r="C16" s="250" t="s">
        <v>26</v>
      </c>
      <c r="D16" s="46" t="s">
        <v>18</v>
      </c>
      <c r="E16" s="173">
        <f>SUM(E17:E23)</f>
        <v>146000</v>
      </c>
      <c r="F16" s="83">
        <f>SUM(F17:F23)</f>
        <v>146000</v>
      </c>
      <c r="G16" s="99">
        <f>F16-E16</f>
        <v>0</v>
      </c>
      <c r="H16" s="106">
        <f>G16/E16</f>
        <v>0</v>
      </c>
      <c r="I16" s="104"/>
      <c r="J16" s="18"/>
    </row>
    <row r="17" spans="2:9" ht="22.5" customHeight="1">
      <c r="B17" s="251"/>
      <c r="C17" s="251"/>
      <c r="D17" s="253" t="s">
        <v>139</v>
      </c>
      <c r="E17" s="256">
        <v>27400</v>
      </c>
      <c r="F17" s="256">
        <v>27400</v>
      </c>
      <c r="G17" s="272">
        <f>F17-E17</f>
        <v>0</v>
      </c>
      <c r="H17" s="247">
        <f>G17/E17</f>
        <v>0</v>
      </c>
      <c r="I17" s="107"/>
    </row>
    <row r="18" spans="2:9" ht="22.5" customHeight="1">
      <c r="B18" s="251"/>
      <c r="C18" s="251"/>
      <c r="D18" s="254"/>
      <c r="E18" s="257"/>
      <c r="F18" s="257"/>
      <c r="G18" s="273"/>
      <c r="H18" s="248"/>
      <c r="I18" s="109" t="s">
        <v>233</v>
      </c>
    </row>
    <row r="19" spans="2:9" ht="18" customHeight="1">
      <c r="B19" s="251"/>
      <c r="C19" s="251"/>
      <c r="D19" s="254"/>
      <c r="E19" s="257"/>
      <c r="F19" s="257"/>
      <c r="G19" s="273"/>
      <c r="H19" s="248"/>
      <c r="I19" s="108" t="s">
        <v>234</v>
      </c>
    </row>
    <row r="20" spans="2:9" ht="22.5" customHeight="1">
      <c r="B20" s="251"/>
      <c r="C20" s="251"/>
      <c r="D20" s="255"/>
      <c r="E20" s="258"/>
      <c r="F20" s="258"/>
      <c r="G20" s="274"/>
      <c r="H20" s="249"/>
      <c r="I20" s="104" t="s">
        <v>228</v>
      </c>
    </row>
    <row r="21" spans="2:9" ht="22.5" customHeight="1">
      <c r="B21" s="251"/>
      <c r="C21" s="251"/>
      <c r="D21" s="280" t="s">
        <v>140</v>
      </c>
      <c r="E21" s="283">
        <v>118600</v>
      </c>
      <c r="F21" s="283">
        <v>118600</v>
      </c>
      <c r="G21" s="244">
        <f>F21-E21</f>
        <v>0</v>
      </c>
      <c r="H21" s="247">
        <f>G21/E21</f>
        <v>0</v>
      </c>
      <c r="I21" s="104" t="s">
        <v>82</v>
      </c>
    </row>
    <row r="22" spans="2:9" ht="22.5" customHeight="1">
      <c r="B22" s="251"/>
      <c r="C22" s="251"/>
      <c r="D22" s="281"/>
      <c r="E22" s="284"/>
      <c r="F22" s="284"/>
      <c r="G22" s="245"/>
      <c r="H22" s="248"/>
      <c r="I22" s="104" t="s">
        <v>81</v>
      </c>
    </row>
    <row r="23" spans="2:9" ht="21" customHeight="1">
      <c r="B23" s="252"/>
      <c r="C23" s="252"/>
      <c r="D23" s="282"/>
      <c r="E23" s="285"/>
      <c r="F23" s="285"/>
      <c r="G23" s="246"/>
      <c r="H23" s="249"/>
      <c r="I23" s="110"/>
    </row>
    <row r="24" spans="2:10" ht="25.5" customHeight="1">
      <c r="B24" s="250" t="s">
        <v>29</v>
      </c>
      <c r="C24" s="250" t="s">
        <v>30</v>
      </c>
      <c r="D24" s="46" t="s">
        <v>18</v>
      </c>
      <c r="E24" s="173">
        <f>SUM(E25+E26)</f>
        <v>15010</v>
      </c>
      <c r="F24" s="83">
        <f>SUM(F25+F26)</f>
        <v>11000</v>
      </c>
      <c r="G24" s="99">
        <f>F24-E24</f>
        <v>-4010</v>
      </c>
      <c r="H24" s="106">
        <f>G24/E24</f>
        <v>-0.2671552298467688</v>
      </c>
      <c r="I24" s="89"/>
      <c r="J24" s="18"/>
    </row>
    <row r="25" spans="2:10" ht="56.25" customHeight="1">
      <c r="B25" s="251"/>
      <c r="C25" s="251"/>
      <c r="D25" s="41" t="s">
        <v>141</v>
      </c>
      <c r="E25" s="86">
        <v>5010</v>
      </c>
      <c r="F25" s="86">
        <f>-I25</f>
        <v>0</v>
      </c>
      <c r="G25" s="99">
        <f>F25-E25</f>
        <v>-5010</v>
      </c>
      <c r="H25" s="111" t="s">
        <v>122</v>
      </c>
      <c r="I25" s="112"/>
      <c r="J25" s="18"/>
    </row>
    <row r="26" spans="2:10" ht="58.5" customHeight="1">
      <c r="B26" s="252"/>
      <c r="C26" s="252"/>
      <c r="D26" s="169" t="s">
        <v>142</v>
      </c>
      <c r="E26" s="88">
        <v>10000</v>
      </c>
      <c r="F26" s="88">
        <v>11000</v>
      </c>
      <c r="G26" s="99">
        <f>F26-E26</f>
        <v>1000</v>
      </c>
      <c r="H26" s="106">
        <f>G26/E26</f>
        <v>0.1</v>
      </c>
      <c r="I26" s="113"/>
      <c r="J26" s="18"/>
    </row>
    <row r="27" spans="2:10" ht="60.75" customHeight="1">
      <c r="B27" s="46" t="s">
        <v>58</v>
      </c>
      <c r="C27" s="46" t="s">
        <v>34</v>
      </c>
      <c r="D27" s="46" t="s">
        <v>59</v>
      </c>
      <c r="E27" s="85">
        <v>0</v>
      </c>
      <c r="F27" s="85">
        <v>0</v>
      </c>
      <c r="G27" s="99">
        <f aca="true" t="shared" si="0" ref="G27:G28">F27-E27</f>
        <v>0</v>
      </c>
      <c r="H27" s="114">
        <v>0</v>
      </c>
      <c r="I27" s="115"/>
      <c r="J27" s="18"/>
    </row>
    <row r="28" spans="2:10" ht="34.5" customHeight="1">
      <c r="B28" s="250" t="s">
        <v>15</v>
      </c>
      <c r="C28" s="250" t="s">
        <v>7</v>
      </c>
      <c r="D28" s="47" t="s">
        <v>18</v>
      </c>
      <c r="E28" s="88">
        <f>SUM(E29+E30+E31)</f>
        <v>11900</v>
      </c>
      <c r="F28" s="88">
        <f>SUM(F29+F30+F31)</f>
        <v>18658</v>
      </c>
      <c r="G28" s="99">
        <f t="shared" si="0"/>
        <v>6758</v>
      </c>
      <c r="H28" s="114">
        <f>G28/E28</f>
        <v>0.5678991596638655</v>
      </c>
      <c r="I28" s="115"/>
      <c r="J28" s="18"/>
    </row>
    <row r="29" spans="2:9" ht="68.45" customHeight="1">
      <c r="B29" s="251"/>
      <c r="C29" s="251"/>
      <c r="D29" s="42" t="s">
        <v>60</v>
      </c>
      <c r="E29" s="174">
        <v>10800</v>
      </c>
      <c r="F29" s="78">
        <v>17658</v>
      </c>
      <c r="G29" s="116">
        <f>F29-E29</f>
        <v>6858</v>
      </c>
      <c r="H29" s="117">
        <f>G29/E29</f>
        <v>0.635</v>
      </c>
      <c r="I29" s="115" t="s">
        <v>235</v>
      </c>
    </row>
    <row r="30" spans="2:9" ht="49.5">
      <c r="B30" s="251"/>
      <c r="C30" s="251"/>
      <c r="D30" s="43" t="s">
        <v>143</v>
      </c>
      <c r="E30" s="92">
        <v>1100</v>
      </c>
      <c r="F30" s="92">
        <v>1000</v>
      </c>
      <c r="G30" s="91">
        <f>F30-E30</f>
        <v>-100</v>
      </c>
      <c r="H30" s="114">
        <f>G30/E30</f>
        <v>-0.09090909090909091</v>
      </c>
      <c r="I30" s="103" t="s">
        <v>229</v>
      </c>
    </row>
    <row r="31" spans="2:9" ht="70.15" customHeight="1">
      <c r="B31" s="252"/>
      <c r="C31" s="252"/>
      <c r="D31" s="43" t="s">
        <v>146</v>
      </c>
      <c r="E31" s="175">
        <v>0</v>
      </c>
      <c r="F31" s="118">
        <v>0</v>
      </c>
      <c r="G31" s="119">
        <f>SUM(F31-E31)</f>
        <v>0</v>
      </c>
      <c r="H31" s="114">
        <v>0</v>
      </c>
      <c r="I31" s="115"/>
    </row>
    <row r="32" spans="2:10" ht="25.5" customHeight="1">
      <c r="B32" s="250" t="s">
        <v>13</v>
      </c>
      <c r="C32" s="250" t="s">
        <v>9</v>
      </c>
      <c r="D32" s="44" t="s">
        <v>18</v>
      </c>
      <c r="E32" s="172">
        <f>SUM(E33+E34)</f>
        <v>2950</v>
      </c>
      <c r="F32" s="120">
        <f>SUM(F33+F34)</f>
        <v>2750</v>
      </c>
      <c r="G32" s="118">
        <f>SUM(G33+G34)</f>
        <v>-200</v>
      </c>
      <c r="H32" s="93">
        <f>G32/E32</f>
        <v>-0.06779661016949153</v>
      </c>
      <c r="I32" s="120"/>
      <c r="J32" s="18"/>
    </row>
    <row r="33" spans="2:9" ht="49.5">
      <c r="B33" s="251"/>
      <c r="C33" s="251"/>
      <c r="D33" s="47" t="s">
        <v>145</v>
      </c>
      <c r="E33" s="87">
        <v>50</v>
      </c>
      <c r="F33" s="87">
        <v>50</v>
      </c>
      <c r="G33" s="119">
        <f>F33-E33</f>
        <v>0</v>
      </c>
      <c r="H33" s="93">
        <f>G33/E33</f>
        <v>0</v>
      </c>
      <c r="I33" s="112" t="s">
        <v>61</v>
      </c>
    </row>
    <row r="34" spans="2:9" ht="32.25" customHeight="1">
      <c r="B34" s="251"/>
      <c r="C34" s="251"/>
      <c r="D34" s="251" t="s">
        <v>144</v>
      </c>
      <c r="E34" s="197">
        <v>2900</v>
      </c>
      <c r="F34" s="197">
        <v>2700</v>
      </c>
      <c r="G34" s="278">
        <f>SUM(F34-E34)</f>
        <v>-200</v>
      </c>
      <c r="H34" s="276">
        <f>G34/E34</f>
        <v>-0.06896551724137931</v>
      </c>
      <c r="I34" s="121" t="s">
        <v>83</v>
      </c>
    </row>
    <row r="35" spans="2:9" ht="33.75" customHeight="1">
      <c r="B35" s="252"/>
      <c r="C35" s="252"/>
      <c r="D35" s="252"/>
      <c r="E35" s="275"/>
      <c r="F35" s="275"/>
      <c r="G35" s="279"/>
      <c r="H35" s="277"/>
      <c r="I35" s="105" t="s">
        <v>230</v>
      </c>
    </row>
    <row r="36" ht="29.25" customHeight="1">
      <c r="H36" s="18"/>
    </row>
    <row r="37" spans="5:8" ht="29.25" customHeight="1">
      <c r="E37" s="18"/>
      <c r="F37" s="18"/>
      <c r="G37" s="30"/>
      <c r="H37" s="17"/>
    </row>
    <row r="38" spans="8:9" ht="29.25" customHeight="1">
      <c r="H38" s="17"/>
      <c r="I38" s="18"/>
    </row>
  </sheetData>
  <mergeCells count="37">
    <mergeCell ref="B32:B35"/>
    <mergeCell ref="H17:H20"/>
    <mergeCell ref="B24:B26"/>
    <mergeCell ref="C24:C26"/>
    <mergeCell ref="G17:G20"/>
    <mergeCell ref="B28:B31"/>
    <mergeCell ref="C28:C31"/>
    <mergeCell ref="C32:C35"/>
    <mergeCell ref="F34:F35"/>
    <mergeCell ref="H34:H35"/>
    <mergeCell ref="G34:G35"/>
    <mergeCell ref="E34:E35"/>
    <mergeCell ref="D34:D35"/>
    <mergeCell ref="D21:D23"/>
    <mergeCell ref="E21:E23"/>
    <mergeCell ref="F21:F23"/>
    <mergeCell ref="C10:C15"/>
    <mergeCell ref="F10:F15"/>
    <mergeCell ref="B10:B15"/>
    <mergeCell ref="B4:I4"/>
    <mergeCell ref="B7:B8"/>
    <mergeCell ref="C7:C8"/>
    <mergeCell ref="D7:D8"/>
    <mergeCell ref="I7:I8"/>
    <mergeCell ref="B9:D9"/>
    <mergeCell ref="H10:H15"/>
    <mergeCell ref="G10:G15"/>
    <mergeCell ref="D10:D15"/>
    <mergeCell ref="E10:E15"/>
    <mergeCell ref="G7:H7"/>
    <mergeCell ref="G21:G23"/>
    <mergeCell ref="H21:H23"/>
    <mergeCell ref="B16:B23"/>
    <mergeCell ref="C16:C23"/>
    <mergeCell ref="D17:D20"/>
    <mergeCell ref="E17:E20"/>
    <mergeCell ref="F17:F20"/>
  </mergeCells>
  <printOptions/>
  <pageMargins left="0" right="0" top="0" bottom="0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27"/>
  <sheetViews>
    <sheetView tabSelected="1" showOutlineSymbols="0" view="pageBreakPreview" zoomScale="90" zoomScaleSheetLayoutView="90" workbookViewId="0" topLeftCell="A1">
      <selection activeCell="A4" sqref="A4:H4"/>
    </sheetView>
  </sheetViews>
  <sheetFormatPr defaultColWidth="9.3359375" defaultRowHeight="22.5" customHeight="1" outlineLevelRow="7"/>
  <cols>
    <col min="1" max="2" width="3.77734375" style="2" customWidth="1"/>
    <col min="3" max="3" width="14.3359375" style="2" customWidth="1"/>
    <col min="4" max="5" width="13.3359375" style="2" customWidth="1"/>
    <col min="6" max="6" width="12.88671875" style="2" customWidth="1"/>
    <col min="7" max="7" width="11.88671875" style="3" bestFit="1" customWidth="1"/>
    <col min="8" max="8" width="74.4453125" style="3" customWidth="1"/>
    <col min="9" max="9" width="11.4453125" style="4" customWidth="1"/>
    <col min="10" max="23" width="2.6640625" style="2" customWidth="1"/>
    <col min="24" max="16384" width="9.3359375" style="2" customWidth="1"/>
  </cols>
  <sheetData>
    <row r="1" ht="24.95" customHeight="1"/>
    <row r="2" ht="24.95" customHeight="1"/>
    <row r="3" ht="24.95" customHeight="1"/>
    <row r="4" spans="1:9" ht="63" customHeight="1">
      <c r="A4" s="223" t="s">
        <v>147</v>
      </c>
      <c r="B4" s="223"/>
      <c r="C4" s="223"/>
      <c r="D4" s="223"/>
      <c r="E4" s="223"/>
      <c r="F4" s="223"/>
      <c r="G4" s="223"/>
      <c r="H4" s="223"/>
      <c r="I4" s="14"/>
    </row>
    <row r="5" spans="1:9" ht="25.5" customHeight="1">
      <c r="A5" s="340" t="s">
        <v>62</v>
      </c>
      <c r="B5" s="341"/>
      <c r="C5" s="341"/>
      <c r="D5" s="341"/>
      <c r="E5" s="341"/>
      <c r="F5" s="341"/>
      <c r="G5" s="341"/>
      <c r="H5" s="341"/>
      <c r="I5" s="14"/>
    </row>
    <row r="6" spans="1:8" ht="22.5">
      <c r="A6" s="347" t="s">
        <v>93</v>
      </c>
      <c r="B6" s="347"/>
      <c r="C6" s="347"/>
      <c r="D6" s="347"/>
      <c r="E6" s="347"/>
      <c r="F6" s="347"/>
      <c r="G6" s="347"/>
      <c r="H6" s="347"/>
    </row>
    <row r="7" spans="1:9" ht="22.5" customHeight="1">
      <c r="A7" s="342" t="s">
        <v>0</v>
      </c>
      <c r="B7" s="342" t="s">
        <v>1</v>
      </c>
      <c r="C7" s="342" t="s">
        <v>2</v>
      </c>
      <c r="D7" s="159" t="s">
        <v>149</v>
      </c>
      <c r="E7" s="159" t="s">
        <v>148</v>
      </c>
      <c r="F7" s="344" t="s">
        <v>16</v>
      </c>
      <c r="G7" s="345"/>
      <c r="H7" s="224" t="s">
        <v>10</v>
      </c>
      <c r="I7" s="350"/>
    </row>
    <row r="8" spans="1:9" ht="42.75" customHeight="1" thickBot="1">
      <c r="A8" s="343"/>
      <c r="B8" s="343"/>
      <c r="C8" s="343"/>
      <c r="D8" s="160" t="s">
        <v>151</v>
      </c>
      <c r="E8" s="160" t="s">
        <v>150</v>
      </c>
      <c r="F8" s="160" t="s">
        <v>23</v>
      </c>
      <c r="G8" s="161" t="s">
        <v>17</v>
      </c>
      <c r="H8" s="339"/>
      <c r="I8" s="350"/>
    </row>
    <row r="9" spans="1:9" ht="29.25" customHeight="1" thickTop="1">
      <c r="A9" s="329" t="s">
        <v>3</v>
      </c>
      <c r="B9" s="330"/>
      <c r="C9" s="331"/>
      <c r="D9" s="178">
        <f>SUM(D10,D79,D84,D124)</f>
        <v>203460</v>
      </c>
      <c r="E9" s="146">
        <f>SUM(E10,E79,E84,E124)</f>
        <v>206008</v>
      </c>
      <c r="F9" s="96">
        <f>E9-D9</f>
        <v>2548</v>
      </c>
      <c r="G9" s="147">
        <f>F9/D9</f>
        <v>0.012523346112257938</v>
      </c>
      <c r="H9" s="122"/>
      <c r="I9" s="7"/>
    </row>
    <row r="10" spans="1:9" ht="29.25" customHeight="1">
      <c r="A10" s="298" t="s">
        <v>4</v>
      </c>
      <c r="B10" s="332"/>
      <c r="C10" s="299"/>
      <c r="D10" s="148">
        <f>SUM(D11,D53,D57)</f>
        <v>158080</v>
      </c>
      <c r="E10" s="148">
        <f>SUM(E11,E53,E57)</f>
        <v>161558</v>
      </c>
      <c r="F10" s="96">
        <f>E10-D10</f>
        <v>3478</v>
      </c>
      <c r="G10" s="149">
        <f>F10/D10</f>
        <v>0.02200151821862348</v>
      </c>
      <c r="H10" s="123"/>
      <c r="I10" s="7"/>
    </row>
    <row r="11" spans="1:9" ht="41.25" customHeight="1">
      <c r="A11" s="129"/>
      <c r="B11" s="298" t="s">
        <v>63</v>
      </c>
      <c r="C11" s="299"/>
      <c r="D11" s="177">
        <f>SUM(D12:D52)</f>
        <v>129895</v>
      </c>
      <c r="E11" s="54">
        <f>SUM(E12:E52)</f>
        <v>134658</v>
      </c>
      <c r="F11" s="96">
        <f>E11-D11</f>
        <v>4763</v>
      </c>
      <c r="G11" s="52">
        <f>F11/D11</f>
        <v>0.036668078063050925</v>
      </c>
      <c r="H11" s="124"/>
      <c r="I11" s="7"/>
    </row>
    <row r="12" spans="1:9" ht="17.25" customHeight="1">
      <c r="A12" s="124"/>
      <c r="B12" s="129"/>
      <c r="C12" s="325" t="s">
        <v>64</v>
      </c>
      <c r="D12" s="316">
        <v>96015</v>
      </c>
      <c r="E12" s="316">
        <v>98973</v>
      </c>
      <c r="F12" s="303">
        <f>E12-D12</f>
        <v>2958</v>
      </c>
      <c r="G12" s="237">
        <f>F12/D12</f>
        <v>0.030807686299015778</v>
      </c>
      <c r="H12" s="125" t="s">
        <v>160</v>
      </c>
      <c r="I12" s="7"/>
    </row>
    <row r="13" spans="1:9" ht="17.25" customHeight="1">
      <c r="A13" s="124"/>
      <c r="B13" s="124"/>
      <c r="C13" s="326"/>
      <c r="D13" s="317"/>
      <c r="E13" s="317"/>
      <c r="F13" s="304"/>
      <c r="G13" s="238"/>
      <c r="H13" s="124" t="s">
        <v>152</v>
      </c>
      <c r="I13" s="7"/>
    </row>
    <row r="14" spans="1:9" ht="17.25" customHeight="1">
      <c r="A14" s="124"/>
      <c r="B14" s="124"/>
      <c r="C14" s="326"/>
      <c r="D14" s="317"/>
      <c r="E14" s="317"/>
      <c r="F14" s="304"/>
      <c r="G14" s="238"/>
      <c r="H14" s="124" t="s">
        <v>153</v>
      </c>
      <c r="I14" s="7"/>
    </row>
    <row r="15" spans="1:9" ht="17.25" customHeight="1">
      <c r="A15" s="124"/>
      <c r="B15" s="124"/>
      <c r="C15" s="326"/>
      <c r="D15" s="317"/>
      <c r="E15" s="317"/>
      <c r="F15" s="304"/>
      <c r="G15" s="238"/>
      <c r="H15" s="124" t="s">
        <v>154</v>
      </c>
      <c r="I15" s="7"/>
    </row>
    <row r="16" spans="1:10" ht="17.25" customHeight="1">
      <c r="A16" s="124"/>
      <c r="B16" s="124"/>
      <c r="C16" s="326"/>
      <c r="D16" s="317"/>
      <c r="E16" s="317"/>
      <c r="F16" s="304"/>
      <c r="G16" s="238"/>
      <c r="H16" s="124" t="s">
        <v>155</v>
      </c>
      <c r="I16" s="7"/>
      <c r="J16" s="6"/>
    </row>
    <row r="17" spans="1:10" ht="17.25" customHeight="1">
      <c r="A17" s="124"/>
      <c r="B17" s="124"/>
      <c r="C17" s="326"/>
      <c r="D17" s="317"/>
      <c r="E17" s="317"/>
      <c r="F17" s="304"/>
      <c r="G17" s="238"/>
      <c r="H17" s="124" t="s">
        <v>156</v>
      </c>
      <c r="I17" s="7"/>
      <c r="J17" s="6"/>
    </row>
    <row r="18" spans="1:10" ht="17.25" customHeight="1">
      <c r="A18" s="124"/>
      <c r="B18" s="124"/>
      <c r="C18" s="326"/>
      <c r="D18" s="317"/>
      <c r="E18" s="317"/>
      <c r="F18" s="304"/>
      <c r="G18" s="238"/>
      <c r="H18" s="124" t="s">
        <v>157</v>
      </c>
      <c r="I18" s="7"/>
      <c r="J18" s="6"/>
    </row>
    <row r="19" spans="1:10" ht="17.25" customHeight="1">
      <c r="A19" s="124"/>
      <c r="B19" s="162"/>
      <c r="C19" s="326"/>
      <c r="D19" s="317"/>
      <c r="E19" s="317"/>
      <c r="F19" s="304"/>
      <c r="G19" s="238"/>
      <c r="H19" s="124" t="s">
        <v>159</v>
      </c>
      <c r="I19" s="7"/>
      <c r="J19" s="6"/>
    </row>
    <row r="20" spans="1:10" ht="17.25" customHeight="1">
      <c r="A20" s="124"/>
      <c r="B20" s="162"/>
      <c r="C20" s="327"/>
      <c r="D20" s="318"/>
      <c r="E20" s="318"/>
      <c r="F20" s="305"/>
      <c r="G20" s="239"/>
      <c r="H20" s="124" t="s">
        <v>158</v>
      </c>
      <c r="I20" s="7"/>
      <c r="J20" s="6"/>
    </row>
    <row r="21" spans="1:10" ht="19.5" customHeight="1">
      <c r="A21" s="124"/>
      <c r="B21" s="162"/>
      <c r="C21" s="325" t="s">
        <v>136</v>
      </c>
      <c r="D21" s="291">
        <v>9575</v>
      </c>
      <c r="E21" s="291">
        <v>9828</v>
      </c>
      <c r="F21" s="306">
        <f>E21-D21</f>
        <v>253</v>
      </c>
      <c r="G21" s="237">
        <f>F21/D21</f>
        <v>0.026422976501305484</v>
      </c>
      <c r="H21" s="125" t="s">
        <v>166</v>
      </c>
      <c r="I21" s="7"/>
      <c r="J21" s="6"/>
    </row>
    <row r="22" spans="1:10" ht="19.5" customHeight="1">
      <c r="A22" s="124"/>
      <c r="B22" s="162"/>
      <c r="C22" s="326"/>
      <c r="D22" s="292"/>
      <c r="E22" s="292"/>
      <c r="F22" s="307"/>
      <c r="G22" s="238"/>
      <c r="H22" s="124" t="s">
        <v>161</v>
      </c>
      <c r="I22" s="7"/>
      <c r="J22" s="6"/>
    </row>
    <row r="23" spans="1:10" ht="19.5" customHeight="1">
      <c r="A23" s="124"/>
      <c r="B23" s="162"/>
      <c r="C23" s="326"/>
      <c r="D23" s="292"/>
      <c r="E23" s="292"/>
      <c r="F23" s="307"/>
      <c r="G23" s="238"/>
      <c r="H23" s="124" t="s">
        <v>162</v>
      </c>
      <c r="I23" s="7"/>
      <c r="J23" s="6"/>
    </row>
    <row r="24" spans="1:10" ht="19.5" customHeight="1">
      <c r="A24" s="124"/>
      <c r="B24" s="162"/>
      <c r="C24" s="326"/>
      <c r="D24" s="292"/>
      <c r="E24" s="292"/>
      <c r="F24" s="307"/>
      <c r="G24" s="238"/>
      <c r="H24" s="124" t="s">
        <v>163</v>
      </c>
      <c r="I24" s="7"/>
      <c r="J24" s="6"/>
    </row>
    <row r="25" spans="1:10" ht="19.5" customHeight="1">
      <c r="A25" s="124"/>
      <c r="B25" s="162"/>
      <c r="C25" s="326"/>
      <c r="D25" s="292"/>
      <c r="E25" s="292"/>
      <c r="F25" s="307"/>
      <c r="G25" s="238"/>
      <c r="H25" s="124" t="s">
        <v>92</v>
      </c>
      <c r="I25" s="7"/>
      <c r="J25" s="6"/>
    </row>
    <row r="26" spans="1:10" ht="19.5" customHeight="1">
      <c r="A26" s="124"/>
      <c r="B26" s="162"/>
      <c r="C26" s="326"/>
      <c r="D26" s="292"/>
      <c r="E26" s="292"/>
      <c r="F26" s="346"/>
      <c r="G26" s="238"/>
      <c r="H26" s="124" t="s">
        <v>165</v>
      </c>
      <c r="I26" s="7"/>
      <c r="J26" s="6"/>
    </row>
    <row r="27" spans="1:10" ht="19.5" customHeight="1">
      <c r="A27" s="124"/>
      <c r="B27" s="162"/>
      <c r="C27" s="326"/>
      <c r="D27" s="292"/>
      <c r="E27" s="292"/>
      <c r="F27" s="346"/>
      <c r="G27" s="238"/>
      <c r="H27" s="124" t="s">
        <v>164</v>
      </c>
      <c r="I27" s="7"/>
      <c r="J27" s="6"/>
    </row>
    <row r="28" spans="1:10" ht="22.5" customHeight="1">
      <c r="A28" s="124"/>
      <c r="B28" s="124"/>
      <c r="C28" s="326"/>
      <c r="D28" s="316">
        <v>2640</v>
      </c>
      <c r="E28" s="316">
        <v>2160</v>
      </c>
      <c r="F28" s="303">
        <f>E28-D28</f>
        <v>-480</v>
      </c>
      <c r="G28" s="237">
        <f>F28/D28</f>
        <v>-0.18181818181818182</v>
      </c>
      <c r="H28" s="125" t="s">
        <v>169</v>
      </c>
      <c r="I28" s="7"/>
      <c r="J28" s="6"/>
    </row>
    <row r="29" spans="1:10" ht="18.75" customHeight="1">
      <c r="A29" s="124"/>
      <c r="B29" s="124"/>
      <c r="C29" s="326"/>
      <c r="D29" s="317"/>
      <c r="E29" s="317"/>
      <c r="F29" s="304"/>
      <c r="G29" s="238"/>
      <c r="H29" s="126" t="s">
        <v>167</v>
      </c>
      <c r="I29" s="8"/>
      <c r="J29" s="6"/>
    </row>
    <row r="30" spans="1:10" ht="18.75" customHeight="1">
      <c r="A30" s="124"/>
      <c r="B30" s="124"/>
      <c r="C30" s="326"/>
      <c r="D30" s="317"/>
      <c r="E30" s="317"/>
      <c r="F30" s="305"/>
      <c r="G30" s="239"/>
      <c r="H30" s="126" t="s">
        <v>168</v>
      </c>
      <c r="I30" s="8"/>
      <c r="J30" s="6"/>
    </row>
    <row r="31" spans="1:10" ht="25.5" customHeight="1">
      <c r="A31" s="124"/>
      <c r="B31" s="124"/>
      <c r="C31" s="326"/>
      <c r="D31" s="291">
        <v>2584</v>
      </c>
      <c r="E31" s="291">
        <v>3932</v>
      </c>
      <c r="F31" s="303">
        <f>E31-D31</f>
        <v>1348</v>
      </c>
      <c r="G31" s="237">
        <f>F31/D31</f>
        <v>0.521671826625387</v>
      </c>
      <c r="H31" s="127" t="s">
        <v>178</v>
      </c>
      <c r="I31" s="8"/>
      <c r="J31" s="6"/>
    </row>
    <row r="32" spans="1:10" ht="18.75" customHeight="1">
      <c r="A32" s="124"/>
      <c r="B32" s="124"/>
      <c r="C32" s="326"/>
      <c r="D32" s="292"/>
      <c r="E32" s="292"/>
      <c r="F32" s="304"/>
      <c r="G32" s="238"/>
      <c r="H32" s="179" t="s">
        <v>170</v>
      </c>
      <c r="I32" s="8"/>
      <c r="J32" s="6"/>
    </row>
    <row r="33" spans="1:10" ht="18.75" customHeight="1">
      <c r="A33" s="124"/>
      <c r="B33" s="124"/>
      <c r="C33" s="326"/>
      <c r="D33" s="292"/>
      <c r="E33" s="292"/>
      <c r="F33" s="304"/>
      <c r="G33" s="238"/>
      <c r="H33" s="179" t="s">
        <v>171</v>
      </c>
      <c r="I33" s="8"/>
      <c r="J33" s="6"/>
    </row>
    <row r="34" spans="1:10" ht="18.75" customHeight="1">
      <c r="A34" s="124"/>
      <c r="B34" s="124"/>
      <c r="C34" s="326"/>
      <c r="D34" s="292"/>
      <c r="E34" s="292"/>
      <c r="F34" s="304"/>
      <c r="G34" s="238"/>
      <c r="H34" s="179" t="s">
        <v>172</v>
      </c>
      <c r="I34" s="8"/>
      <c r="J34" s="6"/>
    </row>
    <row r="35" spans="1:25" s="5" customFormat="1" ht="18.75" customHeight="1">
      <c r="A35" s="163"/>
      <c r="B35" s="163"/>
      <c r="C35" s="326"/>
      <c r="D35" s="292"/>
      <c r="E35" s="292"/>
      <c r="F35" s="304"/>
      <c r="G35" s="238"/>
      <c r="H35" s="179" t="s">
        <v>173</v>
      </c>
      <c r="I35" s="31"/>
      <c r="J35" s="20"/>
      <c r="K35" s="21"/>
      <c r="L35" s="20"/>
      <c r="M35" s="20"/>
      <c r="N35" s="22"/>
      <c r="O35" s="20"/>
      <c r="P35" s="20"/>
      <c r="Q35" s="23"/>
      <c r="R35" s="24"/>
      <c r="S35" s="25"/>
      <c r="T35" s="20"/>
      <c r="U35" s="20"/>
      <c r="V35" s="20"/>
      <c r="W35" s="20"/>
      <c r="X35" s="19"/>
      <c r="Y35" s="26"/>
    </row>
    <row r="36" spans="1:25" s="5" customFormat="1" ht="18.75" customHeight="1">
      <c r="A36" s="163"/>
      <c r="B36" s="163"/>
      <c r="C36" s="326"/>
      <c r="D36" s="292"/>
      <c r="E36" s="292"/>
      <c r="F36" s="304"/>
      <c r="G36" s="238"/>
      <c r="H36" s="179" t="s">
        <v>174</v>
      </c>
      <c r="I36" s="31"/>
      <c r="J36" s="20"/>
      <c r="K36" s="21"/>
      <c r="L36" s="20"/>
      <c r="M36" s="20"/>
      <c r="N36" s="22"/>
      <c r="O36" s="20"/>
      <c r="P36" s="20"/>
      <c r="Q36" s="23"/>
      <c r="R36" s="24"/>
      <c r="S36" s="25"/>
      <c r="T36" s="20"/>
      <c r="U36" s="20"/>
      <c r="V36" s="20"/>
      <c r="W36" s="20"/>
      <c r="X36" s="19"/>
      <c r="Y36" s="26"/>
    </row>
    <row r="37" spans="1:9" s="5" customFormat="1" ht="18.75" customHeight="1">
      <c r="A37" s="163"/>
      <c r="B37" s="163"/>
      <c r="C37" s="326"/>
      <c r="D37" s="292"/>
      <c r="E37" s="292"/>
      <c r="F37" s="304"/>
      <c r="G37" s="238"/>
      <c r="H37" s="179" t="s">
        <v>175</v>
      </c>
      <c r="I37" s="7"/>
    </row>
    <row r="38" spans="1:9" s="5" customFormat="1" ht="18.75" customHeight="1">
      <c r="A38" s="163"/>
      <c r="B38" s="163"/>
      <c r="C38" s="326"/>
      <c r="D38" s="292"/>
      <c r="E38" s="292"/>
      <c r="F38" s="304"/>
      <c r="G38" s="238"/>
      <c r="H38" s="179" t="s">
        <v>176</v>
      </c>
      <c r="I38" s="7"/>
    </row>
    <row r="39" spans="1:9" s="5" customFormat="1" ht="18.75" customHeight="1">
      <c r="A39" s="163"/>
      <c r="B39" s="163"/>
      <c r="C39" s="327"/>
      <c r="D39" s="293"/>
      <c r="E39" s="293"/>
      <c r="F39" s="305"/>
      <c r="G39" s="239"/>
      <c r="H39" s="179" t="s">
        <v>177</v>
      </c>
      <c r="I39" s="7"/>
    </row>
    <row r="40" spans="1:9" ht="18" customHeight="1">
      <c r="A40" s="124"/>
      <c r="B40" s="124"/>
      <c r="C40" s="333" t="s">
        <v>105</v>
      </c>
      <c r="D40" s="306">
        <v>9235</v>
      </c>
      <c r="E40" s="306">
        <v>9575</v>
      </c>
      <c r="F40" s="303">
        <f>E40-D40</f>
        <v>340</v>
      </c>
      <c r="G40" s="237">
        <f>F40/D40</f>
        <v>0.036816459122902004</v>
      </c>
      <c r="H40" s="125" t="s">
        <v>180</v>
      </c>
      <c r="I40" s="9"/>
    </row>
    <row r="41" spans="1:9" ht="47.25" customHeight="1">
      <c r="A41" s="124"/>
      <c r="B41" s="124"/>
      <c r="C41" s="334"/>
      <c r="D41" s="307"/>
      <c r="E41" s="307"/>
      <c r="F41" s="304"/>
      <c r="G41" s="239"/>
      <c r="H41" s="125" t="s">
        <v>179</v>
      </c>
      <c r="I41" s="9"/>
    </row>
    <row r="42" spans="1:9" ht="27.75" customHeight="1">
      <c r="A42" s="124"/>
      <c r="B42" s="124"/>
      <c r="C42" s="313" t="s">
        <v>106</v>
      </c>
      <c r="D42" s="306">
        <v>9846</v>
      </c>
      <c r="E42" s="306">
        <v>10190</v>
      </c>
      <c r="F42" s="303">
        <f>E42-D42</f>
        <v>344</v>
      </c>
      <c r="G42" s="238">
        <f>F42/D42</f>
        <v>0.034938045906967294</v>
      </c>
      <c r="H42" s="128" t="s">
        <v>191</v>
      </c>
      <c r="I42" s="9"/>
    </row>
    <row r="43" spans="1:9" ht="20.25" customHeight="1">
      <c r="A43" s="124"/>
      <c r="B43" s="124"/>
      <c r="C43" s="314"/>
      <c r="D43" s="307"/>
      <c r="E43" s="307"/>
      <c r="F43" s="304"/>
      <c r="G43" s="238"/>
      <c r="H43" s="129" t="s">
        <v>182</v>
      </c>
      <c r="I43" s="9"/>
    </row>
    <row r="44" spans="1:9" ht="20.25" customHeight="1">
      <c r="A44" s="124"/>
      <c r="B44" s="124"/>
      <c r="C44" s="314"/>
      <c r="D44" s="307"/>
      <c r="E44" s="307"/>
      <c r="F44" s="304"/>
      <c r="G44" s="238"/>
      <c r="H44" s="124" t="s">
        <v>181</v>
      </c>
      <c r="I44" s="9"/>
    </row>
    <row r="45" spans="1:9" ht="20.25" customHeight="1">
      <c r="A45" s="124"/>
      <c r="B45" s="124"/>
      <c r="C45" s="314"/>
      <c r="D45" s="307"/>
      <c r="E45" s="307"/>
      <c r="F45" s="304"/>
      <c r="G45" s="238"/>
      <c r="H45" s="124" t="s">
        <v>184</v>
      </c>
      <c r="I45" s="9"/>
    </row>
    <row r="46" spans="1:9" ht="20.25" customHeight="1">
      <c r="A46" s="124"/>
      <c r="B46" s="124"/>
      <c r="C46" s="314"/>
      <c r="D46" s="307"/>
      <c r="E46" s="307"/>
      <c r="F46" s="304"/>
      <c r="G46" s="238"/>
      <c r="H46" s="124" t="s">
        <v>183</v>
      </c>
      <c r="I46" s="9"/>
    </row>
    <row r="47" spans="1:9" ht="20.25" customHeight="1">
      <c r="A47" s="124"/>
      <c r="B47" s="124"/>
      <c r="C47" s="314"/>
      <c r="D47" s="307"/>
      <c r="E47" s="307"/>
      <c r="F47" s="304"/>
      <c r="G47" s="238"/>
      <c r="H47" s="124" t="s">
        <v>186</v>
      </c>
      <c r="I47" s="9"/>
    </row>
    <row r="48" spans="1:9" ht="20.25" customHeight="1">
      <c r="A48" s="124"/>
      <c r="B48" s="124"/>
      <c r="C48" s="314"/>
      <c r="D48" s="307"/>
      <c r="E48" s="307"/>
      <c r="F48" s="304"/>
      <c r="G48" s="238"/>
      <c r="H48" s="124" t="s">
        <v>185</v>
      </c>
      <c r="I48" s="9"/>
    </row>
    <row r="49" spans="1:9" ht="20.25" customHeight="1">
      <c r="A49" s="124"/>
      <c r="B49" s="124"/>
      <c r="C49" s="314"/>
      <c r="D49" s="307"/>
      <c r="E49" s="307"/>
      <c r="F49" s="304"/>
      <c r="G49" s="238"/>
      <c r="H49" s="124" t="s">
        <v>188</v>
      </c>
      <c r="I49" s="9"/>
    </row>
    <row r="50" spans="1:9" ht="20.25" customHeight="1">
      <c r="A50" s="124"/>
      <c r="B50" s="124"/>
      <c r="C50" s="314"/>
      <c r="D50" s="307"/>
      <c r="E50" s="307"/>
      <c r="F50" s="304"/>
      <c r="G50" s="238"/>
      <c r="H50" s="124" t="s">
        <v>187</v>
      </c>
      <c r="I50" s="9"/>
    </row>
    <row r="51" spans="1:9" ht="20.25" customHeight="1">
      <c r="A51" s="124"/>
      <c r="B51" s="124"/>
      <c r="C51" s="314"/>
      <c r="D51" s="307"/>
      <c r="E51" s="307"/>
      <c r="F51" s="304"/>
      <c r="G51" s="238"/>
      <c r="H51" s="124" t="s">
        <v>190</v>
      </c>
      <c r="I51" s="9"/>
    </row>
    <row r="52" spans="1:9" ht="20.25" customHeight="1">
      <c r="A52" s="124"/>
      <c r="B52" s="124"/>
      <c r="C52" s="314"/>
      <c r="D52" s="307"/>
      <c r="E52" s="307"/>
      <c r="F52" s="304"/>
      <c r="G52" s="238"/>
      <c r="H52" s="124" t="s">
        <v>189</v>
      </c>
      <c r="I52" s="9"/>
    </row>
    <row r="53" spans="1:9" ht="22.5">
      <c r="A53" s="124" t="s">
        <v>33</v>
      </c>
      <c r="B53" s="298" t="s">
        <v>27</v>
      </c>
      <c r="C53" s="299"/>
      <c r="D53" s="97">
        <f>SUM(D54,D56)</f>
        <v>2800</v>
      </c>
      <c r="E53" s="97">
        <f>SUM(E54,E56)</f>
        <v>2800</v>
      </c>
      <c r="F53" s="97">
        <f>E53-D53</f>
        <v>0</v>
      </c>
      <c r="G53" s="55">
        <v>0</v>
      </c>
      <c r="H53" s="130"/>
      <c r="I53" s="10"/>
    </row>
    <row r="54" spans="1:9" ht="19.5" customHeight="1">
      <c r="A54" s="162"/>
      <c r="B54" s="129"/>
      <c r="C54" s="335" t="s">
        <v>107</v>
      </c>
      <c r="D54" s="337">
        <v>2400</v>
      </c>
      <c r="E54" s="337">
        <v>2400</v>
      </c>
      <c r="F54" s="306">
        <f>E54-D54</f>
        <v>0</v>
      </c>
      <c r="G54" s="237">
        <f>F54/D54</f>
        <v>0</v>
      </c>
      <c r="H54" s="131" t="s">
        <v>22</v>
      </c>
      <c r="I54" s="10"/>
    </row>
    <row r="55" spans="1:9" ht="48" customHeight="1">
      <c r="A55" s="162"/>
      <c r="B55" s="124"/>
      <c r="C55" s="336"/>
      <c r="D55" s="338"/>
      <c r="E55" s="338"/>
      <c r="F55" s="351"/>
      <c r="G55" s="239"/>
      <c r="H55" s="132" t="s">
        <v>24</v>
      </c>
      <c r="I55" s="10"/>
    </row>
    <row r="56" spans="1:9" ht="40.5" customHeight="1">
      <c r="A56" s="162"/>
      <c r="B56" s="133"/>
      <c r="C56" s="125" t="s">
        <v>19</v>
      </c>
      <c r="D56" s="97">
        <v>400</v>
      </c>
      <c r="E56" s="97">
        <v>400</v>
      </c>
      <c r="F56" s="97">
        <f>E56-D56</f>
        <v>0</v>
      </c>
      <c r="G56" s="55">
        <f>F56/D56</f>
        <v>0</v>
      </c>
      <c r="H56" s="133" t="s">
        <v>65</v>
      </c>
      <c r="I56" s="10"/>
    </row>
    <row r="57" spans="1:9" ht="25.5" customHeight="1">
      <c r="A57" s="124"/>
      <c r="B57" s="348" t="s">
        <v>66</v>
      </c>
      <c r="C57" s="349"/>
      <c r="D57" s="178">
        <f>SUM(D58:D78)</f>
        <v>25385</v>
      </c>
      <c r="E57" s="146">
        <f>SUM(E58:E78)</f>
        <v>24100</v>
      </c>
      <c r="F57" s="96">
        <f>E57-D57</f>
        <v>-1285</v>
      </c>
      <c r="G57" s="150">
        <f>F57/D57</f>
        <v>-0.050620445144770536</v>
      </c>
      <c r="H57" s="130"/>
      <c r="I57" s="7"/>
    </row>
    <row r="58" spans="1:9" ht="46.5" customHeight="1">
      <c r="A58" s="124"/>
      <c r="B58" s="325"/>
      <c r="C58" s="164" t="s">
        <v>135</v>
      </c>
      <c r="D58" s="148">
        <v>300</v>
      </c>
      <c r="E58" s="148">
        <v>300</v>
      </c>
      <c r="F58" s="96">
        <f>E58-D58</f>
        <v>0</v>
      </c>
      <c r="G58" s="55">
        <f>F58/D58</f>
        <v>0</v>
      </c>
      <c r="H58" s="130" t="s">
        <v>90</v>
      </c>
      <c r="I58" s="7"/>
    </row>
    <row r="59" spans="1:9" ht="22.5" customHeight="1">
      <c r="A59" s="124"/>
      <c r="B59" s="326"/>
      <c r="C59" s="313" t="s">
        <v>138</v>
      </c>
      <c r="D59" s="291">
        <v>3360</v>
      </c>
      <c r="E59" s="291">
        <v>2400</v>
      </c>
      <c r="F59" s="303">
        <f>E59-D59</f>
        <v>-960</v>
      </c>
      <c r="G59" s="237">
        <f>F59/D59</f>
        <v>-0.2857142857142857</v>
      </c>
      <c r="H59" s="125" t="s">
        <v>220</v>
      </c>
      <c r="I59" s="9"/>
    </row>
    <row r="60" spans="1:9" ht="34.5" customHeight="1">
      <c r="A60" s="124"/>
      <c r="B60" s="326"/>
      <c r="C60" s="315"/>
      <c r="D60" s="293"/>
      <c r="E60" s="293"/>
      <c r="F60" s="305"/>
      <c r="G60" s="239"/>
      <c r="H60" s="124" t="s">
        <v>219</v>
      </c>
      <c r="I60" s="9"/>
    </row>
    <row r="61" spans="1:9" ht="22.9" customHeight="1">
      <c r="A61" s="124"/>
      <c r="B61" s="326"/>
      <c r="C61" s="313" t="s">
        <v>137</v>
      </c>
      <c r="D61" s="291">
        <v>4000</v>
      </c>
      <c r="E61" s="291">
        <v>4000</v>
      </c>
      <c r="F61" s="303">
        <f>E61-D61</f>
        <v>0</v>
      </c>
      <c r="G61" s="237">
        <f>F61/D61</f>
        <v>0</v>
      </c>
      <c r="H61" s="134" t="s">
        <v>74</v>
      </c>
      <c r="I61" s="7"/>
    </row>
    <row r="62" spans="1:9" ht="23.45" customHeight="1">
      <c r="A62" s="124"/>
      <c r="B62" s="326"/>
      <c r="C62" s="314"/>
      <c r="D62" s="292"/>
      <c r="E62" s="292"/>
      <c r="F62" s="304"/>
      <c r="G62" s="238"/>
      <c r="H62" s="135" t="s">
        <v>89</v>
      </c>
      <c r="I62" s="7"/>
    </row>
    <row r="63" spans="1:9" ht="23.45" customHeight="1">
      <c r="A63" s="124"/>
      <c r="B63" s="326"/>
      <c r="C63" s="314"/>
      <c r="D63" s="292"/>
      <c r="E63" s="292"/>
      <c r="F63" s="304"/>
      <c r="G63" s="238"/>
      <c r="H63" s="135" t="s">
        <v>84</v>
      </c>
      <c r="I63" s="7"/>
    </row>
    <row r="64" spans="1:9" ht="23.45" customHeight="1">
      <c r="A64" s="124"/>
      <c r="B64" s="326"/>
      <c r="C64" s="314"/>
      <c r="D64" s="292"/>
      <c r="E64" s="292"/>
      <c r="F64" s="304"/>
      <c r="G64" s="238"/>
      <c r="H64" s="135" t="s">
        <v>85</v>
      </c>
      <c r="I64" s="7"/>
    </row>
    <row r="65" spans="1:9" ht="23.45" customHeight="1">
      <c r="A65" s="124"/>
      <c r="B65" s="326"/>
      <c r="C65" s="314"/>
      <c r="D65" s="292"/>
      <c r="E65" s="292"/>
      <c r="F65" s="304"/>
      <c r="G65" s="238"/>
      <c r="H65" s="135" t="s">
        <v>86</v>
      </c>
      <c r="I65" s="7"/>
    </row>
    <row r="66" spans="1:9" ht="29.45" customHeight="1">
      <c r="A66" s="124"/>
      <c r="B66" s="326"/>
      <c r="C66" s="315"/>
      <c r="D66" s="293"/>
      <c r="E66" s="293"/>
      <c r="F66" s="305"/>
      <c r="G66" s="239"/>
      <c r="H66" s="136" t="s">
        <v>87</v>
      </c>
      <c r="I66" s="7"/>
    </row>
    <row r="67" spans="1:20" ht="24" customHeight="1">
      <c r="A67" s="124"/>
      <c r="B67" s="326"/>
      <c r="C67" s="313" t="s">
        <v>108</v>
      </c>
      <c r="D67" s="322">
        <v>4025</v>
      </c>
      <c r="E67" s="322">
        <v>4000</v>
      </c>
      <c r="F67" s="303">
        <f>E67-D67</f>
        <v>-25</v>
      </c>
      <c r="G67" s="237">
        <f>F67/D67</f>
        <v>-0.006211180124223602</v>
      </c>
      <c r="H67" s="137" t="s">
        <v>104</v>
      </c>
      <c r="I67" s="7"/>
      <c r="T67" s="35"/>
    </row>
    <row r="68" spans="1:20" ht="24" customHeight="1">
      <c r="A68" s="124"/>
      <c r="B68" s="326"/>
      <c r="C68" s="314"/>
      <c r="D68" s="323"/>
      <c r="E68" s="323"/>
      <c r="F68" s="304"/>
      <c r="G68" s="238"/>
      <c r="H68" s="138" t="s">
        <v>192</v>
      </c>
      <c r="I68" s="7"/>
      <c r="T68" s="35"/>
    </row>
    <row r="69" spans="1:20" ht="24" customHeight="1">
      <c r="A69" s="124"/>
      <c r="B69" s="326"/>
      <c r="C69" s="314"/>
      <c r="D69" s="323"/>
      <c r="E69" s="323"/>
      <c r="F69" s="304"/>
      <c r="G69" s="238"/>
      <c r="H69" s="139" t="s">
        <v>88</v>
      </c>
      <c r="I69" s="7"/>
      <c r="T69" s="35"/>
    </row>
    <row r="70" spans="1:20" ht="24" customHeight="1">
      <c r="A70" s="124"/>
      <c r="B70" s="326"/>
      <c r="C70" s="314"/>
      <c r="D70" s="323"/>
      <c r="E70" s="323"/>
      <c r="F70" s="304"/>
      <c r="G70" s="238"/>
      <c r="H70" s="139" t="s">
        <v>95</v>
      </c>
      <c r="I70" s="7"/>
      <c r="T70" s="35"/>
    </row>
    <row r="71" spans="1:9" ht="22.5" customHeight="1">
      <c r="A71" s="314"/>
      <c r="B71" s="326"/>
      <c r="C71" s="314"/>
      <c r="D71" s="323"/>
      <c r="E71" s="323"/>
      <c r="F71" s="304"/>
      <c r="G71" s="238"/>
      <c r="H71" s="139" t="s">
        <v>96</v>
      </c>
      <c r="I71" s="32"/>
    </row>
    <row r="72" spans="1:9" ht="33" customHeight="1">
      <c r="A72" s="314"/>
      <c r="B72" s="326"/>
      <c r="C72" s="315"/>
      <c r="D72" s="324"/>
      <c r="E72" s="324"/>
      <c r="F72" s="305"/>
      <c r="G72" s="239"/>
      <c r="H72" s="140" t="s">
        <v>225</v>
      </c>
      <c r="I72" s="7"/>
    </row>
    <row r="73" spans="1:9" ht="21.75" customHeight="1">
      <c r="A73" s="124"/>
      <c r="B73" s="326"/>
      <c r="C73" s="325" t="s">
        <v>25</v>
      </c>
      <c r="D73" s="291">
        <v>7300</v>
      </c>
      <c r="E73" s="291">
        <v>7000</v>
      </c>
      <c r="F73" s="303">
        <f>E73-D73</f>
        <v>-300</v>
      </c>
      <c r="G73" s="237">
        <f>F67/D67</f>
        <v>-0.006211180124223602</v>
      </c>
      <c r="H73" s="137" t="s">
        <v>221</v>
      </c>
      <c r="I73" s="7"/>
    </row>
    <row r="74" spans="1:9" ht="21.75" customHeight="1">
      <c r="A74" s="124"/>
      <c r="B74" s="326"/>
      <c r="C74" s="326"/>
      <c r="D74" s="292"/>
      <c r="E74" s="292"/>
      <c r="F74" s="304"/>
      <c r="G74" s="238"/>
      <c r="H74" s="135" t="s">
        <v>195</v>
      </c>
      <c r="I74" s="7"/>
    </row>
    <row r="75" spans="1:9" ht="18.75" customHeight="1">
      <c r="A75" s="124"/>
      <c r="B75" s="326"/>
      <c r="C75" s="327"/>
      <c r="D75" s="293"/>
      <c r="E75" s="293"/>
      <c r="F75" s="305"/>
      <c r="G75" s="239"/>
      <c r="H75" s="135" t="s">
        <v>97</v>
      </c>
      <c r="I75" s="7"/>
    </row>
    <row r="76" spans="1:9" ht="30" customHeight="1">
      <c r="A76" s="124"/>
      <c r="B76" s="326"/>
      <c r="C76" s="313" t="s">
        <v>109</v>
      </c>
      <c r="D76" s="291">
        <v>6400</v>
      </c>
      <c r="E76" s="291">
        <v>6400</v>
      </c>
      <c r="F76" s="303">
        <f>E76-D76</f>
        <v>0</v>
      </c>
      <c r="G76" s="328">
        <f>F76/D76</f>
        <v>0</v>
      </c>
      <c r="H76" s="141" t="s">
        <v>103</v>
      </c>
      <c r="I76" s="7"/>
    </row>
    <row r="77" spans="1:9" ht="22.5" customHeight="1">
      <c r="A77" s="124"/>
      <c r="B77" s="326"/>
      <c r="C77" s="314"/>
      <c r="D77" s="292"/>
      <c r="E77" s="292"/>
      <c r="F77" s="304"/>
      <c r="G77" s="238"/>
      <c r="H77" s="135" t="s">
        <v>67</v>
      </c>
      <c r="I77" s="7"/>
    </row>
    <row r="78" spans="1:9" ht="39" customHeight="1">
      <c r="A78" s="133"/>
      <c r="B78" s="327"/>
      <c r="C78" s="315"/>
      <c r="D78" s="293"/>
      <c r="E78" s="293"/>
      <c r="F78" s="305"/>
      <c r="G78" s="239"/>
      <c r="H78" s="140" t="s">
        <v>102</v>
      </c>
      <c r="I78" s="7"/>
    </row>
    <row r="79" spans="1:9" ht="22.5">
      <c r="A79" s="298" t="s">
        <v>68</v>
      </c>
      <c r="B79" s="332"/>
      <c r="C79" s="299"/>
      <c r="D79" s="148">
        <f>D80</f>
        <v>3300</v>
      </c>
      <c r="E79" s="148">
        <f>E80</f>
        <v>8500</v>
      </c>
      <c r="F79" s="97">
        <f aca="true" t="shared" si="0" ref="F79:F86">E79-D79</f>
        <v>5200</v>
      </c>
      <c r="G79" s="55">
        <f>F79/D79</f>
        <v>1.5757575757575757</v>
      </c>
      <c r="H79" s="123"/>
      <c r="I79" s="7"/>
    </row>
    <row r="80" spans="1:9" ht="21" customHeight="1">
      <c r="A80" s="124"/>
      <c r="B80" s="298" t="s">
        <v>69</v>
      </c>
      <c r="C80" s="299"/>
      <c r="D80" s="148">
        <f>SUM(D81:D83)</f>
        <v>3300</v>
      </c>
      <c r="E80" s="148">
        <f>SUM(E81:E83)</f>
        <v>8500</v>
      </c>
      <c r="F80" s="97">
        <f t="shared" si="0"/>
        <v>5200</v>
      </c>
      <c r="G80" s="55">
        <f>F80/D80</f>
        <v>1.5757575757575757</v>
      </c>
      <c r="H80" s="123"/>
      <c r="I80" s="7"/>
    </row>
    <row r="81" spans="1:9" ht="22.5">
      <c r="A81" s="124"/>
      <c r="B81" s="162"/>
      <c r="C81" s="129" t="s">
        <v>70</v>
      </c>
      <c r="D81" s="176">
        <v>0</v>
      </c>
      <c r="E81" s="151">
        <v>0</v>
      </c>
      <c r="F81" s="151">
        <f t="shared" si="0"/>
        <v>0</v>
      </c>
      <c r="G81" s="55">
        <v>0</v>
      </c>
      <c r="H81" s="134"/>
      <c r="I81" s="7"/>
    </row>
    <row r="82" spans="1:9" ht="58.5" customHeight="1">
      <c r="A82" s="124"/>
      <c r="B82" s="124"/>
      <c r="C82" s="129" t="s">
        <v>110</v>
      </c>
      <c r="D82" s="177">
        <v>2000</v>
      </c>
      <c r="E82" s="54">
        <v>7000</v>
      </c>
      <c r="F82" s="151">
        <f t="shared" si="0"/>
        <v>5000</v>
      </c>
      <c r="G82" s="55">
        <f>F82/D82</f>
        <v>2.5</v>
      </c>
      <c r="H82" s="135" t="s">
        <v>193</v>
      </c>
      <c r="I82" s="7"/>
    </row>
    <row r="83" spans="1:9" ht="58.5">
      <c r="A83" s="124"/>
      <c r="B83" s="124"/>
      <c r="C83" s="125" t="s">
        <v>123</v>
      </c>
      <c r="D83" s="148">
        <v>1300</v>
      </c>
      <c r="E83" s="148">
        <v>1500</v>
      </c>
      <c r="F83" s="97">
        <f t="shared" si="0"/>
        <v>200</v>
      </c>
      <c r="G83" s="55">
        <f>F83/D83</f>
        <v>0.15384615384615385</v>
      </c>
      <c r="H83" s="130" t="s">
        <v>194</v>
      </c>
      <c r="I83" s="7"/>
    </row>
    <row r="84" spans="1:9" ht="25.9" customHeight="1">
      <c r="A84" s="298" t="s">
        <v>28</v>
      </c>
      <c r="B84" s="332"/>
      <c r="C84" s="299"/>
      <c r="D84" s="148">
        <f>SUM(D85,D117,D120)</f>
        <v>41530</v>
      </c>
      <c r="E84" s="148">
        <f>SUM(E85,E117,E120)</f>
        <v>35400</v>
      </c>
      <c r="F84" s="97">
        <f>E84-D84</f>
        <v>-6130</v>
      </c>
      <c r="G84" s="55">
        <f>F84/D84</f>
        <v>-0.14760414158439683</v>
      </c>
      <c r="H84" s="123"/>
      <c r="I84" s="7"/>
    </row>
    <row r="85" spans="1:9" ht="22.5" customHeight="1">
      <c r="A85" s="124"/>
      <c r="B85" s="348" t="s">
        <v>71</v>
      </c>
      <c r="C85" s="349"/>
      <c r="D85" s="152">
        <f>SUM(D86:D116)</f>
        <v>27520</v>
      </c>
      <c r="E85" s="152">
        <f>SUM(E86:E116)</f>
        <v>26400</v>
      </c>
      <c r="F85" s="97">
        <f t="shared" si="0"/>
        <v>-1120</v>
      </c>
      <c r="G85" s="55">
        <f>F85/D85</f>
        <v>-0.040697674418604654</v>
      </c>
      <c r="H85" s="139"/>
      <c r="I85" s="7"/>
    </row>
    <row r="86" spans="1:9" ht="28.5" customHeight="1">
      <c r="A86" s="124"/>
      <c r="B86" s="129"/>
      <c r="C86" s="313" t="s">
        <v>124</v>
      </c>
      <c r="D86" s="316">
        <v>2240</v>
      </c>
      <c r="E86" s="316">
        <v>2150</v>
      </c>
      <c r="F86" s="303">
        <f t="shared" si="0"/>
        <v>-90</v>
      </c>
      <c r="G86" s="237">
        <f>F86/D86</f>
        <v>-0.04017857142857143</v>
      </c>
      <c r="H86" s="130" t="s">
        <v>222</v>
      </c>
      <c r="I86" s="7"/>
    </row>
    <row r="87" spans="1:9" ht="22.5" customHeight="1">
      <c r="A87" s="124"/>
      <c r="B87" s="124"/>
      <c r="C87" s="314"/>
      <c r="D87" s="317"/>
      <c r="E87" s="317"/>
      <c r="F87" s="304"/>
      <c r="G87" s="238"/>
      <c r="H87" s="138" t="s">
        <v>196</v>
      </c>
      <c r="I87" s="7"/>
    </row>
    <row r="88" spans="1:9" ht="22.5" customHeight="1">
      <c r="A88" s="124"/>
      <c r="B88" s="124"/>
      <c r="C88" s="314"/>
      <c r="D88" s="317"/>
      <c r="E88" s="317"/>
      <c r="F88" s="304"/>
      <c r="G88" s="238"/>
      <c r="H88" s="139" t="s">
        <v>197</v>
      </c>
      <c r="I88" s="7"/>
    </row>
    <row r="89" spans="1:9" ht="22.5" customHeight="1">
      <c r="A89" s="124"/>
      <c r="B89" s="124"/>
      <c r="C89" s="314"/>
      <c r="D89" s="317"/>
      <c r="E89" s="317"/>
      <c r="F89" s="304"/>
      <c r="G89" s="238"/>
      <c r="H89" s="139" t="s">
        <v>198</v>
      </c>
      <c r="I89" s="7"/>
    </row>
    <row r="90" spans="1:9" ht="22.5" customHeight="1">
      <c r="A90" s="124"/>
      <c r="B90" s="124"/>
      <c r="C90" s="314"/>
      <c r="D90" s="317"/>
      <c r="E90" s="317"/>
      <c r="F90" s="304"/>
      <c r="G90" s="238"/>
      <c r="H90" s="139" t="s">
        <v>199</v>
      </c>
      <c r="I90" s="7"/>
    </row>
    <row r="91" spans="1:9" ht="22.5" customHeight="1">
      <c r="A91" s="124"/>
      <c r="B91" s="124"/>
      <c r="C91" s="314"/>
      <c r="D91" s="317"/>
      <c r="E91" s="317"/>
      <c r="F91" s="304"/>
      <c r="G91" s="238"/>
      <c r="H91" s="139" t="s">
        <v>200</v>
      </c>
      <c r="I91" s="7"/>
    </row>
    <row r="92" spans="1:9" ht="30.75" customHeight="1">
      <c r="A92" s="124"/>
      <c r="B92" s="124"/>
      <c r="C92" s="313" t="s">
        <v>125</v>
      </c>
      <c r="D92" s="316">
        <v>11280</v>
      </c>
      <c r="E92" s="316">
        <v>11450</v>
      </c>
      <c r="F92" s="303">
        <f>E92-D92</f>
        <v>170</v>
      </c>
      <c r="G92" s="237">
        <f>F92/D92</f>
        <v>0.015070921985815602</v>
      </c>
      <c r="H92" s="130" t="s">
        <v>215</v>
      </c>
      <c r="I92" s="7"/>
    </row>
    <row r="93" spans="1:9" ht="21" customHeight="1">
      <c r="A93" s="124"/>
      <c r="B93" s="124"/>
      <c r="C93" s="314"/>
      <c r="D93" s="317"/>
      <c r="E93" s="317"/>
      <c r="F93" s="304"/>
      <c r="G93" s="238"/>
      <c r="H93" s="138" t="s">
        <v>201</v>
      </c>
      <c r="I93" s="7"/>
    </row>
    <row r="94" spans="1:9" ht="21" customHeight="1">
      <c r="A94" s="124"/>
      <c r="B94" s="124"/>
      <c r="C94" s="314"/>
      <c r="D94" s="317"/>
      <c r="E94" s="317"/>
      <c r="F94" s="304"/>
      <c r="G94" s="238"/>
      <c r="H94" s="139" t="s">
        <v>202</v>
      </c>
      <c r="I94" s="7"/>
    </row>
    <row r="95" spans="1:9" ht="21" customHeight="1">
      <c r="A95" s="124"/>
      <c r="B95" s="124"/>
      <c r="C95" s="314"/>
      <c r="D95" s="317"/>
      <c r="E95" s="317"/>
      <c r="F95" s="304"/>
      <c r="G95" s="238"/>
      <c r="H95" s="139" t="s">
        <v>203</v>
      </c>
      <c r="I95" s="7"/>
    </row>
    <row r="96" spans="1:9" ht="21" customHeight="1">
      <c r="A96" s="124"/>
      <c r="B96" s="124"/>
      <c r="C96" s="314"/>
      <c r="D96" s="317"/>
      <c r="E96" s="317"/>
      <c r="F96" s="304"/>
      <c r="G96" s="238"/>
      <c r="H96" s="139" t="s">
        <v>204</v>
      </c>
      <c r="I96" s="7"/>
    </row>
    <row r="97" spans="1:9" ht="21" customHeight="1">
      <c r="A97" s="124"/>
      <c r="B97" s="124"/>
      <c r="C97" s="314"/>
      <c r="D97" s="317"/>
      <c r="E97" s="317"/>
      <c r="F97" s="304"/>
      <c r="G97" s="238"/>
      <c r="H97" s="139" t="s">
        <v>224</v>
      </c>
      <c r="I97" s="7"/>
    </row>
    <row r="98" spans="1:9" ht="21" customHeight="1">
      <c r="A98" s="124"/>
      <c r="B98" s="124"/>
      <c r="C98" s="314"/>
      <c r="D98" s="317"/>
      <c r="E98" s="317"/>
      <c r="F98" s="304"/>
      <c r="G98" s="238"/>
      <c r="H98" s="139" t="s">
        <v>205</v>
      </c>
      <c r="I98" s="7"/>
    </row>
    <row r="99" spans="1:9" ht="29.25" customHeight="1">
      <c r="A99" s="124"/>
      <c r="B99" s="124"/>
      <c r="C99" s="314"/>
      <c r="D99" s="317"/>
      <c r="E99" s="317"/>
      <c r="F99" s="304"/>
      <c r="G99" s="238"/>
      <c r="H99" s="139" t="s">
        <v>206</v>
      </c>
      <c r="I99" s="7"/>
    </row>
    <row r="100" spans="1:9" ht="21" customHeight="1">
      <c r="A100" s="124"/>
      <c r="B100" s="124"/>
      <c r="C100" s="314"/>
      <c r="D100" s="317"/>
      <c r="E100" s="317"/>
      <c r="F100" s="304"/>
      <c r="G100" s="238"/>
      <c r="H100" s="139" t="s">
        <v>207</v>
      </c>
      <c r="I100" s="7"/>
    </row>
    <row r="101" spans="1:9" ht="21" customHeight="1">
      <c r="A101" s="124"/>
      <c r="B101" s="124"/>
      <c r="C101" s="314"/>
      <c r="D101" s="317"/>
      <c r="E101" s="317"/>
      <c r="F101" s="304"/>
      <c r="G101" s="238"/>
      <c r="H101" s="139" t="s">
        <v>208</v>
      </c>
      <c r="I101" s="7"/>
    </row>
    <row r="102" spans="1:9" ht="21" customHeight="1">
      <c r="A102" s="124"/>
      <c r="B102" s="124"/>
      <c r="C102" s="314"/>
      <c r="D102" s="317"/>
      <c r="E102" s="317"/>
      <c r="F102" s="304"/>
      <c r="G102" s="238"/>
      <c r="H102" s="139" t="s">
        <v>209</v>
      </c>
      <c r="I102" s="7"/>
    </row>
    <row r="103" spans="1:9" ht="21" customHeight="1">
      <c r="A103" s="124"/>
      <c r="B103" s="124"/>
      <c r="C103" s="314"/>
      <c r="D103" s="317"/>
      <c r="E103" s="317"/>
      <c r="F103" s="304"/>
      <c r="G103" s="238"/>
      <c r="H103" s="139" t="s">
        <v>210</v>
      </c>
      <c r="I103" s="7"/>
    </row>
    <row r="104" spans="1:9" ht="21" customHeight="1">
      <c r="A104" s="124"/>
      <c r="B104" s="124"/>
      <c r="C104" s="314"/>
      <c r="D104" s="317"/>
      <c r="E104" s="317"/>
      <c r="F104" s="304"/>
      <c r="G104" s="238"/>
      <c r="H104" s="139" t="s">
        <v>211</v>
      </c>
      <c r="I104" s="7"/>
    </row>
    <row r="105" spans="1:9" ht="21" customHeight="1">
      <c r="A105" s="133"/>
      <c r="B105" s="133"/>
      <c r="C105" s="315"/>
      <c r="D105" s="318"/>
      <c r="E105" s="318"/>
      <c r="F105" s="305"/>
      <c r="G105" s="239"/>
      <c r="H105" s="140"/>
      <c r="I105" s="7"/>
    </row>
    <row r="106" spans="1:9" ht="27" customHeight="1">
      <c r="A106" s="165"/>
      <c r="B106" s="129"/>
      <c r="C106" s="313" t="s">
        <v>126</v>
      </c>
      <c r="D106" s="316">
        <v>800</v>
      </c>
      <c r="E106" s="316">
        <v>500</v>
      </c>
      <c r="F106" s="303">
        <f>E106-D106</f>
        <v>-300</v>
      </c>
      <c r="G106" s="237">
        <f>F106/D106</f>
        <v>-0.375</v>
      </c>
      <c r="H106" s="130" t="s">
        <v>212</v>
      </c>
      <c r="I106" s="7"/>
    </row>
    <row r="107" spans="1:9" ht="22.5" customHeight="1" hidden="1" outlineLevel="7">
      <c r="A107" s="166"/>
      <c r="B107" s="124"/>
      <c r="C107" s="314"/>
      <c r="D107" s="317"/>
      <c r="E107" s="317"/>
      <c r="F107" s="304"/>
      <c r="G107" s="238"/>
      <c r="H107" s="79"/>
      <c r="I107" s="7"/>
    </row>
    <row r="108" spans="1:9" ht="20.25" customHeight="1" outlineLevel="7">
      <c r="A108" s="166"/>
      <c r="B108" s="124"/>
      <c r="C108" s="314"/>
      <c r="D108" s="317"/>
      <c r="E108" s="317"/>
      <c r="F108" s="304"/>
      <c r="G108" s="238"/>
      <c r="H108" s="138" t="s">
        <v>213</v>
      </c>
      <c r="I108" s="7"/>
    </row>
    <row r="109" spans="1:9" ht="20.25" customHeight="1" outlineLevel="7">
      <c r="A109" s="166"/>
      <c r="B109" s="124"/>
      <c r="C109" s="315"/>
      <c r="D109" s="318"/>
      <c r="E109" s="318"/>
      <c r="F109" s="305"/>
      <c r="G109" s="239"/>
      <c r="H109" s="139" t="s">
        <v>214</v>
      </c>
      <c r="I109" s="7"/>
    </row>
    <row r="110" spans="1:9" ht="30.75" customHeight="1" outlineLevel="7">
      <c r="A110" s="166"/>
      <c r="B110" s="124"/>
      <c r="C110" s="313" t="s">
        <v>127</v>
      </c>
      <c r="D110" s="291">
        <v>10000</v>
      </c>
      <c r="E110" s="291">
        <v>10000</v>
      </c>
      <c r="F110" s="303">
        <f>E110-D110</f>
        <v>0</v>
      </c>
      <c r="G110" s="237">
        <f>F110/D110</f>
        <v>0</v>
      </c>
      <c r="H110" s="130" t="s">
        <v>98</v>
      </c>
      <c r="I110" s="7"/>
    </row>
    <row r="111" spans="1:9" ht="20.25" customHeight="1" outlineLevel="7">
      <c r="A111" s="166"/>
      <c r="B111" s="124"/>
      <c r="C111" s="314"/>
      <c r="D111" s="292"/>
      <c r="E111" s="292"/>
      <c r="F111" s="304"/>
      <c r="G111" s="238"/>
      <c r="H111" s="139" t="s">
        <v>99</v>
      </c>
      <c r="I111" s="7"/>
    </row>
    <row r="112" spans="1:9" ht="18.75" customHeight="1">
      <c r="A112" s="124"/>
      <c r="B112" s="124"/>
      <c r="C112" s="315"/>
      <c r="D112" s="293"/>
      <c r="E112" s="293"/>
      <c r="F112" s="305"/>
      <c r="G112" s="239"/>
      <c r="H112" s="140" t="s">
        <v>100</v>
      </c>
      <c r="I112" s="7"/>
    </row>
    <row r="113" spans="1:9" s="34" customFormat="1" ht="28.5" customHeight="1">
      <c r="A113" s="124"/>
      <c r="B113" s="124"/>
      <c r="C113" s="319" t="s">
        <v>236</v>
      </c>
      <c r="D113" s="291">
        <v>3200</v>
      </c>
      <c r="E113" s="291">
        <v>2300</v>
      </c>
      <c r="F113" s="303">
        <f>E113-D113</f>
        <v>-900</v>
      </c>
      <c r="G113" s="237">
        <f>F113/D113</f>
        <v>-0.28125</v>
      </c>
      <c r="H113" s="142" t="s">
        <v>223</v>
      </c>
      <c r="I113" s="33"/>
    </row>
    <row r="114" spans="1:9" ht="28.5" customHeight="1">
      <c r="A114" s="124"/>
      <c r="B114" s="124"/>
      <c r="C114" s="320"/>
      <c r="D114" s="292"/>
      <c r="E114" s="292"/>
      <c r="F114" s="304"/>
      <c r="G114" s="238"/>
      <c r="H114" s="131" t="s">
        <v>216</v>
      </c>
      <c r="I114" s="36"/>
    </row>
    <row r="115" spans="1:9" ht="22.5" customHeight="1">
      <c r="A115" s="124"/>
      <c r="B115" s="124"/>
      <c r="C115" s="320"/>
      <c r="D115" s="292"/>
      <c r="E115" s="292"/>
      <c r="F115" s="304"/>
      <c r="G115" s="238"/>
      <c r="H115" s="143" t="s">
        <v>218</v>
      </c>
      <c r="I115" s="36"/>
    </row>
    <row r="116" spans="1:9" ht="19.5" customHeight="1">
      <c r="A116" s="124"/>
      <c r="B116" s="133"/>
      <c r="C116" s="321"/>
      <c r="D116" s="293"/>
      <c r="E116" s="293"/>
      <c r="F116" s="305"/>
      <c r="G116" s="239"/>
      <c r="H116" s="144" t="s">
        <v>217</v>
      </c>
      <c r="I116" s="36"/>
    </row>
    <row r="117" spans="1:9" ht="41.25" customHeight="1">
      <c r="A117" s="124"/>
      <c r="B117" s="294" t="s">
        <v>133</v>
      </c>
      <c r="C117" s="295"/>
      <c r="D117" s="153">
        <v>9000</v>
      </c>
      <c r="E117" s="153">
        <v>9000</v>
      </c>
      <c r="F117" s="154">
        <f>E117-D117</f>
        <v>0</v>
      </c>
      <c r="G117" s="155">
        <f>F117/D117</f>
        <v>0</v>
      </c>
      <c r="H117" s="141"/>
      <c r="I117" s="7"/>
    </row>
    <row r="118" spans="1:9" ht="27" customHeight="1">
      <c r="A118" s="124"/>
      <c r="B118" s="129"/>
      <c r="C118" s="313" t="s">
        <v>128</v>
      </c>
      <c r="D118" s="186">
        <v>9000</v>
      </c>
      <c r="E118" s="186">
        <v>9000</v>
      </c>
      <c r="F118" s="216">
        <f>E118-D118</f>
        <v>0</v>
      </c>
      <c r="G118" s="296">
        <f>F118/D118</f>
        <v>0</v>
      </c>
      <c r="H118" s="89" t="s">
        <v>91</v>
      </c>
      <c r="I118" s="7"/>
    </row>
    <row r="119" spans="1:9" ht="21.75" customHeight="1">
      <c r="A119" s="124"/>
      <c r="B119" s="124"/>
      <c r="C119" s="314"/>
      <c r="D119" s="187"/>
      <c r="E119" s="187"/>
      <c r="F119" s="217"/>
      <c r="G119" s="297"/>
      <c r="H119" s="104" t="s">
        <v>101</v>
      </c>
      <c r="I119" s="7"/>
    </row>
    <row r="120" spans="1:9" ht="41.25" customHeight="1">
      <c r="A120" s="124"/>
      <c r="B120" s="298" t="s">
        <v>129</v>
      </c>
      <c r="C120" s="299"/>
      <c r="D120" s="153">
        <v>5010</v>
      </c>
      <c r="E120" s="153">
        <v>0</v>
      </c>
      <c r="F120" s="97">
        <f>E120-D120</f>
        <v>-5010</v>
      </c>
      <c r="G120" s="155"/>
      <c r="H120" s="130"/>
      <c r="I120" s="7"/>
    </row>
    <row r="121" spans="1:9" ht="25.5" customHeight="1">
      <c r="A121" s="124"/>
      <c r="B121" s="286"/>
      <c r="C121" s="288" t="s">
        <v>134</v>
      </c>
      <c r="D121" s="306">
        <v>5010</v>
      </c>
      <c r="E121" s="306" t="s">
        <v>232</v>
      </c>
      <c r="F121" s="303">
        <v>-5010</v>
      </c>
      <c r="G121" s="300"/>
      <c r="H121" s="138"/>
      <c r="I121" s="7"/>
    </row>
    <row r="122" spans="1:9" ht="25.5" customHeight="1">
      <c r="A122" s="124"/>
      <c r="B122" s="311"/>
      <c r="C122" s="309"/>
      <c r="D122" s="307"/>
      <c r="E122" s="307"/>
      <c r="F122" s="304"/>
      <c r="G122" s="301"/>
      <c r="H122" s="139"/>
      <c r="I122" s="7"/>
    </row>
    <row r="123" spans="1:9" ht="25.5" customHeight="1">
      <c r="A123" s="124"/>
      <c r="B123" s="312"/>
      <c r="C123" s="310"/>
      <c r="D123" s="308"/>
      <c r="E123" s="308"/>
      <c r="F123" s="305"/>
      <c r="G123" s="302"/>
      <c r="H123" s="180"/>
      <c r="I123" s="7"/>
    </row>
    <row r="124" spans="1:9" ht="34.5" customHeight="1">
      <c r="A124" s="286" t="s">
        <v>75</v>
      </c>
      <c r="B124" s="287"/>
      <c r="C124" s="288"/>
      <c r="D124" s="156">
        <f>D125</f>
        <v>550</v>
      </c>
      <c r="E124" s="156">
        <f>E125</f>
        <v>550</v>
      </c>
      <c r="F124" s="156">
        <f aca="true" t="shared" si="1" ref="F124">F125</f>
        <v>0</v>
      </c>
      <c r="G124" s="155">
        <f aca="true" t="shared" si="2" ref="G124:G127">F124/D124</f>
        <v>0</v>
      </c>
      <c r="H124" s="130"/>
      <c r="I124" s="7"/>
    </row>
    <row r="125" spans="1:8" ht="36" customHeight="1">
      <c r="A125" s="131"/>
      <c r="B125" s="289" t="s">
        <v>130</v>
      </c>
      <c r="C125" s="290"/>
      <c r="D125" s="148">
        <f>SUM(D126:D127)</f>
        <v>550</v>
      </c>
      <c r="E125" s="148">
        <f>SUM(E126:E127)</f>
        <v>550</v>
      </c>
      <c r="F125" s="97">
        <f aca="true" t="shared" si="3" ref="F125:F127">E125-D125</f>
        <v>0</v>
      </c>
      <c r="G125" s="155">
        <f t="shared" si="2"/>
        <v>0</v>
      </c>
      <c r="H125" s="145"/>
    </row>
    <row r="126" spans="1:8" ht="33" customHeight="1">
      <c r="A126" s="126"/>
      <c r="B126" s="131"/>
      <c r="C126" s="167" t="s">
        <v>131</v>
      </c>
      <c r="D126" s="157">
        <v>500</v>
      </c>
      <c r="E126" s="157">
        <v>500</v>
      </c>
      <c r="F126" s="158">
        <f t="shared" si="3"/>
        <v>0</v>
      </c>
      <c r="G126" s="155">
        <f t="shared" si="2"/>
        <v>0</v>
      </c>
      <c r="H126" s="145"/>
    </row>
    <row r="127" spans="1:8" ht="39" customHeight="1">
      <c r="A127" s="168"/>
      <c r="B127" s="168"/>
      <c r="C127" s="167" t="s">
        <v>132</v>
      </c>
      <c r="D127" s="157">
        <v>50</v>
      </c>
      <c r="E127" s="157">
        <v>50</v>
      </c>
      <c r="F127" s="158">
        <f t="shared" si="3"/>
        <v>0</v>
      </c>
      <c r="G127" s="55">
        <f t="shared" si="2"/>
        <v>0</v>
      </c>
      <c r="H127" s="145"/>
    </row>
  </sheetData>
  <mergeCells count="118">
    <mergeCell ref="I7:I8"/>
    <mergeCell ref="F54:F55"/>
    <mergeCell ref="F42:F52"/>
    <mergeCell ref="G21:G27"/>
    <mergeCell ref="D54:D55"/>
    <mergeCell ref="E42:E52"/>
    <mergeCell ref="E40:E41"/>
    <mergeCell ref="G40:G41"/>
    <mergeCell ref="F31:F39"/>
    <mergeCell ref="D31:D39"/>
    <mergeCell ref="E31:E39"/>
    <mergeCell ref="G31:G39"/>
    <mergeCell ref="D28:D30"/>
    <mergeCell ref="E28:E30"/>
    <mergeCell ref="F28:F30"/>
    <mergeCell ref="G28:G30"/>
    <mergeCell ref="B85:C85"/>
    <mergeCell ref="C118:C119"/>
    <mergeCell ref="B80:C80"/>
    <mergeCell ref="B57:C57"/>
    <mergeCell ref="A79:C79"/>
    <mergeCell ref="D73:D75"/>
    <mergeCell ref="D76:D78"/>
    <mergeCell ref="G61:G66"/>
    <mergeCell ref="F59:F60"/>
    <mergeCell ref="G59:G60"/>
    <mergeCell ref="G106:G109"/>
    <mergeCell ref="F76:F78"/>
    <mergeCell ref="F67:F72"/>
    <mergeCell ref="G86:G91"/>
    <mergeCell ref="G73:G75"/>
    <mergeCell ref="D92:D105"/>
    <mergeCell ref="E92:E105"/>
    <mergeCell ref="F92:F105"/>
    <mergeCell ref="G92:G105"/>
    <mergeCell ref="F73:F75"/>
    <mergeCell ref="A84:C84"/>
    <mergeCell ref="C86:C91"/>
    <mergeCell ref="D86:D91"/>
    <mergeCell ref="E86:E91"/>
    <mergeCell ref="A4:H4"/>
    <mergeCell ref="H7:H8"/>
    <mergeCell ref="A5:H5"/>
    <mergeCell ref="C7:C8"/>
    <mergeCell ref="B7:B8"/>
    <mergeCell ref="F7:G7"/>
    <mergeCell ref="F21:F27"/>
    <mergeCell ref="A6:H6"/>
    <mergeCell ref="A7:A8"/>
    <mergeCell ref="D12:D20"/>
    <mergeCell ref="E12:E20"/>
    <mergeCell ref="F12:F20"/>
    <mergeCell ref="G12:G20"/>
    <mergeCell ref="C12:C20"/>
    <mergeCell ref="C21:C39"/>
    <mergeCell ref="G76:G78"/>
    <mergeCell ref="C59:C60"/>
    <mergeCell ref="A9:C9"/>
    <mergeCell ref="A71:A72"/>
    <mergeCell ref="C67:C72"/>
    <mergeCell ref="G54:G55"/>
    <mergeCell ref="B11:C11"/>
    <mergeCell ref="E61:E66"/>
    <mergeCell ref="F61:F66"/>
    <mergeCell ref="A10:C10"/>
    <mergeCell ref="G67:G72"/>
    <mergeCell ref="C40:C41"/>
    <mergeCell ref="G42:G52"/>
    <mergeCell ref="E21:E27"/>
    <mergeCell ref="D21:D27"/>
    <mergeCell ref="D42:D52"/>
    <mergeCell ref="C42:C52"/>
    <mergeCell ref="D40:D41"/>
    <mergeCell ref="F40:F41"/>
    <mergeCell ref="C54:C55"/>
    <mergeCell ref="E54:E55"/>
    <mergeCell ref="D59:D60"/>
    <mergeCell ref="B53:C53"/>
    <mergeCell ref="D61:D66"/>
    <mergeCell ref="E67:E72"/>
    <mergeCell ref="C73:C75"/>
    <mergeCell ref="C76:C78"/>
    <mergeCell ref="D67:D72"/>
    <mergeCell ref="C61:C66"/>
    <mergeCell ref="E59:E60"/>
    <mergeCell ref="B58:B78"/>
    <mergeCell ref="E73:E75"/>
    <mergeCell ref="E76:E78"/>
    <mergeCell ref="F86:F91"/>
    <mergeCell ref="C106:C109"/>
    <mergeCell ref="D106:D109"/>
    <mergeCell ref="E106:E109"/>
    <mergeCell ref="F106:F109"/>
    <mergeCell ref="C92:C105"/>
    <mergeCell ref="D113:D116"/>
    <mergeCell ref="C113:C116"/>
    <mergeCell ref="F113:F116"/>
    <mergeCell ref="C110:C112"/>
    <mergeCell ref="D110:D112"/>
    <mergeCell ref="E110:E112"/>
    <mergeCell ref="F110:F112"/>
    <mergeCell ref="G110:G112"/>
    <mergeCell ref="A124:C124"/>
    <mergeCell ref="B125:C125"/>
    <mergeCell ref="G113:G116"/>
    <mergeCell ref="E113:E116"/>
    <mergeCell ref="E118:E119"/>
    <mergeCell ref="B117:C117"/>
    <mergeCell ref="D118:D119"/>
    <mergeCell ref="F118:F119"/>
    <mergeCell ref="G118:G119"/>
    <mergeCell ref="B120:C120"/>
    <mergeCell ref="G121:G123"/>
    <mergeCell ref="F121:F123"/>
    <mergeCell ref="E121:E123"/>
    <mergeCell ref="D121:D123"/>
    <mergeCell ref="C121:C123"/>
    <mergeCell ref="B121:B123"/>
  </mergeCells>
  <printOptions horizontalCentered="1"/>
  <pageMargins left="0" right="0" top="0" bottom="0" header="0" footer="0"/>
  <pageSetup fitToHeight="4" horizontalDpi="600" verticalDpi="600" orientation="portrait" paperSize="9" scale="59" r:id="rId1"/>
  <rowBreaks count="2" manualBreakCount="2">
    <brk id="5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Windows 사용자</cp:lastModifiedBy>
  <cp:lastPrinted>2017-10-11T01:21:49Z</cp:lastPrinted>
  <dcterms:created xsi:type="dcterms:W3CDTF">2004-02-26T01:05:25Z</dcterms:created>
  <dcterms:modified xsi:type="dcterms:W3CDTF">2017-12-06T01:27:40Z</dcterms:modified>
  <cp:category/>
  <cp:version/>
  <cp:contentType/>
  <cp:contentStatus/>
</cp:coreProperties>
</file>