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555" activeTab="0"/>
  </bookViews>
  <sheets>
    <sheet name="(기능별)재정운영보고서" sheetId="1" r:id="rId1"/>
  </sheets>
  <externalReferences>
    <externalReference r:id="rId4"/>
    <externalReference r:id="rId5"/>
  </externalReferences>
  <definedNames>
    <definedName name="_xlnm.Print_Area" localSheetId="0">'(기능별)재정운영보고서'!$A$1:$H$48</definedName>
  </definedNames>
  <calcPr fullCalcOnLoad="1"/>
</workbook>
</file>

<file path=xl/sharedStrings.xml><?xml version="1.0" encoding="utf-8"?>
<sst xmlns="http://schemas.openxmlformats.org/spreadsheetml/2006/main" count="55" uniqueCount="47">
  <si>
    <t>일반공공행정</t>
  </si>
  <si>
    <t>공공질서및안전</t>
  </si>
  <si>
    <t>교육</t>
  </si>
  <si>
    <t>문화및관광</t>
  </si>
  <si>
    <t>환경보호</t>
  </si>
  <si>
    <t>사회복지</t>
  </si>
  <si>
    <t>보건</t>
  </si>
  <si>
    <t>농림해양수산</t>
  </si>
  <si>
    <t>산업중소기업</t>
  </si>
  <si>
    <t>수송및교통</t>
  </si>
  <si>
    <t>국토및지역개발</t>
  </si>
  <si>
    <t>과학기술</t>
  </si>
  <si>
    <t>지원및기타경비</t>
  </si>
  <si>
    <t>지방세수익</t>
  </si>
  <si>
    <t>경상세외수익</t>
  </si>
  <si>
    <t>임시세외수익</t>
  </si>
  <si>
    <t>재정보전금수익</t>
  </si>
  <si>
    <t>국고보조금수익</t>
  </si>
  <si>
    <t>시도비보조금수익</t>
  </si>
  <si>
    <t xml:space="preserve">2. 기능별 재정운영보고서 </t>
  </si>
  <si>
    <t>2009년 1월 1일 부터  2009년 12월 31일 까지</t>
  </si>
  <si>
    <t>(단위: 원)</t>
  </si>
  <si>
    <t>과목</t>
  </si>
  <si>
    <t>당해연도 (2009년)</t>
  </si>
  <si>
    <t>회계별-내부거래
-합계=0</t>
  </si>
  <si>
    <t>일반회계</t>
  </si>
  <si>
    <t>기타특별회계</t>
  </si>
  <si>
    <t>기금</t>
  </si>
  <si>
    <t>지방공기업
특별회계</t>
  </si>
  <si>
    <t>내부거래</t>
  </si>
  <si>
    <t>계</t>
  </si>
  <si>
    <t>Ⅰ. 비용</t>
  </si>
  <si>
    <t xml:space="preserve"> </t>
  </si>
  <si>
    <t>Ⅱ. 비용총계</t>
  </si>
  <si>
    <t>Ⅲ. 자체조달수익</t>
  </si>
  <si>
    <t>Ⅳ. 정부간이전수익</t>
  </si>
  <si>
    <t>지방교부세수익</t>
  </si>
  <si>
    <t>자치단체간부담금수익</t>
  </si>
  <si>
    <t>Ⅴ. 기타수익</t>
  </si>
  <si>
    <t>전입금수익</t>
  </si>
  <si>
    <t>기부금수익</t>
  </si>
  <si>
    <t>대손충당금환입</t>
  </si>
  <si>
    <t>기타수익</t>
  </si>
  <si>
    <t>Ⅵ. 수익총계</t>
  </si>
  <si>
    <t>Ⅶ. 운영차액</t>
  </si>
  <si>
    <t>수익-비용-운영차액=0</t>
  </si>
  <si>
    <t>성질 차액-기능 차액=0</t>
  </si>
</sst>
</file>

<file path=xl/styles.xml><?xml version="1.0" encoding="utf-8"?>
<styleSheet xmlns="http://schemas.openxmlformats.org/spreadsheetml/2006/main">
  <numFmts count="2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"/>
    <numFmt numFmtId="178" formatCode="#,##0.0_);\(#,##0.0\)"/>
    <numFmt numFmtId="179" formatCode="_-* #,##0_-;\-* #,##0_-;_-* &quot;-&quot;??_-;_-@_-"/>
    <numFmt numFmtId="180" formatCode="#,##0_ "/>
    <numFmt numFmtId="181" formatCode="#,##0;\-#,##0;\-"/>
    <numFmt numFmtId="182" formatCode="_-* #,##0.0_-;\-* #,##0.0_-;_-* &quot;-&quot;_-;_-@_-"/>
    <numFmt numFmtId="183" formatCode="#,##0;[Red]#,##0"/>
    <numFmt numFmtId="184" formatCode="#,##0.0_);[Red]\(#,##0.0\)"/>
    <numFmt numFmtId="185" formatCode="#,##0.00_);[Red]\(#,##0.00\)"/>
    <numFmt numFmtId="186" formatCode="#,##0.000_);[Red]\(#,##0.000\)"/>
    <numFmt numFmtId="187" formatCode="0_);[Red]\(0\)"/>
    <numFmt numFmtId="188" formatCode="[$-412]yyyy&quot;년&quot;\ m&quot;월&quot;\ d&quot;일&quot;\ dddd"/>
    <numFmt numFmtId="189" formatCode="0.0%"/>
    <numFmt numFmtId="190" formatCode="0.000%"/>
  </numFmts>
  <fonts count="10">
    <font>
      <sz val="11"/>
      <name val="돋움"/>
      <family val="3"/>
    </font>
    <font>
      <u val="single"/>
      <sz val="8.8"/>
      <color indexed="36"/>
      <name val="돋움"/>
      <family val="3"/>
    </font>
    <font>
      <u val="single"/>
      <sz val="8.8"/>
      <color indexed="12"/>
      <name val="돋움"/>
      <family val="3"/>
    </font>
    <font>
      <sz val="8"/>
      <name val="돋움"/>
      <family val="3"/>
    </font>
    <font>
      <b/>
      <sz val="18"/>
      <name val="한컴바탕"/>
      <family val="1"/>
    </font>
    <font>
      <sz val="11"/>
      <name val="한컴바탕"/>
      <family val="1"/>
    </font>
    <font>
      <sz val="18"/>
      <name val="한컴바탕"/>
      <family val="1"/>
    </font>
    <font>
      <sz val="10"/>
      <name val="한컴바탕"/>
      <family val="1"/>
    </font>
    <font>
      <b/>
      <sz val="10"/>
      <name val="한컴바탕"/>
      <family val="1"/>
    </font>
    <font>
      <b/>
      <sz val="11"/>
      <name val="한컴바탕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89" fontId="5" fillId="0" borderId="0" xfId="15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1" fontId="6" fillId="0" borderId="0" xfId="17" applyFont="1" applyAlignment="1">
      <alignment horizontal="right" vertical="center"/>
    </xf>
    <xf numFmtId="41" fontId="7" fillId="0" borderId="0" xfId="17" applyFont="1" applyFill="1" applyAlignment="1">
      <alignment horizontal="right" vertical="center"/>
    </xf>
    <xf numFmtId="41" fontId="7" fillId="0" borderId="0" xfId="17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1" fontId="7" fillId="0" borderId="0" xfId="17" applyFont="1" applyAlignment="1">
      <alignment vertical="center"/>
    </xf>
    <xf numFmtId="0" fontId="7" fillId="0" borderId="0" xfId="0" applyFont="1" applyFill="1" applyAlignment="1">
      <alignment vertical="center"/>
    </xf>
    <xf numFmtId="176" fontId="7" fillId="0" borderId="0" xfId="17" applyNumberFormat="1" applyFont="1" applyAlignment="1">
      <alignment horizontal="right" vertical="center"/>
    </xf>
    <xf numFmtId="0" fontId="8" fillId="0" borderId="1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41" fontId="8" fillId="0" borderId="3" xfId="17" applyFont="1" applyBorder="1" applyAlignment="1">
      <alignment horizontal="center" vertical="center"/>
    </xf>
    <xf numFmtId="41" fontId="8" fillId="0" borderId="4" xfId="17" applyFont="1" applyBorder="1" applyAlignment="1">
      <alignment horizontal="center" vertical="center"/>
    </xf>
    <xf numFmtId="41" fontId="8" fillId="0" borderId="5" xfId="17" applyFont="1" applyBorder="1" applyAlignment="1">
      <alignment horizontal="center" vertical="center"/>
    </xf>
    <xf numFmtId="41" fontId="9" fillId="0" borderId="0" xfId="17" applyFont="1" applyAlignment="1">
      <alignment horizontal="center" vertical="center" wrapText="1"/>
    </xf>
    <xf numFmtId="189" fontId="9" fillId="0" borderId="0" xfId="15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6" xfId="22" applyFont="1" applyBorder="1" applyAlignment="1">
      <alignment horizontal="center" vertical="center"/>
      <protection/>
    </xf>
    <xf numFmtId="0" fontId="8" fillId="0" borderId="7" xfId="22" applyFont="1" applyBorder="1" applyAlignment="1">
      <alignment horizontal="center" vertical="center"/>
      <protection/>
    </xf>
    <xf numFmtId="41" fontId="8" fillId="0" borderId="8" xfId="17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76" fontId="8" fillId="0" borderId="8" xfId="22" applyNumberFormat="1" applyFont="1" applyBorder="1" applyAlignment="1">
      <alignment horizontal="center" vertical="center" wrapText="1" shrinkToFit="1"/>
      <protection/>
    </xf>
    <xf numFmtId="41" fontId="8" fillId="0" borderId="9" xfId="17" applyFont="1" applyBorder="1" applyAlignment="1">
      <alignment horizontal="center" vertical="center" wrapText="1" shrinkToFit="1"/>
    </xf>
    <xf numFmtId="41" fontId="8" fillId="0" borderId="10" xfId="17" applyFont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1" fontId="7" fillId="0" borderId="12" xfId="17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41" fontId="7" fillId="0" borderId="13" xfId="17" applyFont="1" applyBorder="1" applyAlignment="1">
      <alignment vertical="center"/>
    </xf>
    <xf numFmtId="0" fontId="8" fillId="0" borderId="11" xfId="22" applyFont="1" applyFill="1" applyBorder="1" applyAlignment="1">
      <alignment vertical="center"/>
      <protection/>
    </xf>
    <xf numFmtId="0" fontId="8" fillId="0" borderId="0" xfId="22" applyFont="1" applyFill="1" applyBorder="1" applyAlignment="1">
      <alignment vertical="center"/>
      <protection/>
    </xf>
    <xf numFmtId="41" fontId="5" fillId="0" borderId="0" xfId="0" applyNumberFormat="1" applyFont="1" applyAlignment="1">
      <alignment vertical="center"/>
    </xf>
    <xf numFmtId="0" fontId="7" fillId="0" borderId="0" xfId="22" applyFont="1" applyFill="1" applyBorder="1" applyAlignment="1">
      <alignment vertical="center"/>
      <protection/>
    </xf>
    <xf numFmtId="41" fontId="7" fillId="0" borderId="12" xfId="17" applyFont="1" applyFill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7" fillId="0" borderId="11" xfId="22" applyFont="1" applyFill="1" applyBorder="1" applyAlignment="1">
      <alignment vertical="center"/>
      <protection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41" fontId="7" fillId="0" borderId="13" xfId="17" applyFont="1" applyFill="1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41" fontId="8" fillId="0" borderId="12" xfId="17" applyFont="1" applyFill="1" applyBorder="1" applyAlignment="1">
      <alignment vertical="center"/>
    </xf>
    <xf numFmtId="41" fontId="8" fillId="0" borderId="13" xfId="17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176" fontId="8" fillId="0" borderId="12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vertical="center"/>
    </xf>
    <xf numFmtId="180" fontId="8" fillId="0" borderId="12" xfId="0" applyNumberFormat="1" applyFont="1" applyFill="1" applyBorder="1" applyAlignment="1">
      <alignment vertical="center"/>
    </xf>
    <xf numFmtId="176" fontId="7" fillId="0" borderId="0" xfId="0" applyNumberFormat="1" applyFont="1" applyBorder="1" applyAlignment="1" applyProtection="1">
      <alignment vertical="center"/>
      <protection locked="0"/>
    </xf>
    <xf numFmtId="41" fontId="7" fillId="0" borderId="12" xfId="0" applyNumberFormat="1" applyFont="1" applyBorder="1" applyAlignment="1">
      <alignment vertical="center"/>
    </xf>
    <xf numFmtId="41" fontId="8" fillId="0" borderId="12" xfId="0" applyNumberFormat="1" applyFont="1" applyBorder="1" applyAlignment="1">
      <alignment vertical="center"/>
    </xf>
    <xf numFmtId="41" fontId="8" fillId="0" borderId="13" xfId="0" applyNumberFormat="1" applyFont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41" fontId="8" fillId="0" borderId="12" xfId="17" applyFont="1" applyBorder="1" applyAlignment="1">
      <alignment vertical="center"/>
    </xf>
    <xf numFmtId="176" fontId="8" fillId="0" borderId="12" xfId="17" applyNumberFormat="1" applyFont="1" applyBorder="1" applyAlignment="1">
      <alignment vertical="center"/>
    </xf>
    <xf numFmtId="41" fontId="8" fillId="0" borderId="13" xfId="17" applyFont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41" fontId="5" fillId="0" borderId="17" xfId="17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41" fontId="7" fillId="0" borderId="17" xfId="17" applyFont="1" applyBorder="1" applyAlignment="1">
      <alignment vertical="center"/>
    </xf>
    <xf numFmtId="41" fontId="7" fillId="0" borderId="18" xfId="17" applyFont="1" applyBorder="1" applyAlignment="1">
      <alignment vertical="center"/>
    </xf>
    <xf numFmtId="41" fontId="5" fillId="0" borderId="0" xfId="17" applyFont="1" applyAlignment="1">
      <alignment vertical="center"/>
    </xf>
    <xf numFmtId="0" fontId="7" fillId="0" borderId="0" xfId="21" applyFont="1" applyFill="1" applyAlignment="1">
      <alignment horizontal="center" vertical="center"/>
      <protection/>
    </xf>
    <xf numFmtId="41" fontId="7" fillId="0" borderId="0" xfId="0" applyNumberFormat="1" applyFont="1" applyAlignment="1">
      <alignment vertical="center"/>
    </xf>
  </cellXfs>
  <cellStyles count="10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기금결산(최종)" xfId="21"/>
    <cellStyle name="표준_Sheet1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06-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\_AZTMP53_\Exec\&#54252;&#54637;&#49884;%20&#45236;&#48512;&#44144;&#47000;-&#51204;&#52636;,&#51204;&#5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재정상태보고서"/>
      <sheetName val="순자산변동보고서"/>
      <sheetName val="(성질별)재정운영보고서"/>
    </sheetNames>
    <sheetDataSet>
      <sheetData sheetId="0">
        <row r="4">
          <cell r="A4" t="str">
            <v>포항시</v>
          </cell>
        </row>
      </sheetData>
      <sheetData sheetId="2">
        <row r="101">
          <cell r="C101">
            <v>687180318466</v>
          </cell>
          <cell r="E101">
            <v>40428678353</v>
          </cell>
          <cell r="G101">
            <v>1659985901</v>
          </cell>
        </row>
        <row r="104">
          <cell r="C104">
            <v>320872962760</v>
          </cell>
          <cell r="E104">
            <v>0</v>
          </cell>
          <cell r="G104">
            <v>0</v>
          </cell>
          <cell r="I104">
            <v>0</v>
          </cell>
        </row>
        <row r="105">
          <cell r="C105">
            <v>20967044450</v>
          </cell>
          <cell r="E105">
            <v>3102825928</v>
          </cell>
          <cell r="G105">
            <v>1932711073.500274</v>
          </cell>
          <cell r="I105">
            <v>42729305910</v>
          </cell>
        </row>
        <row r="106">
          <cell r="C106">
            <v>47699453990</v>
          </cell>
          <cell r="E106">
            <v>8398886689</v>
          </cell>
          <cell r="G106">
            <v>75983953</v>
          </cell>
          <cell r="I106">
            <v>15681620</v>
          </cell>
        </row>
        <row r="109">
          <cell r="C109">
            <v>157670822000</v>
          </cell>
          <cell r="E109">
            <v>0</v>
          </cell>
          <cell r="G109">
            <v>0</v>
          </cell>
          <cell r="I109">
            <v>0</v>
          </cell>
        </row>
        <row r="110">
          <cell r="C110">
            <v>27911527000</v>
          </cell>
          <cell r="E110">
            <v>0</v>
          </cell>
          <cell r="G110">
            <v>0</v>
          </cell>
          <cell r="I110">
            <v>0</v>
          </cell>
        </row>
        <row r="111">
          <cell r="C111">
            <v>194653761337</v>
          </cell>
          <cell r="E111">
            <v>5438021025</v>
          </cell>
          <cell r="G111">
            <v>0</v>
          </cell>
          <cell r="I111">
            <v>0</v>
          </cell>
        </row>
        <row r="112">
          <cell r="C112">
            <v>65443863178</v>
          </cell>
          <cell r="E112">
            <v>1703829000</v>
          </cell>
          <cell r="G112">
            <v>195000000</v>
          </cell>
          <cell r="I112">
            <v>19140517000</v>
          </cell>
        </row>
        <row r="114">
          <cell r="C114">
            <v>48575100</v>
          </cell>
          <cell r="E114">
            <v>0</v>
          </cell>
          <cell r="G114">
            <v>0</v>
          </cell>
          <cell r="I114">
            <v>0</v>
          </cell>
        </row>
        <row r="117">
          <cell r="C117">
            <v>161705770</v>
          </cell>
          <cell r="E117">
            <v>32876844000</v>
          </cell>
          <cell r="G117">
            <v>4175825000</v>
          </cell>
          <cell r="I117">
            <v>0</v>
          </cell>
        </row>
        <row r="118">
          <cell r="C118">
            <v>10230000000</v>
          </cell>
          <cell r="E118">
            <v>0</v>
          </cell>
          <cell r="G118">
            <v>0</v>
          </cell>
          <cell r="I118">
            <v>0</v>
          </cell>
        </row>
        <row r="119">
          <cell r="C119">
            <v>29751</v>
          </cell>
          <cell r="E119">
            <v>1381367</v>
          </cell>
          <cell r="I119">
            <v>65442</v>
          </cell>
        </row>
        <row r="120">
          <cell r="C120">
            <v>2372972390</v>
          </cell>
          <cell r="E120">
            <v>13025910</v>
          </cell>
          <cell r="I120">
            <v>179386341</v>
          </cell>
        </row>
        <row r="124">
          <cell r="C124">
            <v>160852399260</v>
          </cell>
          <cell r="E124">
            <v>11106135566</v>
          </cell>
          <cell r="G124">
            <v>4719534125.500274</v>
          </cell>
          <cell r="I124">
            <v>-16297353057</v>
          </cell>
          <cell r="N124">
            <v>160380715894.50024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0">
          <cell r="P70">
            <v>2953500000</v>
          </cell>
        </row>
        <row r="71">
          <cell r="P71">
            <v>4361604000</v>
          </cell>
        </row>
        <row r="72">
          <cell r="P72">
            <v>800000000</v>
          </cell>
        </row>
        <row r="73">
          <cell r="P73">
            <v>22900000000</v>
          </cell>
        </row>
        <row r="74">
          <cell r="P74">
            <v>1790000000</v>
          </cell>
        </row>
        <row r="78">
          <cell r="P78">
            <v>100000000</v>
          </cell>
        </row>
        <row r="79">
          <cell r="P79">
            <v>1000000000</v>
          </cell>
        </row>
        <row r="80">
          <cell r="P80">
            <v>50000000</v>
          </cell>
        </row>
        <row r="81">
          <cell r="P81">
            <v>2454493000</v>
          </cell>
        </row>
        <row r="82">
          <cell r="P82">
            <v>491332000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80" zoomScaleNormal="80" workbookViewId="0" topLeftCell="A1">
      <selection activeCell="B10" sqref="B10"/>
    </sheetView>
  </sheetViews>
  <sheetFormatPr defaultColWidth="8.88671875" defaultRowHeight="13.5"/>
  <cols>
    <col min="1" max="1" width="4.4453125" style="2" customWidth="1"/>
    <col min="2" max="2" width="16.88671875" style="2" customWidth="1"/>
    <col min="3" max="3" width="17.10546875" style="73" customWidth="1"/>
    <col min="4" max="4" width="16.88671875" style="11" customWidth="1"/>
    <col min="5" max="5" width="15.21484375" style="11" customWidth="1"/>
    <col min="6" max="6" width="16.6640625" style="11" customWidth="1"/>
    <col min="7" max="7" width="15.88671875" style="12" customWidth="1"/>
    <col min="8" max="8" width="16.77734375" style="12" customWidth="1"/>
    <col min="9" max="9" width="17.10546875" style="2" hidden="1" customWidth="1"/>
    <col min="10" max="11" width="0" style="3" hidden="1" customWidth="1"/>
    <col min="12" max="16384" width="8.88671875" style="2" customWidth="1"/>
  </cols>
  <sheetData>
    <row r="1" spans="1:8" ht="22.5">
      <c r="A1" s="1" t="s">
        <v>19</v>
      </c>
      <c r="B1" s="1"/>
      <c r="C1" s="1"/>
      <c r="D1" s="1"/>
      <c r="E1" s="1"/>
      <c r="F1" s="1"/>
      <c r="G1" s="1"/>
      <c r="H1" s="1"/>
    </row>
    <row r="2" spans="1:8" ht="22.5">
      <c r="A2" s="4"/>
      <c r="B2" s="5"/>
      <c r="C2" s="6"/>
      <c r="D2" s="7"/>
      <c r="E2" s="8"/>
      <c r="F2" s="8"/>
      <c r="G2" s="8"/>
      <c r="H2" s="8"/>
    </row>
    <row r="3" spans="1:8" ht="13.5">
      <c r="A3" s="9" t="s">
        <v>20</v>
      </c>
      <c r="B3" s="9"/>
      <c r="C3" s="9"/>
      <c r="D3" s="9"/>
      <c r="E3" s="9"/>
      <c r="F3" s="9"/>
      <c r="G3" s="9"/>
      <c r="H3" s="9"/>
    </row>
    <row r="4" spans="1:8" ht="14.25" thickBot="1">
      <c r="A4" s="10" t="str">
        <f>'[1]재정상태보고서'!A4</f>
        <v>포항시</v>
      </c>
      <c r="B4" s="11"/>
      <c r="C4" s="12"/>
      <c r="D4" s="13"/>
      <c r="H4" s="14" t="s">
        <v>21</v>
      </c>
    </row>
    <row r="5" spans="1:11" s="22" customFormat="1" ht="20.25" customHeight="1">
      <c r="A5" s="15" t="s">
        <v>22</v>
      </c>
      <c r="B5" s="16"/>
      <c r="C5" s="17" t="s">
        <v>23</v>
      </c>
      <c r="D5" s="18"/>
      <c r="E5" s="18"/>
      <c r="F5" s="18"/>
      <c r="G5" s="18"/>
      <c r="H5" s="19"/>
      <c r="I5" s="20" t="s">
        <v>24</v>
      </c>
      <c r="J5" s="21"/>
      <c r="K5" s="21"/>
    </row>
    <row r="6" spans="1:11" s="22" customFormat="1" ht="24">
      <c r="A6" s="23"/>
      <c r="B6" s="24"/>
      <c r="C6" s="25" t="s">
        <v>25</v>
      </c>
      <c r="D6" s="26" t="s">
        <v>26</v>
      </c>
      <c r="E6" s="27" t="s">
        <v>27</v>
      </c>
      <c r="F6" s="27" t="s">
        <v>28</v>
      </c>
      <c r="G6" s="28" t="s">
        <v>29</v>
      </c>
      <c r="H6" s="29" t="s">
        <v>30</v>
      </c>
      <c r="I6" s="20"/>
      <c r="J6" s="21"/>
      <c r="K6" s="21"/>
    </row>
    <row r="7" spans="1:11" s="22" customFormat="1" ht="14.25" customHeight="1">
      <c r="A7" s="30"/>
      <c r="B7" s="31"/>
      <c r="C7" s="32"/>
      <c r="D7" s="33"/>
      <c r="E7" s="33"/>
      <c r="F7" s="33"/>
      <c r="G7" s="32"/>
      <c r="H7" s="34"/>
      <c r="J7" s="21"/>
      <c r="K7" s="21"/>
    </row>
    <row r="8" spans="1:11" s="22" customFormat="1" ht="14.25" customHeight="1">
      <c r="A8" s="35" t="s">
        <v>31</v>
      </c>
      <c r="B8" s="36"/>
      <c r="C8" s="32"/>
      <c r="D8" s="32"/>
      <c r="E8" s="32"/>
      <c r="F8" s="32"/>
      <c r="G8" s="32"/>
      <c r="H8" s="34" t="s">
        <v>32</v>
      </c>
      <c r="I8" s="37"/>
      <c r="J8" s="21"/>
      <c r="K8" s="21"/>
    </row>
    <row r="9" spans="1:11" s="22" customFormat="1" ht="14.25" customHeight="1">
      <c r="A9" s="35"/>
      <c r="B9" s="38" t="s">
        <v>0</v>
      </c>
      <c r="C9" s="39">
        <v>36439800661</v>
      </c>
      <c r="D9" s="39"/>
      <c r="E9" s="39"/>
      <c r="F9" s="39"/>
      <c r="G9" s="39"/>
      <c r="H9" s="34">
        <f aca="true" t="shared" si="0" ref="H9:H21">C9+D9+E9+F9-G9</f>
        <v>36439800661</v>
      </c>
      <c r="I9" s="37">
        <f aca="true" t="shared" si="1" ref="I9:I21">C9+D9+E9+F9-G9-H9</f>
        <v>0</v>
      </c>
      <c r="J9" s="21">
        <f>H9/$H$23</f>
        <v>0.04730040649606036</v>
      </c>
      <c r="K9" s="3">
        <f>H9/$H$23</f>
        <v>0.04730040649606036</v>
      </c>
    </row>
    <row r="10" spans="1:11" s="22" customFormat="1" ht="14.25" customHeight="1">
      <c r="A10" s="35"/>
      <c r="B10" s="38" t="s">
        <v>1</v>
      </c>
      <c r="C10" s="39">
        <v>5229503139</v>
      </c>
      <c r="D10" s="39">
        <v>560296994</v>
      </c>
      <c r="E10" s="39">
        <v>576231988</v>
      </c>
      <c r="F10" s="39"/>
      <c r="G10" s="39">
        <f>'[2]Sheet1'!$P$81</f>
        <v>2454493000</v>
      </c>
      <c r="H10" s="34">
        <f t="shared" si="0"/>
        <v>3911539121</v>
      </c>
      <c r="I10" s="37">
        <f t="shared" si="1"/>
        <v>0</v>
      </c>
      <c r="J10" s="21">
        <f aca="true" t="shared" si="2" ref="J10:J21">H10/$H$23</f>
        <v>0.0050773436487691614</v>
      </c>
      <c r="K10" s="3">
        <f aca="true" t="shared" si="3" ref="K10:K21">H10/$H$23</f>
        <v>0.0050773436487691614</v>
      </c>
    </row>
    <row r="11" spans="1:11" s="22" customFormat="1" ht="14.25" customHeight="1">
      <c r="A11" s="35"/>
      <c r="B11" s="38" t="s">
        <v>2</v>
      </c>
      <c r="C11" s="39">
        <v>4512854096</v>
      </c>
      <c r="D11" s="39"/>
      <c r="E11" s="39"/>
      <c r="F11" s="39"/>
      <c r="G11" s="39"/>
      <c r="H11" s="34">
        <f t="shared" si="0"/>
        <v>4512854096</v>
      </c>
      <c r="I11" s="37">
        <f t="shared" si="1"/>
        <v>0</v>
      </c>
      <c r="J11" s="21">
        <f t="shared" si="2"/>
        <v>0.005857875985218222</v>
      </c>
      <c r="K11" s="3">
        <f t="shared" si="3"/>
        <v>0.005857875985218222</v>
      </c>
    </row>
    <row r="12" spans="1:11" s="22" customFormat="1" ht="14.25" customHeight="1">
      <c r="A12" s="35"/>
      <c r="B12" s="38" t="s">
        <v>3</v>
      </c>
      <c r="C12" s="39">
        <v>24620025055</v>
      </c>
      <c r="D12" s="39"/>
      <c r="E12" s="39">
        <v>337244000</v>
      </c>
      <c r="F12" s="39"/>
      <c r="G12" s="39">
        <f>'[2]Sheet1'!$P$78</f>
        <v>100000000</v>
      </c>
      <c r="H12" s="34">
        <f t="shared" si="0"/>
        <v>24857269055</v>
      </c>
      <c r="I12" s="37">
        <f t="shared" si="1"/>
        <v>0</v>
      </c>
      <c r="J12" s="21">
        <f t="shared" si="2"/>
        <v>0.03226578931157019</v>
      </c>
      <c r="K12" s="3">
        <f t="shared" si="3"/>
        <v>0.03226578931157019</v>
      </c>
    </row>
    <row r="13" spans="1:11" s="22" customFormat="1" ht="14.25" customHeight="1">
      <c r="A13" s="35"/>
      <c r="B13" s="38" t="s">
        <v>4</v>
      </c>
      <c r="C13" s="39">
        <v>27481780789</v>
      </c>
      <c r="D13" s="39">
        <v>16465327108</v>
      </c>
      <c r="E13" s="39">
        <v>589539211</v>
      </c>
      <c r="F13" s="39">
        <v>78362309370</v>
      </c>
      <c r="G13" s="39">
        <f>'[2]Sheet1'!$P$73+'[2]Sheet1'!$P$72+'[2]Sheet1'!$P$82</f>
        <v>24191332000</v>
      </c>
      <c r="H13" s="34">
        <f t="shared" si="0"/>
        <v>98707624478</v>
      </c>
      <c r="I13" s="37">
        <f t="shared" si="1"/>
        <v>0</v>
      </c>
      <c r="J13" s="21">
        <f t="shared" si="2"/>
        <v>0.12812668229183863</v>
      </c>
      <c r="K13" s="3">
        <f t="shared" si="3"/>
        <v>0.12812668229183863</v>
      </c>
    </row>
    <row r="14" spans="1:11" s="22" customFormat="1" ht="14.25" customHeight="1">
      <c r="A14" s="35"/>
      <c r="B14" s="38" t="s">
        <v>5</v>
      </c>
      <c r="C14" s="39">
        <v>223044881879</v>
      </c>
      <c r="D14" s="39">
        <v>5158709420</v>
      </c>
      <c r="E14" s="39"/>
      <c r="F14" s="39"/>
      <c r="G14" s="39">
        <f>'[2]Sheet1'!$P$71+'[2]Sheet1'!$P$80</f>
        <v>4411604000</v>
      </c>
      <c r="H14" s="34">
        <f t="shared" si="0"/>
        <v>223791987299</v>
      </c>
      <c r="I14" s="37">
        <f t="shared" si="1"/>
        <v>0</v>
      </c>
      <c r="J14" s="21">
        <f t="shared" si="2"/>
        <v>0.29049148946451414</v>
      </c>
      <c r="K14" s="3">
        <f t="shared" si="3"/>
        <v>0.29049148946451414</v>
      </c>
    </row>
    <row r="15" spans="1:11" s="22" customFormat="1" ht="14.25" customHeight="1">
      <c r="A15" s="35"/>
      <c r="B15" s="38" t="s">
        <v>6</v>
      </c>
      <c r="C15" s="39">
        <v>10477946529</v>
      </c>
      <c r="D15" s="39"/>
      <c r="E15" s="40">
        <v>66866875</v>
      </c>
      <c r="F15" s="39"/>
      <c r="G15" s="39"/>
      <c r="H15" s="34">
        <f t="shared" si="0"/>
        <v>10544813404</v>
      </c>
      <c r="I15" s="37">
        <f t="shared" si="1"/>
        <v>0</v>
      </c>
      <c r="J15" s="21">
        <f t="shared" si="2"/>
        <v>0.013687614953616443</v>
      </c>
      <c r="K15" s="3">
        <f t="shared" si="3"/>
        <v>0.013687614953616443</v>
      </c>
    </row>
    <row r="16" spans="1:11" s="22" customFormat="1" ht="14.25" customHeight="1">
      <c r="A16" s="35"/>
      <c r="B16" s="38" t="s">
        <v>7</v>
      </c>
      <c r="C16" s="39">
        <v>66447700340</v>
      </c>
      <c r="D16" s="39"/>
      <c r="E16" s="39"/>
      <c r="F16" s="39"/>
      <c r="G16" s="39">
        <f>'[2]Sheet1'!$P$79</f>
        <v>1000000000</v>
      </c>
      <c r="H16" s="34">
        <f t="shared" si="0"/>
        <v>65447700340</v>
      </c>
      <c r="I16" s="37">
        <f t="shared" si="1"/>
        <v>0</v>
      </c>
      <c r="J16" s="21">
        <f t="shared" si="2"/>
        <v>0.08495389036602359</v>
      </c>
      <c r="K16" s="3">
        <f t="shared" si="3"/>
        <v>0.08495389036602359</v>
      </c>
    </row>
    <row r="17" spans="1:11" ht="14.25" customHeight="1">
      <c r="A17" s="41"/>
      <c r="B17" s="42" t="s">
        <v>8</v>
      </c>
      <c r="C17" s="39">
        <v>10377894701</v>
      </c>
      <c r="D17" s="39">
        <v>1551220</v>
      </c>
      <c r="E17" s="39"/>
      <c r="F17" s="39"/>
      <c r="G17" s="39"/>
      <c r="H17" s="34">
        <f t="shared" si="0"/>
        <v>10379445921</v>
      </c>
      <c r="I17" s="37">
        <f t="shared" si="1"/>
        <v>0</v>
      </c>
      <c r="J17" s="21">
        <f t="shared" si="2"/>
        <v>0.0134729609482365</v>
      </c>
      <c r="K17" s="3">
        <f t="shared" si="3"/>
        <v>0.0134729609482365</v>
      </c>
    </row>
    <row r="18" spans="1:11" ht="14.25" customHeight="1">
      <c r="A18" s="41"/>
      <c r="B18" s="42" t="s">
        <v>9</v>
      </c>
      <c r="C18" s="39">
        <v>68115082149</v>
      </c>
      <c r="D18" s="39">
        <v>3129290998</v>
      </c>
      <c r="E18" s="39"/>
      <c r="F18" s="39"/>
      <c r="G18" s="39">
        <f>'[2]Sheet1'!$P$70</f>
        <v>2953500000</v>
      </c>
      <c r="H18" s="34">
        <f t="shared" si="0"/>
        <v>68290873147</v>
      </c>
      <c r="I18" s="37">
        <f t="shared" si="1"/>
        <v>0</v>
      </c>
      <c r="J18" s="21">
        <f t="shared" si="2"/>
        <v>0.08864444923490282</v>
      </c>
      <c r="K18" s="3">
        <f t="shared" si="3"/>
        <v>0.08864444923490282</v>
      </c>
    </row>
    <row r="19" spans="1:11" ht="14.25" customHeight="1">
      <c r="A19" s="41"/>
      <c r="B19" s="42" t="s">
        <v>10</v>
      </c>
      <c r="C19" s="39">
        <v>74151504655</v>
      </c>
      <c r="D19" s="39">
        <v>140676430</v>
      </c>
      <c r="E19" s="39"/>
      <c r="F19" s="39"/>
      <c r="G19" s="39">
        <f>'[2]Sheet1'!$P$74</f>
        <v>1790000000</v>
      </c>
      <c r="H19" s="34">
        <f t="shared" si="0"/>
        <v>72502181085</v>
      </c>
      <c r="I19" s="37">
        <f t="shared" si="1"/>
        <v>0</v>
      </c>
      <c r="J19" s="21">
        <f t="shared" si="2"/>
        <v>0.09411090551990324</v>
      </c>
      <c r="K19" s="3">
        <f t="shared" si="3"/>
        <v>0.09411090551990324</v>
      </c>
    </row>
    <row r="20" spans="1:11" ht="14.25" customHeight="1">
      <c r="A20" s="41"/>
      <c r="B20" s="42" t="s">
        <v>11</v>
      </c>
      <c r="C20" s="39">
        <v>582598040</v>
      </c>
      <c r="D20" s="39"/>
      <c r="E20" s="39"/>
      <c r="F20" s="39"/>
      <c r="G20" s="39"/>
      <c r="H20" s="34">
        <f t="shared" si="0"/>
        <v>582598040</v>
      </c>
      <c r="I20" s="37">
        <f t="shared" si="1"/>
        <v>0</v>
      </c>
      <c r="J20" s="21">
        <f t="shared" si="2"/>
        <v>0.0007562369611231511</v>
      </c>
      <c r="K20" s="3">
        <f t="shared" si="3"/>
        <v>0.0007562369611231511</v>
      </c>
    </row>
    <row r="21" spans="1:11" ht="14.25" customHeight="1">
      <c r="A21" s="43"/>
      <c r="B21" s="44" t="s">
        <v>12</v>
      </c>
      <c r="C21" s="39">
        <f>'[1](성질별)재정운영보고서'!C101-SUM('(기능별)재정운영보고서'!C9:C20)</f>
        <v>135698746433</v>
      </c>
      <c r="D21" s="39">
        <f>'[1](성질별)재정운영보고서'!E101-SUM('(기능별)재정운영보고서'!D9:D20)</f>
        <v>14972826183</v>
      </c>
      <c r="E21" s="39">
        <f>'[1](성질별)재정운영보고서'!G101-SUM('(기능별)재정운영보고서'!E9:E20)</f>
        <v>90103827</v>
      </c>
      <c r="F21" s="39">
        <v>0</v>
      </c>
      <c r="G21" s="32">
        <v>339506850</v>
      </c>
      <c r="H21" s="34">
        <f t="shared" si="0"/>
        <v>150422169593</v>
      </c>
      <c r="I21" s="37">
        <f t="shared" si="1"/>
        <v>0</v>
      </c>
      <c r="J21" s="21">
        <f t="shared" si="2"/>
        <v>0.19525435481822354</v>
      </c>
      <c r="K21" s="3">
        <f t="shared" si="3"/>
        <v>0.19525435481822354</v>
      </c>
    </row>
    <row r="22" spans="1:9" ht="14.25" customHeight="1">
      <c r="A22" s="43"/>
      <c r="B22" s="42"/>
      <c r="C22" s="39"/>
      <c r="D22" s="45"/>
      <c r="E22" s="45"/>
      <c r="F22" s="45"/>
      <c r="G22" s="39"/>
      <c r="H22" s="46"/>
      <c r="I22" s="37" t="s">
        <v>32</v>
      </c>
    </row>
    <row r="23" spans="1:11" s="22" customFormat="1" ht="14.25" customHeight="1">
      <c r="A23" s="35" t="s">
        <v>33</v>
      </c>
      <c r="B23" s="47"/>
      <c r="C23" s="48">
        <f>SUM(C8:C21)</f>
        <v>687180318466</v>
      </c>
      <c r="D23" s="48">
        <f>SUM(D8:D21)</f>
        <v>40428678353</v>
      </c>
      <c r="E23" s="48">
        <f>SUM(E8:E21)</f>
        <v>1659985901</v>
      </c>
      <c r="F23" s="48">
        <f>SUM(F8:F21)</f>
        <v>78362309370</v>
      </c>
      <c r="G23" s="48">
        <f>SUM(G9:G22)</f>
        <v>37240435850</v>
      </c>
      <c r="H23" s="49">
        <f>SUM(H8:H21)</f>
        <v>770390856240</v>
      </c>
      <c r="I23" s="37">
        <f>C23+D23+E23+F23-G23-H23</f>
        <v>0</v>
      </c>
      <c r="J23" s="21"/>
      <c r="K23" s="21"/>
    </row>
    <row r="24" spans="1:9" ht="14.25" customHeight="1">
      <c r="A24" s="43"/>
      <c r="B24" s="44" t="s">
        <v>32</v>
      </c>
      <c r="C24" s="39"/>
      <c r="D24" s="39"/>
      <c r="E24" s="50"/>
      <c r="F24" s="39"/>
      <c r="G24" s="39"/>
      <c r="H24" s="46"/>
      <c r="I24" s="37" t="s">
        <v>32</v>
      </c>
    </row>
    <row r="25" spans="1:11" ht="14.25" customHeight="1">
      <c r="A25" s="51" t="s">
        <v>34</v>
      </c>
      <c r="B25" s="52"/>
      <c r="C25" s="48">
        <f>SUM(C26:C28)</f>
        <v>389539461200</v>
      </c>
      <c r="D25" s="48">
        <f>SUM(D26:D28)</f>
        <v>11501712617</v>
      </c>
      <c r="E25" s="48">
        <f>SUM(E26:E28)</f>
        <v>2008695026.500274</v>
      </c>
      <c r="F25" s="48">
        <f>SUM(F26:F28)</f>
        <v>42744987530</v>
      </c>
      <c r="G25" s="48">
        <f>G27</f>
        <v>339506850</v>
      </c>
      <c r="H25" s="49">
        <f>SUM(H26:H28)</f>
        <v>445455349523.50024</v>
      </c>
      <c r="I25" s="37">
        <f>C25+D25+E25+F25-G25-H25</f>
        <v>0</v>
      </c>
      <c r="K25" s="3">
        <f>H25/$H$44</f>
        <v>0.47858718815611845</v>
      </c>
    </row>
    <row r="26" spans="1:11" s="22" customFormat="1" ht="14.25" customHeight="1">
      <c r="A26" s="43"/>
      <c r="B26" s="53" t="s">
        <v>13</v>
      </c>
      <c r="C26" s="39">
        <f>'[1](성질별)재정운영보고서'!C104</f>
        <v>320872962760</v>
      </c>
      <c r="D26" s="39">
        <f>'[1](성질별)재정운영보고서'!E104</f>
        <v>0</v>
      </c>
      <c r="E26" s="39">
        <f>'[1](성질별)재정운영보고서'!G104</f>
        <v>0</v>
      </c>
      <c r="F26" s="39">
        <f>'[1](성질별)재정운영보고서'!I104</f>
        <v>0</v>
      </c>
      <c r="G26" s="39"/>
      <c r="H26" s="46">
        <f>C26+D26+E26+F26-G26</f>
        <v>320872962760</v>
      </c>
      <c r="I26" s="37">
        <f>C26+D26+E26+F26-G26-H26</f>
        <v>0</v>
      </c>
      <c r="J26" s="21"/>
      <c r="K26" s="21"/>
    </row>
    <row r="27" spans="1:9" ht="14.25" customHeight="1">
      <c r="A27" s="43"/>
      <c r="B27" s="53" t="s">
        <v>14</v>
      </c>
      <c r="C27" s="39">
        <f>'[1](성질별)재정운영보고서'!C105</f>
        <v>20967044450</v>
      </c>
      <c r="D27" s="39">
        <f>'[1](성질별)재정운영보고서'!E105</f>
        <v>3102825928</v>
      </c>
      <c r="E27" s="39">
        <f>'[1](성질별)재정운영보고서'!G105</f>
        <v>1932711073.500274</v>
      </c>
      <c r="F27" s="39">
        <f>'[1](성질별)재정운영보고서'!I105</f>
        <v>42729305910</v>
      </c>
      <c r="G27" s="32">
        <v>339506850</v>
      </c>
      <c r="H27" s="46">
        <f>C27+D27+E27+F27-G27</f>
        <v>68392380511.500275</v>
      </c>
      <c r="I27" s="37">
        <f>C27+D27+E27+F27-G27-H27</f>
        <v>0</v>
      </c>
    </row>
    <row r="28" spans="1:9" ht="14.25" customHeight="1">
      <c r="A28" s="43"/>
      <c r="B28" s="53" t="s">
        <v>15</v>
      </c>
      <c r="C28" s="39">
        <f>'[1](성질별)재정운영보고서'!C106</f>
        <v>47699453990</v>
      </c>
      <c r="D28" s="39">
        <f>'[1](성질별)재정운영보고서'!E106</f>
        <v>8398886689</v>
      </c>
      <c r="E28" s="39">
        <f>'[1](성질별)재정운영보고서'!G106</f>
        <v>75983953</v>
      </c>
      <c r="F28" s="39">
        <f>'[1](성질별)재정운영보고서'!I106</f>
        <v>15681620</v>
      </c>
      <c r="G28" s="39"/>
      <c r="H28" s="46">
        <f>C28+D28+E28+F28-G28</f>
        <v>56190006252</v>
      </c>
      <c r="I28" s="37">
        <f>C28+D28+E28+F28-G28-H28</f>
        <v>0</v>
      </c>
    </row>
    <row r="29" spans="1:9" ht="14.25" customHeight="1">
      <c r="A29" s="43"/>
      <c r="B29" s="53"/>
      <c r="C29" s="54"/>
      <c r="D29" s="45"/>
      <c r="E29" s="45"/>
      <c r="F29" s="45"/>
      <c r="G29" s="39"/>
      <c r="H29" s="46"/>
      <c r="I29" s="37" t="s">
        <v>32</v>
      </c>
    </row>
    <row r="30" spans="1:11" ht="14.25" customHeight="1">
      <c r="A30" s="51" t="s">
        <v>35</v>
      </c>
      <c r="B30" s="52"/>
      <c r="C30" s="48">
        <f>SUM(C31:C36)</f>
        <v>445728548615</v>
      </c>
      <c r="D30" s="48">
        <f>SUM(D31:D34)</f>
        <v>7141850025</v>
      </c>
      <c r="E30" s="48">
        <f>SUM(E31:E34)</f>
        <v>195000000</v>
      </c>
      <c r="F30" s="48">
        <f>SUM(F31:F34)</f>
        <v>19140517000</v>
      </c>
      <c r="G30" s="48"/>
      <c r="H30" s="49">
        <f>SUM(H31:H36)</f>
        <v>472205915640</v>
      </c>
      <c r="I30" s="37">
        <f>C30+D30+E30+F30-G30-H30</f>
        <v>0</v>
      </c>
      <c r="K30" s="3">
        <f>H30/$H$44</f>
        <v>0.5073273935054866</v>
      </c>
    </row>
    <row r="31" spans="1:11" s="22" customFormat="1" ht="14.25" customHeight="1">
      <c r="A31" s="43"/>
      <c r="B31" s="53" t="s">
        <v>36</v>
      </c>
      <c r="C31" s="39">
        <f>'[1](성질별)재정운영보고서'!C109</f>
        <v>157670822000</v>
      </c>
      <c r="D31" s="39">
        <f>'[1](성질별)재정운영보고서'!E109</f>
        <v>0</v>
      </c>
      <c r="E31" s="39">
        <f>'[1](성질별)재정운영보고서'!G109</f>
        <v>0</v>
      </c>
      <c r="F31" s="39">
        <f>'[1](성질별)재정운영보고서'!I109</f>
        <v>0</v>
      </c>
      <c r="G31" s="39"/>
      <c r="H31" s="46">
        <f>C31+D31+E31+F31-G31</f>
        <v>157670822000</v>
      </c>
      <c r="I31" s="37">
        <f>C31+D31+E31+F31-G31-H31</f>
        <v>0</v>
      </c>
      <c r="J31" s="21"/>
      <c r="K31" s="21"/>
    </row>
    <row r="32" spans="1:9" ht="14.25" customHeight="1">
      <c r="A32" s="43"/>
      <c r="B32" s="53" t="s">
        <v>16</v>
      </c>
      <c r="C32" s="39">
        <f>'[1](성질별)재정운영보고서'!C110</f>
        <v>27911527000</v>
      </c>
      <c r="D32" s="39">
        <f>'[1](성질별)재정운영보고서'!E110</f>
        <v>0</v>
      </c>
      <c r="E32" s="39">
        <f>'[1](성질별)재정운영보고서'!G110</f>
        <v>0</v>
      </c>
      <c r="F32" s="39">
        <f>'[1](성질별)재정운영보고서'!I110</f>
        <v>0</v>
      </c>
      <c r="G32" s="39"/>
      <c r="H32" s="46">
        <f>C32+D32+E32+F32-G32</f>
        <v>27911527000</v>
      </c>
      <c r="I32" s="37">
        <f>C32+D32+E32+F32-G32-H32</f>
        <v>0</v>
      </c>
    </row>
    <row r="33" spans="1:9" ht="14.25" customHeight="1">
      <c r="A33" s="43"/>
      <c r="B33" s="53" t="s">
        <v>17</v>
      </c>
      <c r="C33" s="39">
        <f>'[1](성질별)재정운영보고서'!C111</f>
        <v>194653761337</v>
      </c>
      <c r="D33" s="39">
        <f>'[1](성질별)재정운영보고서'!E111</f>
        <v>5438021025</v>
      </c>
      <c r="E33" s="39">
        <f>'[1](성질별)재정운영보고서'!G111</f>
        <v>0</v>
      </c>
      <c r="F33" s="39">
        <f>'[1](성질별)재정운영보고서'!I111</f>
        <v>0</v>
      </c>
      <c r="G33" s="39"/>
      <c r="H33" s="46">
        <f>C33+D33+E33+F33-G33</f>
        <v>200091782362</v>
      </c>
      <c r="I33" s="37">
        <f>C33+D33+E33+F33-G33-H33</f>
        <v>0</v>
      </c>
    </row>
    <row r="34" spans="1:9" ht="14.25" customHeight="1">
      <c r="A34" s="43"/>
      <c r="B34" s="44" t="s">
        <v>18</v>
      </c>
      <c r="C34" s="39">
        <f>'[1](성질별)재정운영보고서'!C112</f>
        <v>65443863178</v>
      </c>
      <c r="D34" s="39">
        <f>'[1](성질별)재정운영보고서'!E112</f>
        <v>1703829000</v>
      </c>
      <c r="E34" s="39">
        <f>'[1](성질별)재정운영보고서'!G112</f>
        <v>195000000</v>
      </c>
      <c r="F34" s="39">
        <f>'[1](성질별)재정운영보고서'!I112</f>
        <v>19140517000</v>
      </c>
      <c r="G34" s="39"/>
      <c r="H34" s="46">
        <f>C34+D34+E34+F34-G34</f>
        <v>86483209178</v>
      </c>
      <c r="I34" s="37">
        <f>C34+D34+E34+F34-G34-H34</f>
        <v>0</v>
      </c>
    </row>
    <row r="35" spans="1:9" ht="14.25" customHeight="1" hidden="1">
      <c r="A35" s="43"/>
      <c r="B35" s="44"/>
      <c r="C35" s="39">
        <f>'[1](성질별)재정운영보고서'!C113</f>
        <v>0</v>
      </c>
      <c r="D35" s="39">
        <f>'[1](성질별)재정운영보고서'!E113</f>
        <v>0</v>
      </c>
      <c r="E35" s="39">
        <f>'[1](성질별)재정운영보고서'!G113</f>
        <v>0</v>
      </c>
      <c r="F35" s="39">
        <f>'[1](성질별)재정운영보고서'!I113</f>
        <v>0</v>
      </c>
      <c r="G35" s="39"/>
      <c r="H35" s="46"/>
      <c r="I35" s="37"/>
    </row>
    <row r="36" spans="1:9" ht="14.25" customHeight="1">
      <c r="A36" s="43"/>
      <c r="B36" s="44" t="s">
        <v>37</v>
      </c>
      <c r="C36" s="39">
        <f>'[1](성질별)재정운영보고서'!C114</f>
        <v>48575100</v>
      </c>
      <c r="D36" s="39">
        <f>'[1](성질별)재정운영보고서'!E114</f>
        <v>0</v>
      </c>
      <c r="E36" s="39">
        <f>'[1](성질별)재정운영보고서'!G114</f>
        <v>0</v>
      </c>
      <c r="F36" s="39">
        <f>'[1](성질별)재정운영보고서'!I114</f>
        <v>0</v>
      </c>
      <c r="G36" s="39"/>
      <c r="H36" s="46">
        <f>C36+D36+E36+F36-G36</f>
        <v>48575100</v>
      </c>
      <c r="I36" s="37">
        <f>C36+D36+E36+F36-G36-H36</f>
        <v>0</v>
      </c>
    </row>
    <row r="37" spans="1:9" ht="14.25" customHeight="1">
      <c r="A37" s="51"/>
      <c r="B37" s="52"/>
      <c r="C37" s="54"/>
      <c r="D37" s="54"/>
      <c r="E37" s="55"/>
      <c r="F37" s="56"/>
      <c r="G37" s="48"/>
      <c r="H37" s="49"/>
      <c r="I37" s="37" t="s">
        <v>32</v>
      </c>
    </row>
    <row r="38" spans="1:11" s="22" customFormat="1" ht="14.25" customHeight="1">
      <c r="A38" s="51" t="s">
        <v>38</v>
      </c>
      <c r="B38" s="52"/>
      <c r="C38" s="48">
        <f>SUM(C39:C42)</f>
        <v>12764707911</v>
      </c>
      <c r="D38" s="48">
        <f>SUM(D39:D42)</f>
        <v>32891251277</v>
      </c>
      <c r="E38" s="48">
        <f>SUM(E39:E42)</f>
        <v>4175825000</v>
      </c>
      <c r="F38" s="48">
        <f>SUM(F39:F42)</f>
        <v>179451783</v>
      </c>
      <c r="G38" s="48">
        <f>G39</f>
        <v>36900929000</v>
      </c>
      <c r="H38" s="49">
        <f>SUM(H39:H42)</f>
        <v>13110306971</v>
      </c>
      <c r="I38" s="37">
        <f>C38+D38+E38+F38-G38-H38</f>
        <v>0</v>
      </c>
      <c r="J38" s="21"/>
      <c r="K38" s="3">
        <f>H38/$H$44</f>
        <v>0.014085418338394964</v>
      </c>
    </row>
    <row r="39" spans="1:11" s="22" customFormat="1" ht="14.25" customHeight="1">
      <c r="A39" s="43"/>
      <c r="B39" s="42" t="s">
        <v>39</v>
      </c>
      <c r="C39" s="32">
        <f>'[1](성질별)재정운영보고서'!C117</f>
        <v>161705770</v>
      </c>
      <c r="D39" s="39">
        <f>'[1](성질별)재정운영보고서'!E117</f>
        <v>32876844000</v>
      </c>
      <c r="E39" s="39">
        <f>'[1](성질별)재정운영보고서'!G117</f>
        <v>4175825000</v>
      </c>
      <c r="F39" s="39">
        <f>'[1](성질별)재정운영보고서'!I117</f>
        <v>0</v>
      </c>
      <c r="G39" s="32">
        <v>36900929000</v>
      </c>
      <c r="H39" s="34">
        <f>C39+D39+E39+F39-G39</f>
        <v>313445770</v>
      </c>
      <c r="I39" s="37">
        <f>C39+D39+E39+F39-G39-H39</f>
        <v>0</v>
      </c>
      <c r="J39" s="21"/>
      <c r="K39" s="21"/>
    </row>
    <row r="40" spans="1:11" s="22" customFormat="1" ht="14.25" customHeight="1">
      <c r="A40" s="43"/>
      <c r="B40" s="57" t="s">
        <v>40</v>
      </c>
      <c r="C40" s="32">
        <f>'[1](성질별)재정운영보고서'!C118</f>
        <v>10230000000</v>
      </c>
      <c r="D40" s="39">
        <f>'[1](성질별)재정운영보고서'!E118</f>
        <v>0</v>
      </c>
      <c r="E40" s="39">
        <f>'[1](성질별)재정운영보고서'!G118</f>
        <v>0</v>
      </c>
      <c r="F40" s="39">
        <f>'[1](성질별)재정운영보고서'!I118</f>
        <v>0</v>
      </c>
      <c r="G40" s="32"/>
      <c r="H40" s="34">
        <f>C40+D40+E40+F40-G40</f>
        <v>10230000000</v>
      </c>
      <c r="I40" s="37">
        <f>C40+D40+E40+F40-G40-H40</f>
        <v>0</v>
      </c>
      <c r="J40" s="21"/>
      <c r="K40" s="21"/>
    </row>
    <row r="41" spans="1:11" s="22" customFormat="1" ht="14.25" customHeight="1">
      <c r="A41" s="43"/>
      <c r="B41" s="57" t="s">
        <v>41</v>
      </c>
      <c r="C41" s="32">
        <f>'[1](성질별)재정운영보고서'!C119</f>
        <v>29751</v>
      </c>
      <c r="D41" s="39">
        <f>'[1](성질별)재정운영보고서'!E119</f>
        <v>1381367</v>
      </c>
      <c r="E41" s="39">
        <f>'[1](성질별)재정운영보고서'!G119</f>
        <v>0</v>
      </c>
      <c r="F41" s="39">
        <f>'[1](성질별)재정운영보고서'!I119</f>
        <v>65442</v>
      </c>
      <c r="G41" s="32"/>
      <c r="H41" s="34">
        <f>C41+D41+E41+F41-G41</f>
        <v>1476560</v>
      </c>
      <c r="I41" s="37">
        <f>C41+D41+E41+F41-G41-H41</f>
        <v>0</v>
      </c>
      <c r="J41" s="21"/>
      <c r="K41" s="21"/>
    </row>
    <row r="42" spans="1:9" ht="14.25" customHeight="1">
      <c r="A42" s="43"/>
      <c r="B42" s="42" t="s">
        <v>42</v>
      </c>
      <c r="C42" s="32">
        <f>'[1](성질별)재정운영보고서'!C120</f>
        <v>2372972390</v>
      </c>
      <c r="D42" s="39">
        <f>'[1](성질별)재정운영보고서'!E120</f>
        <v>13025910</v>
      </c>
      <c r="E42" s="39">
        <f>'[1](성질별)재정운영보고서'!G120</f>
        <v>0</v>
      </c>
      <c r="F42" s="39">
        <f>'[1](성질별)재정운영보고서'!I120</f>
        <v>179386341</v>
      </c>
      <c r="G42" s="32"/>
      <c r="H42" s="34">
        <f>C42+D42+E42+F42-G42</f>
        <v>2565384641</v>
      </c>
      <c r="I42" s="37">
        <f>C42+D42+E42+F42-G42-H42</f>
        <v>0</v>
      </c>
    </row>
    <row r="43" spans="1:9" ht="13.5">
      <c r="A43" s="43"/>
      <c r="B43" s="42"/>
      <c r="C43" s="58"/>
      <c r="D43" s="33"/>
      <c r="E43" s="33"/>
      <c r="F43" s="33"/>
      <c r="G43" s="32"/>
      <c r="H43" s="34"/>
      <c r="I43" s="37" t="s">
        <v>32</v>
      </c>
    </row>
    <row r="44" spans="1:9" ht="14.25" customHeight="1">
      <c r="A44" s="51" t="s">
        <v>43</v>
      </c>
      <c r="B44" s="47"/>
      <c r="C44" s="59">
        <f>C25+C30+C38</f>
        <v>848032717726</v>
      </c>
      <c r="D44" s="59">
        <f>D25+D30+D38</f>
        <v>51534813919</v>
      </c>
      <c r="E44" s="59">
        <f>E25+E30+E38</f>
        <v>6379520026.500274</v>
      </c>
      <c r="F44" s="59">
        <f>F25+F30+F38</f>
        <v>62064956313</v>
      </c>
      <c r="G44" s="59">
        <f>G38+G25</f>
        <v>37240435850</v>
      </c>
      <c r="H44" s="60">
        <f>H25+H30+H38</f>
        <v>930771572134.5002</v>
      </c>
      <c r="I44" s="37">
        <f>C44+D44+E44+F44-G44-H44</f>
        <v>0</v>
      </c>
    </row>
    <row r="45" spans="1:9" ht="14.25" customHeight="1">
      <c r="A45" s="43"/>
      <c r="B45" s="42"/>
      <c r="C45" s="58"/>
      <c r="D45" s="33"/>
      <c r="E45" s="33"/>
      <c r="F45" s="33"/>
      <c r="G45" s="32"/>
      <c r="H45" s="34"/>
      <c r="I45" s="37"/>
    </row>
    <row r="46" spans="1:11" s="22" customFormat="1" ht="14.25" customHeight="1">
      <c r="A46" s="61" t="s">
        <v>44</v>
      </c>
      <c r="B46" s="62"/>
      <c r="C46" s="63">
        <f aca="true" t="shared" si="4" ref="C46:H46">C44-C23</f>
        <v>160852399260</v>
      </c>
      <c r="D46" s="63">
        <f t="shared" si="4"/>
        <v>11106135566</v>
      </c>
      <c r="E46" s="63">
        <f t="shared" si="4"/>
        <v>4719534125.500274</v>
      </c>
      <c r="F46" s="64">
        <f t="shared" si="4"/>
        <v>-16297353057</v>
      </c>
      <c r="G46" s="32">
        <f t="shared" si="4"/>
        <v>0</v>
      </c>
      <c r="H46" s="65">
        <f t="shared" si="4"/>
        <v>160380715894.50024</v>
      </c>
      <c r="I46" s="37">
        <f>C46+D46+E46+F46-G46-H46</f>
        <v>0</v>
      </c>
      <c r="J46" s="21"/>
      <c r="K46" s="21"/>
    </row>
    <row r="47" spans="1:8" ht="14.25" customHeight="1">
      <c r="A47" s="43"/>
      <c r="B47" s="66"/>
      <c r="C47" s="32"/>
      <c r="D47" s="33"/>
      <c r="E47" s="33"/>
      <c r="F47" s="33"/>
      <c r="G47" s="32"/>
      <c r="H47" s="34"/>
    </row>
    <row r="48" spans="1:8" ht="14.25" customHeight="1" thickBot="1">
      <c r="A48" s="67"/>
      <c r="B48" s="68"/>
      <c r="C48" s="69"/>
      <c r="D48" s="70"/>
      <c r="E48" s="70"/>
      <c r="F48" s="70"/>
      <c r="G48" s="71"/>
      <c r="H48" s="72"/>
    </row>
    <row r="49" ht="14.25" customHeight="1"/>
    <row r="50" spans="2:8" ht="13.5" hidden="1">
      <c r="B50" s="74" t="s">
        <v>45</v>
      </c>
      <c r="C50" s="73" t="e">
        <f>#REF!-C23-C46</f>
        <v>#REF!</v>
      </c>
      <c r="D50" s="73" t="e">
        <f>#REF!-D23-D46</f>
        <v>#REF!</v>
      </c>
      <c r="E50" s="73" t="e">
        <f>#REF!-E23-E46</f>
        <v>#REF!</v>
      </c>
      <c r="F50" s="73" t="e">
        <f>#REF!-F23-F46</f>
        <v>#REF!</v>
      </c>
      <c r="G50" s="73" t="s">
        <v>32</v>
      </c>
      <c r="H50" s="73" t="e">
        <f>#REF!-H23-H46</f>
        <v>#REF!</v>
      </c>
    </row>
    <row r="51" ht="13.5" hidden="1">
      <c r="F51" s="75"/>
    </row>
    <row r="52" spans="2:8" ht="13.5" hidden="1">
      <c r="B52" s="74" t="s">
        <v>46</v>
      </c>
      <c r="C52" s="73">
        <f>C46-'[1](성질별)재정운영보고서'!C124</f>
        <v>0</v>
      </c>
      <c r="D52" s="73">
        <f>'[1](성질별)재정운영보고서'!E124-'(기능별)재정운영보고서'!D46</f>
        <v>0</v>
      </c>
      <c r="E52" s="73">
        <f>'[1](성질별)재정운영보고서'!G124-'(기능별)재정운영보고서'!E46</f>
        <v>0</v>
      </c>
      <c r="F52" s="73">
        <f>'[1](성질별)재정운영보고서'!I124-'(기능별)재정운영보고서'!F46</f>
        <v>0</v>
      </c>
      <c r="G52" s="73"/>
      <c r="H52" s="73">
        <f>H46-'[1](성질별)재정운영보고서'!N124</f>
        <v>0</v>
      </c>
    </row>
    <row r="53" ht="13.5" hidden="1">
      <c r="E53" s="75" t="s">
        <v>32</v>
      </c>
    </row>
    <row r="54" ht="13.5" hidden="1"/>
    <row r="55" ht="13.5" hidden="1">
      <c r="G55" s="12">
        <f>SUM(G9:G22)</f>
        <v>37240435850</v>
      </c>
    </row>
  </sheetData>
  <mergeCells count="5">
    <mergeCell ref="A1:H1"/>
    <mergeCell ref="A3:H3"/>
    <mergeCell ref="A46:B46"/>
    <mergeCell ref="A5:B6"/>
    <mergeCell ref="C5:H5"/>
  </mergeCells>
  <printOptions horizontalCentered="1"/>
  <pageMargins left="0.31496062992125984" right="0.31496062992125984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2010-08-30T01:13:45Z</dcterms:created>
  <dcterms:modified xsi:type="dcterms:W3CDTF">2010-08-30T01:13:52Z</dcterms:modified>
  <cp:category/>
  <cp:version/>
  <cp:contentType/>
  <cp:contentStatus/>
</cp:coreProperties>
</file>