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555" activeTab="0"/>
  </bookViews>
  <sheets>
    <sheet name="(성질별)재정운영보고서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'(성질별)재정운영보고서'!$A$1:$N$126</definedName>
    <definedName name="_xlnm.Print_Titles" localSheetId="0">'(성질별)재정운영보고서'!$5:$6</definedName>
  </definedNames>
  <calcPr fullCalcOnLoad="1"/>
</workbook>
</file>

<file path=xl/sharedStrings.xml><?xml version="1.0" encoding="utf-8"?>
<sst xmlns="http://schemas.openxmlformats.org/spreadsheetml/2006/main" count="108" uniqueCount="100">
  <si>
    <t>급여</t>
  </si>
  <si>
    <t>복리후생비</t>
  </si>
  <si>
    <t>기타인건비</t>
  </si>
  <si>
    <t>퇴직급여</t>
  </si>
  <si>
    <t>도서구입및인쇄비</t>
  </si>
  <si>
    <t>소모품비</t>
  </si>
  <si>
    <t>홍보및광고비</t>
  </si>
  <si>
    <t>지급수수료</t>
  </si>
  <si>
    <t>교육훈련비</t>
  </si>
  <si>
    <t>제세공과금</t>
  </si>
  <si>
    <t>보험료및공제료</t>
  </si>
  <si>
    <t>임차료</t>
  </si>
  <si>
    <t>출장비</t>
  </si>
  <si>
    <t>이자비용</t>
  </si>
  <si>
    <t>업무추진비</t>
  </si>
  <si>
    <t>행사비</t>
  </si>
  <si>
    <t>의회비</t>
  </si>
  <si>
    <t>위탁대행사업비</t>
  </si>
  <si>
    <t>예술단운동부운영비</t>
  </si>
  <si>
    <t>공익근무요원운영비</t>
  </si>
  <si>
    <t>주민자치활동운영비</t>
  </si>
  <si>
    <t>의료기관운영비</t>
  </si>
  <si>
    <t>기타운영비</t>
  </si>
  <si>
    <t>지방자치단체간부담금</t>
  </si>
  <si>
    <t>국가에 대한 부담금</t>
  </si>
  <si>
    <t>교육기관운영비보조금</t>
  </si>
  <si>
    <t>민간장학금</t>
  </si>
  <si>
    <t>운수업계보조금</t>
  </si>
  <si>
    <t>이차보전금</t>
  </si>
  <si>
    <t>출연금</t>
  </si>
  <si>
    <t>예비군운영보조금</t>
  </si>
  <si>
    <t>전출금비용</t>
  </si>
  <si>
    <t>기타이전비용</t>
  </si>
  <si>
    <t>일반유형자산감가상각비</t>
  </si>
  <si>
    <t>주민편의시설감가상각비</t>
  </si>
  <si>
    <t>사회기반시설감가상각비</t>
  </si>
  <si>
    <t>무형자산상각비</t>
  </si>
  <si>
    <t>미수세금대손상각비</t>
  </si>
  <si>
    <t>지방세수익</t>
  </si>
  <si>
    <t>경상세외수익</t>
  </si>
  <si>
    <t>임시세외수익</t>
  </si>
  <si>
    <t>재정보전금수익</t>
  </si>
  <si>
    <t>국고보조금수익</t>
  </si>
  <si>
    <t>시도비보조금수익</t>
  </si>
  <si>
    <t xml:space="preserve">2. 성질별 재정운영보고서 </t>
  </si>
  <si>
    <t>2009년 1월 1일 부터  2009년 12월 31일 까지</t>
  </si>
  <si>
    <t xml:space="preserve"> </t>
  </si>
  <si>
    <t>(단위:천원)</t>
  </si>
  <si>
    <t>(단위: 원)</t>
  </si>
  <si>
    <t>과목</t>
  </si>
  <si>
    <t>당해연도 (2009년)</t>
  </si>
  <si>
    <t>회계별-내부거래
-합계=0</t>
  </si>
  <si>
    <t>일반회계</t>
  </si>
  <si>
    <t>기타특별회계</t>
  </si>
  <si>
    <t xml:space="preserve">기타특별회계 </t>
  </si>
  <si>
    <t>기금</t>
  </si>
  <si>
    <t xml:space="preserve">기금 </t>
  </si>
  <si>
    <t xml:space="preserve">지방공기업
특별회계 </t>
  </si>
  <si>
    <t>지방공기업
특별회계</t>
  </si>
  <si>
    <t>내부거래</t>
  </si>
  <si>
    <t>계</t>
  </si>
  <si>
    <t>Ⅰ. 인건비</t>
  </si>
  <si>
    <t>Ⅱ. 운영비</t>
  </si>
  <si>
    <t>일반유형자산수선유지비</t>
  </si>
  <si>
    <t>주민편의시설수선유지비</t>
  </si>
  <si>
    <t>사회기반시설수선유지비</t>
  </si>
  <si>
    <t>기타자산수선유지비</t>
  </si>
  <si>
    <t>연구개발비</t>
  </si>
  <si>
    <t>위원회운영비</t>
  </si>
  <si>
    <t>징수교부금</t>
  </si>
  <si>
    <t>연료비</t>
  </si>
  <si>
    <t>관리책임자산취득비</t>
  </si>
  <si>
    <t>원정수구입비</t>
  </si>
  <si>
    <t>Ⅲ. 정부간이전비용</t>
  </si>
  <si>
    <t>시도비보조금</t>
  </si>
  <si>
    <t>재정보전금</t>
  </si>
  <si>
    <t>교육비특별회계전출금</t>
  </si>
  <si>
    <t>Ⅳ. 기타이전비용</t>
  </si>
  <si>
    <t>민간보조금</t>
  </si>
  <si>
    <t>국제기관부담금</t>
  </si>
  <si>
    <t>Ⅴ. 기타비용</t>
  </si>
  <si>
    <t>자산처분손실</t>
  </si>
  <si>
    <t>자산감액손실</t>
  </si>
  <si>
    <t>미수세외수입금대손상각비</t>
  </si>
  <si>
    <t>기타대손상각비</t>
  </si>
  <si>
    <t>기타비용</t>
  </si>
  <si>
    <t>Ⅵ. 비용총계</t>
  </si>
  <si>
    <t>Ⅶ. 자체조달수익</t>
  </si>
  <si>
    <t>Ⅷ. 정부간이전수익</t>
  </si>
  <si>
    <t>지방교부세수익</t>
  </si>
  <si>
    <t>시도비보조금반환금수익</t>
  </si>
  <si>
    <t>자치단체간부담금수익</t>
  </si>
  <si>
    <t>Ⅸ. 기타수익</t>
  </si>
  <si>
    <t>전입금수익</t>
  </si>
  <si>
    <t>기부금수익</t>
  </si>
  <si>
    <t>대손충당금환입</t>
  </si>
  <si>
    <t>기타수익</t>
  </si>
  <si>
    <t>Ⅹ. 수익총계</t>
  </si>
  <si>
    <t>XI. 운영차액</t>
  </si>
  <si>
    <t>수익-비용-운영차액=0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</si>
</sst>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\(#,##0.0\)"/>
    <numFmt numFmtId="179" formatCode="_-* #,##0_-;\-* #,##0_-;_-* &quot;-&quot;??_-;_-@_-"/>
    <numFmt numFmtId="180" formatCode="#,##0_ "/>
    <numFmt numFmtId="181" formatCode="#,##0;\-#,##0;\-"/>
    <numFmt numFmtId="182" formatCode="_-* #,##0.0_-;\-* #,##0.0_-;_-* &quot;-&quot;_-;_-@_-"/>
    <numFmt numFmtId="183" formatCode="#,##0;[Red]#,##0"/>
    <numFmt numFmtId="184" formatCode="#,##0.0_);[Red]\(#,##0.0\)"/>
    <numFmt numFmtId="185" formatCode="#,##0.00_);[Red]\(#,##0.00\)"/>
    <numFmt numFmtId="186" formatCode="#,##0.000_);[Red]\(#,##0.000\)"/>
    <numFmt numFmtId="187" formatCode="0_);[Red]\(0\)"/>
    <numFmt numFmtId="188" formatCode="[$-412]yyyy&quot;년&quot;\ m&quot;월&quot;\ d&quot;일&quot;\ dddd"/>
    <numFmt numFmtId="189" formatCode="0.0%"/>
    <numFmt numFmtId="190" formatCode="0.000%"/>
  </numFmts>
  <fonts count="11">
    <font>
      <sz val="11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sz val="8"/>
      <name val="돋움"/>
      <family val="3"/>
    </font>
    <font>
      <b/>
      <sz val="18"/>
      <name val="한컴바탕"/>
      <family val="1"/>
    </font>
    <font>
      <sz val="10"/>
      <name val="한컴바탕"/>
      <family val="1"/>
    </font>
    <font>
      <sz val="11"/>
      <name val="한컴바탕"/>
      <family val="1"/>
    </font>
    <font>
      <sz val="18"/>
      <name val="한컴바탕"/>
      <family val="1"/>
    </font>
    <font>
      <b/>
      <sz val="10"/>
      <name val="한컴바탕"/>
      <family val="1"/>
    </font>
    <font>
      <b/>
      <sz val="11"/>
      <name val="한컴바탕"/>
      <family val="1"/>
    </font>
    <font>
      <sz val="9"/>
      <name val="한컴바탕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41" fontId="5" fillId="0" borderId="0" xfId="17" applyFont="1" applyAlignment="1">
      <alignment vertical="center"/>
    </xf>
    <xf numFmtId="189" fontId="6" fillId="0" borderId="0" xfId="15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17" applyNumberFormat="1" applyFont="1" applyAlignment="1">
      <alignment horizontal="right" vertical="center"/>
    </xf>
    <xf numFmtId="41" fontId="7" fillId="0" borderId="0" xfId="17" applyFont="1" applyAlignment="1">
      <alignment horizontal="right" vertical="center"/>
    </xf>
    <xf numFmtId="176" fontId="5" fillId="0" borderId="0" xfId="17" applyNumberFormat="1" applyFont="1" applyFill="1" applyAlignment="1">
      <alignment horizontal="right" vertical="center"/>
    </xf>
    <xf numFmtId="41" fontId="5" fillId="0" borderId="0" xfId="17" applyFont="1" applyFill="1" applyAlignment="1">
      <alignment horizontal="right" vertical="center"/>
    </xf>
    <xf numFmtId="176" fontId="5" fillId="0" borderId="0" xfId="17" applyNumberFormat="1" applyFont="1" applyAlignment="1">
      <alignment horizontal="right" vertical="center"/>
    </xf>
    <xf numFmtId="41" fontId="5" fillId="0" borderId="0" xfId="17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17" applyNumberFormat="1" applyFont="1" applyAlignment="1">
      <alignment vertical="center"/>
    </xf>
    <xf numFmtId="176" fontId="5" fillId="0" borderId="0" xfId="0" applyNumberFormat="1" applyFont="1" applyFill="1" applyAlignment="1">
      <alignment vertical="center"/>
    </xf>
    <xf numFmtId="41" fontId="5" fillId="0" borderId="0" xfId="17" applyFont="1" applyFill="1" applyAlignment="1">
      <alignment vertical="center"/>
    </xf>
    <xf numFmtId="176" fontId="8" fillId="0" borderId="1" xfId="22" applyNumberFormat="1" applyFont="1" applyFill="1" applyBorder="1" applyAlignment="1">
      <alignment horizontal="center" vertical="center"/>
      <protection/>
    </xf>
    <xf numFmtId="176" fontId="8" fillId="0" borderId="2" xfId="22" applyNumberFormat="1" applyFont="1" applyFill="1" applyBorder="1" applyAlignment="1">
      <alignment horizontal="center" vertical="center"/>
      <protection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41" fontId="9" fillId="0" borderId="0" xfId="17" applyFont="1" applyFill="1" applyAlignment="1">
      <alignment horizontal="center" vertical="center" wrapText="1"/>
    </xf>
    <xf numFmtId="189" fontId="9" fillId="0" borderId="0" xfId="15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8" fillId="0" borderId="6" xfId="22" applyNumberFormat="1" applyFont="1" applyFill="1" applyBorder="1" applyAlignment="1">
      <alignment horizontal="center" vertical="center"/>
      <protection/>
    </xf>
    <xf numFmtId="176" fontId="8" fillId="0" borderId="7" xfId="22" applyNumberFormat="1" applyFont="1" applyFill="1" applyBorder="1" applyAlignment="1">
      <alignment horizontal="center" vertical="center"/>
      <protection/>
    </xf>
    <xf numFmtId="176" fontId="8" fillId="0" borderId="8" xfId="0" applyNumberFormat="1" applyFont="1" applyFill="1" applyBorder="1" applyAlignment="1">
      <alignment horizontal="center" vertical="center"/>
    </xf>
    <xf numFmtId="41" fontId="8" fillId="0" borderId="8" xfId="17" applyFont="1" applyFill="1" applyBorder="1" applyAlignment="1">
      <alignment horizontal="center" vertical="center"/>
    </xf>
    <xf numFmtId="41" fontId="8" fillId="0" borderId="9" xfId="17" applyFont="1" applyFill="1" applyBorder="1" applyAlignment="1">
      <alignment horizontal="center" vertical="center"/>
    </xf>
    <xf numFmtId="176" fontId="8" fillId="0" borderId="8" xfId="22" applyNumberFormat="1" applyFont="1" applyFill="1" applyBorder="1" applyAlignment="1">
      <alignment horizontal="center" vertical="center" wrapText="1" shrinkToFit="1"/>
      <protection/>
    </xf>
    <xf numFmtId="41" fontId="8" fillId="0" borderId="8" xfId="17" applyFont="1" applyFill="1" applyBorder="1" applyAlignment="1">
      <alignment horizontal="center" vertical="center" wrapText="1" shrinkToFit="1"/>
    </xf>
    <xf numFmtId="176" fontId="8" fillId="0" borderId="9" xfId="22" applyNumberFormat="1" applyFont="1" applyFill="1" applyBorder="1" applyAlignment="1">
      <alignment horizontal="center" vertical="center" wrapText="1" shrinkToFit="1"/>
      <protection/>
    </xf>
    <xf numFmtId="41" fontId="8" fillId="0" borderId="10" xfId="17" applyFont="1" applyFill="1" applyBorder="1" applyAlignment="1">
      <alignment horizontal="center" vertical="center" wrapText="1" shrinkToFit="1"/>
    </xf>
    <xf numFmtId="176" fontId="8" fillId="0" borderId="11" xfId="17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5" fillId="0" borderId="13" xfId="17" applyNumberFormat="1" applyFont="1" applyBorder="1" applyAlignment="1">
      <alignment vertical="center"/>
    </xf>
    <xf numFmtId="41" fontId="5" fillId="0" borderId="13" xfId="17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41" fontId="5" fillId="0" borderId="14" xfId="17" applyFont="1" applyBorder="1" applyAlignment="1">
      <alignment vertical="center"/>
    </xf>
    <xf numFmtId="176" fontId="8" fillId="0" borderId="15" xfId="17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17" applyNumberFormat="1" applyFont="1" applyBorder="1" applyAlignment="1">
      <alignment vertical="center"/>
    </xf>
    <xf numFmtId="41" fontId="6" fillId="0" borderId="0" xfId="17" applyFont="1" applyBorder="1" applyAlignment="1">
      <alignment vertical="center"/>
    </xf>
    <xf numFmtId="41" fontId="5" fillId="0" borderId="0" xfId="17" applyFont="1" applyBorder="1" applyAlignment="1">
      <alignment vertical="center"/>
    </xf>
    <xf numFmtId="176" fontId="5" fillId="0" borderId="0" xfId="17" applyNumberFormat="1" applyFont="1" applyBorder="1" applyAlignment="1">
      <alignment vertical="center"/>
    </xf>
    <xf numFmtId="176" fontId="5" fillId="0" borderId="15" xfId="17" applyNumberFormat="1" applyFont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8" fillId="0" borderId="12" xfId="22" applyNumberFormat="1" applyFont="1" applyFill="1" applyBorder="1" applyAlignment="1">
      <alignment vertical="center"/>
      <protection/>
    </xf>
    <xf numFmtId="176" fontId="8" fillId="0" borderId="0" xfId="22" applyNumberFormat="1" applyFont="1" applyFill="1" applyBorder="1" applyAlignment="1">
      <alignment vertical="center"/>
      <protection/>
    </xf>
    <xf numFmtId="176" fontId="8" fillId="0" borderId="13" xfId="17" applyNumberFormat="1" applyFont="1" applyBorder="1" applyAlignment="1">
      <alignment vertical="center"/>
    </xf>
    <xf numFmtId="41" fontId="8" fillId="0" borderId="13" xfId="17" applyFont="1" applyBorder="1" applyAlignment="1">
      <alignment vertical="center"/>
    </xf>
    <xf numFmtId="176" fontId="8" fillId="0" borderId="0" xfId="17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41" fontId="8" fillId="0" borderId="14" xfId="17" applyFont="1" applyBorder="1" applyAlignment="1">
      <alignment vertical="center"/>
    </xf>
    <xf numFmtId="189" fontId="9" fillId="0" borderId="0" xfId="15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5" fillId="0" borderId="12" xfId="22" applyNumberFormat="1" applyFont="1" applyFill="1" applyBorder="1" applyAlignment="1">
      <alignment vertical="center"/>
      <protection/>
    </xf>
    <xf numFmtId="176" fontId="5" fillId="0" borderId="0" xfId="22" applyNumberFormat="1" applyFont="1" applyFill="1" applyBorder="1" applyAlignment="1">
      <alignment vertical="center"/>
      <protection/>
    </xf>
    <xf numFmtId="41" fontId="5" fillId="0" borderId="13" xfId="17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41" fontId="8" fillId="0" borderId="0" xfId="17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3" xfId="17" applyNumberFormat="1" applyFont="1" applyFill="1" applyBorder="1" applyAlignment="1">
      <alignment vertical="center"/>
    </xf>
    <xf numFmtId="41" fontId="5" fillId="0" borderId="14" xfId="17" applyFont="1" applyFill="1" applyBorder="1" applyAlignment="1">
      <alignment vertical="center"/>
    </xf>
    <xf numFmtId="41" fontId="5" fillId="0" borderId="15" xfId="17" applyFont="1" applyFill="1" applyBorder="1" applyAlignment="1">
      <alignment vertical="center"/>
    </xf>
    <xf numFmtId="41" fontId="5" fillId="0" borderId="15" xfId="17" applyFont="1" applyBorder="1" applyAlignment="1">
      <alignment vertical="center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8" fillId="0" borderId="13" xfId="0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176" fontId="8" fillId="0" borderId="12" xfId="0" applyNumberFormat="1" applyFont="1" applyFill="1" applyBorder="1" applyAlignment="1">
      <alignment horizontal="left" vertical="center"/>
    </xf>
    <xf numFmtId="176" fontId="8" fillId="0" borderId="16" xfId="0" applyNumberFormat="1" applyFont="1" applyFill="1" applyBorder="1" applyAlignment="1">
      <alignment horizontal="left"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17" applyNumberFormat="1" applyFont="1" applyBorder="1" applyAlignment="1">
      <alignment vertical="center"/>
    </xf>
    <xf numFmtId="41" fontId="6" fillId="0" borderId="19" xfId="17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41" fontId="5" fillId="0" borderId="19" xfId="17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9" xfId="17" applyNumberFormat="1" applyFont="1" applyBorder="1" applyAlignment="1">
      <alignment vertical="center"/>
    </xf>
    <xf numFmtId="41" fontId="5" fillId="0" borderId="20" xfId="17" applyFont="1" applyBorder="1" applyAlignment="1">
      <alignment vertical="center"/>
    </xf>
    <xf numFmtId="176" fontId="5" fillId="0" borderId="21" xfId="17" applyNumberFormat="1" applyFont="1" applyBorder="1" applyAlignment="1">
      <alignment vertical="center"/>
    </xf>
    <xf numFmtId="176" fontId="6" fillId="0" borderId="0" xfId="17" applyNumberFormat="1" applyFont="1" applyAlignment="1">
      <alignment vertical="center"/>
    </xf>
    <xf numFmtId="41" fontId="6" fillId="0" borderId="0" xfId="17" applyFont="1" applyAlignment="1">
      <alignment vertical="center"/>
    </xf>
    <xf numFmtId="0" fontId="5" fillId="0" borderId="0" xfId="21" applyFont="1" applyFill="1" applyAlignment="1">
      <alignment horizontal="center" vertical="center"/>
      <protection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기금결산(최종)" xfId="21"/>
    <cellStyle name="표준_Sheet1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06-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__&#54252;&#54637;_&#51068;&#48152;&#54924;&#44228;%20FS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__&#54252;&#54637;_&#44592;&#53440;&#53945;&#48324;&#54924;&#44228;%20FS%201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__&#54252;&#54637;_&#44592;&#44552;%20FS%201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4252;&#54637;&#49884;_&#44277;&#44592;&#50629;&#53945;&#48324;&#54924;&#44228;_&#51116;&#47924;&#51228;&#54364;_&#50756;&#473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보고서"/>
    </sheetNames>
    <sheetDataSet>
      <sheetData sheetId="0">
        <row r="4">
          <cell r="A4" t="str">
            <v>포항시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재정운영"/>
      <sheetName val="순자산변동"/>
    </sheetNames>
    <sheetDataSet>
      <sheetData sheetId="1">
        <row r="11">
          <cell r="D11">
            <v>320872962760</v>
          </cell>
        </row>
        <row r="29">
          <cell r="D29">
            <v>20967044450</v>
          </cell>
        </row>
        <row r="36">
          <cell r="D36">
            <v>47699453990</v>
          </cell>
        </row>
        <row r="53">
          <cell r="D53">
            <v>157670822000</v>
          </cell>
        </row>
        <row r="57">
          <cell r="D57">
            <v>27911527000</v>
          </cell>
        </row>
        <row r="59">
          <cell r="D59">
            <v>194653761337</v>
          </cell>
        </row>
        <row r="61">
          <cell r="D61">
            <v>65443863178</v>
          </cell>
        </row>
        <row r="65">
          <cell r="D65">
            <v>48575100</v>
          </cell>
        </row>
        <row r="71">
          <cell r="D71">
            <v>161705770</v>
          </cell>
        </row>
        <row r="73">
          <cell r="D73">
            <v>10230000000</v>
          </cell>
        </row>
        <row r="75">
          <cell r="D75">
            <v>29751</v>
          </cell>
        </row>
        <row r="77">
          <cell r="D77">
            <v>2372972390</v>
          </cell>
        </row>
        <row r="83">
          <cell r="D83">
            <v>86027209150</v>
          </cell>
        </row>
        <row r="97">
          <cell r="D97">
            <v>16347261060</v>
          </cell>
        </row>
        <row r="109">
          <cell r="D109">
            <v>39388796521</v>
          </cell>
        </row>
        <row r="115">
          <cell r="D115">
            <v>1491137486</v>
          </cell>
        </row>
        <row r="119">
          <cell r="D119">
            <v>2592974280</v>
          </cell>
        </row>
        <row r="121">
          <cell r="D121">
            <v>9361917089</v>
          </cell>
        </row>
        <row r="123">
          <cell r="D123">
            <v>2253152020</v>
          </cell>
        </row>
        <row r="125">
          <cell r="D125">
            <v>2064291184</v>
          </cell>
        </row>
        <row r="127">
          <cell r="D127">
            <v>1590074470</v>
          </cell>
        </row>
        <row r="136">
          <cell r="D136">
            <v>4411225639</v>
          </cell>
        </row>
        <row r="149">
          <cell r="D149">
            <v>16785652262</v>
          </cell>
        </row>
        <row r="160">
          <cell r="D160">
            <v>8591566640</v>
          </cell>
        </row>
        <row r="165">
          <cell r="D165">
            <v>2086616500</v>
          </cell>
        </row>
        <row r="168">
          <cell r="D168">
            <v>6905348332</v>
          </cell>
        </row>
        <row r="171">
          <cell r="D171">
            <v>487243915</v>
          </cell>
        </row>
        <row r="173">
          <cell r="D173">
            <v>2080595630</v>
          </cell>
        </row>
        <row r="175">
          <cell r="D175">
            <v>6652234170</v>
          </cell>
        </row>
        <row r="180">
          <cell r="D180">
            <v>1174546130</v>
          </cell>
        </row>
        <row r="183">
          <cell r="D183">
            <v>4170689949</v>
          </cell>
        </row>
        <row r="187">
          <cell r="D187">
            <v>1383263053</v>
          </cell>
        </row>
        <row r="192">
          <cell r="D192">
            <v>8759254840</v>
          </cell>
        </row>
        <row r="198">
          <cell r="D198">
            <v>1503114770</v>
          </cell>
        </row>
        <row r="207">
          <cell r="D207">
            <v>63660007751</v>
          </cell>
        </row>
        <row r="210">
          <cell r="D210">
            <v>1149873400</v>
          </cell>
        </row>
        <row r="213">
          <cell r="D213">
            <v>0</v>
          </cell>
        </row>
        <row r="215">
          <cell r="D215">
            <v>0</v>
          </cell>
        </row>
        <row r="217">
          <cell r="D217">
            <v>3538714910</v>
          </cell>
        </row>
        <row r="221">
          <cell r="D221">
            <v>0</v>
          </cell>
        </row>
        <row r="225">
          <cell r="D225">
            <v>1130706679</v>
          </cell>
        </row>
        <row r="227">
          <cell r="D227">
            <v>164830300</v>
          </cell>
        </row>
        <row r="230">
          <cell r="D230">
            <v>24849428320</v>
          </cell>
        </row>
        <row r="238">
          <cell r="D238">
            <v>0</v>
          </cell>
        </row>
        <row r="242">
          <cell r="D242">
            <v>2159509000</v>
          </cell>
        </row>
        <row r="244">
          <cell r="D244">
            <v>262176260</v>
          </cell>
        </row>
        <row r="250">
          <cell r="D250">
            <v>8298658660</v>
          </cell>
        </row>
        <row r="254">
          <cell r="D254">
            <v>263731352447</v>
          </cell>
        </row>
        <row r="260">
          <cell r="D260">
            <v>1193353140</v>
          </cell>
        </row>
        <row r="262">
          <cell r="D262">
            <v>2336801820</v>
          </cell>
        </row>
        <row r="264">
          <cell r="D264">
            <v>3905000000</v>
          </cell>
        </row>
        <row r="267">
          <cell r="D267">
            <v>0</v>
          </cell>
        </row>
        <row r="273">
          <cell r="D273">
            <v>36409597000</v>
          </cell>
        </row>
        <row r="277">
          <cell r="D277">
            <v>16499211200</v>
          </cell>
        </row>
        <row r="290">
          <cell r="D290">
            <v>902100</v>
          </cell>
        </row>
        <row r="295">
          <cell r="D295">
            <v>10069802621</v>
          </cell>
        </row>
        <row r="303">
          <cell r="D303">
            <v>5814367591</v>
          </cell>
        </row>
        <row r="315">
          <cell r="D315">
            <v>7238290861</v>
          </cell>
        </row>
        <row r="324">
          <cell r="D324">
            <v>3922953742</v>
          </cell>
        </row>
        <row r="326">
          <cell r="D326">
            <v>4181927424</v>
          </cell>
        </row>
        <row r="344">
          <cell r="D344">
            <v>554590252</v>
          </cell>
        </row>
        <row r="359">
          <cell r="D359">
            <v>97898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순자산변동"/>
      <sheetName val="재정운영"/>
    </sheetNames>
    <sheetDataSet>
      <sheetData sheetId="2">
        <row r="10">
          <cell r="D10">
            <v>3102825928</v>
          </cell>
        </row>
        <row r="17">
          <cell r="D17">
            <v>8398886689</v>
          </cell>
        </row>
        <row r="27">
          <cell r="D27">
            <v>5438021025</v>
          </cell>
        </row>
        <row r="29">
          <cell r="D29">
            <v>1703829000</v>
          </cell>
        </row>
        <row r="33">
          <cell r="D33">
            <v>32876844000</v>
          </cell>
        </row>
        <row r="35">
          <cell r="D35">
            <v>1381367</v>
          </cell>
        </row>
        <row r="37">
          <cell r="D37">
            <v>13025910</v>
          </cell>
        </row>
        <row r="44">
          <cell r="D44">
            <v>107437650</v>
          </cell>
        </row>
        <row r="55">
          <cell r="D55">
            <v>122856500</v>
          </cell>
        </row>
        <row r="61">
          <cell r="D61">
            <v>13773685030</v>
          </cell>
        </row>
        <row r="65">
          <cell r="D65">
            <v>1221754267</v>
          </cell>
        </row>
        <row r="69">
          <cell r="D69">
            <v>126377880</v>
          </cell>
        </row>
        <row r="71">
          <cell r="D71">
            <v>359224060</v>
          </cell>
        </row>
        <row r="73">
          <cell r="D73">
            <v>172145840</v>
          </cell>
        </row>
        <row r="75">
          <cell r="D75">
            <v>243416760</v>
          </cell>
        </row>
        <row r="77">
          <cell r="D77">
            <v>447216260</v>
          </cell>
        </row>
        <row r="84">
          <cell r="D84">
            <v>104050000</v>
          </cell>
        </row>
        <row r="89">
          <cell r="D89">
            <v>3165395020</v>
          </cell>
        </row>
        <row r="97">
          <cell r="D97">
            <v>185677600</v>
          </cell>
        </row>
        <row r="100">
          <cell r="D100">
            <v>10814600</v>
          </cell>
        </row>
        <row r="104">
          <cell r="D104">
            <v>541888150</v>
          </cell>
        </row>
        <row r="107">
          <cell r="D107">
            <v>58227752</v>
          </cell>
        </row>
        <row r="109">
          <cell r="D109">
            <v>94188500</v>
          </cell>
        </row>
        <row r="111">
          <cell r="D111">
            <v>284013970</v>
          </cell>
        </row>
        <row r="114">
          <cell r="D114">
            <v>71520060</v>
          </cell>
        </row>
        <row r="117">
          <cell r="D117">
            <v>123936696</v>
          </cell>
        </row>
        <row r="120">
          <cell r="D120">
            <v>13454680</v>
          </cell>
        </row>
        <row r="125">
          <cell r="D125">
            <v>79572400</v>
          </cell>
        </row>
        <row r="129">
          <cell r="D129">
            <v>11561894240</v>
          </cell>
        </row>
        <row r="132">
          <cell r="D132">
            <v>0</v>
          </cell>
        </row>
        <row r="134">
          <cell r="D134">
            <v>0</v>
          </cell>
        </row>
        <row r="138">
          <cell r="D138">
            <v>472874153</v>
          </cell>
        </row>
        <row r="140">
          <cell r="D140">
            <v>138443110</v>
          </cell>
        </row>
        <row r="150">
          <cell r="D150">
            <v>4361372000</v>
          </cell>
        </row>
        <row r="152">
          <cell r="D152">
            <v>0</v>
          </cell>
        </row>
        <row r="160">
          <cell r="D160">
            <v>1097444950</v>
          </cell>
        </row>
        <row r="170">
          <cell r="D170">
            <v>491332000</v>
          </cell>
        </row>
        <row r="172">
          <cell r="D172">
            <v>134584080</v>
          </cell>
        </row>
        <row r="181">
          <cell r="D181">
            <v>473643962</v>
          </cell>
        </row>
        <row r="187">
          <cell r="D187">
            <v>191768448</v>
          </cell>
        </row>
        <row r="193">
          <cell r="D193">
            <v>86078188</v>
          </cell>
        </row>
        <row r="199">
          <cell r="D199">
            <v>12417955</v>
          </cell>
        </row>
        <row r="201">
          <cell r="D201">
            <v>17004406</v>
          </cell>
        </row>
        <row r="208">
          <cell r="D208">
            <v>10964966</v>
          </cell>
        </row>
        <row r="214">
          <cell r="D214">
            <v>72002220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순자산변동"/>
      <sheetName val="재정운영"/>
      <sheetName val="Sheet1"/>
    </sheetNames>
    <sheetDataSet>
      <sheetData sheetId="2">
        <row r="11">
          <cell r="B11">
            <v>1932711073.500274</v>
          </cell>
        </row>
        <row r="16">
          <cell r="B16">
            <v>75983953</v>
          </cell>
        </row>
        <row r="21">
          <cell r="B21">
            <v>195000000</v>
          </cell>
        </row>
        <row r="25">
          <cell r="B25">
            <v>4175825000</v>
          </cell>
        </row>
        <row r="31">
          <cell r="B31">
            <v>49368070</v>
          </cell>
        </row>
        <row r="35">
          <cell r="B35">
            <v>5516500</v>
          </cell>
        </row>
        <row r="37">
          <cell r="B37">
            <v>29949870</v>
          </cell>
        </row>
        <row r="39">
          <cell r="B39">
            <v>22897700</v>
          </cell>
        </row>
        <row r="41">
          <cell r="B41">
            <v>1120000</v>
          </cell>
        </row>
        <row r="43">
          <cell r="B43">
            <v>0</v>
          </cell>
        </row>
        <row r="45">
          <cell r="B45">
            <v>8825640</v>
          </cell>
        </row>
        <row r="47">
          <cell r="B47">
            <v>29823650</v>
          </cell>
        </row>
        <row r="49">
          <cell r="B49">
            <v>85360600</v>
          </cell>
        </row>
        <row r="55">
          <cell r="B55">
            <v>212522757</v>
          </cell>
        </row>
        <row r="62">
          <cell r="B62">
            <v>345400000</v>
          </cell>
        </row>
        <row r="64">
          <cell r="B64">
            <v>490000</v>
          </cell>
        </row>
        <row r="75">
          <cell r="B75">
            <v>393144920</v>
          </cell>
        </row>
        <row r="82">
          <cell r="B82">
            <v>445513450</v>
          </cell>
        </row>
        <row r="89">
          <cell r="B89">
            <v>27847494</v>
          </cell>
        </row>
        <row r="92">
          <cell r="B92">
            <v>0</v>
          </cell>
        </row>
        <row r="94">
          <cell r="B94">
            <v>2205250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상수도(BS)"/>
      <sheetName val="상수도(IS)"/>
      <sheetName val="상수도(순자산변동)"/>
      <sheetName val="하수도(BS)"/>
      <sheetName val="하수도(IS)"/>
      <sheetName val="하수도(순자산변동)"/>
    </sheetNames>
    <sheetDataSet>
      <sheetData sheetId="1">
        <row r="30">
          <cell r="D30">
            <v>34856581580</v>
          </cell>
        </row>
        <row r="62">
          <cell r="D62">
            <v>140517000</v>
          </cell>
        </row>
        <row r="72">
          <cell r="D72">
            <v>0</v>
          </cell>
        </row>
        <row r="76">
          <cell r="D76">
            <v>65442</v>
          </cell>
        </row>
        <row r="78">
          <cell r="D78">
            <v>80291188</v>
          </cell>
        </row>
        <row r="85">
          <cell r="D85">
            <v>5748935200</v>
          </cell>
        </row>
        <row r="93">
          <cell r="D93">
            <v>764744570</v>
          </cell>
        </row>
        <row r="105">
          <cell r="D105">
            <v>371197560</v>
          </cell>
        </row>
        <row r="111">
          <cell r="D111">
            <v>28052831</v>
          </cell>
        </row>
        <row r="117">
          <cell r="D117">
            <v>1344416510</v>
          </cell>
        </row>
        <row r="145">
          <cell r="D145">
            <v>5533844054</v>
          </cell>
        </row>
        <row r="164">
          <cell r="D164">
            <v>1902647300</v>
          </cell>
        </row>
        <row r="171">
          <cell r="D171">
            <v>324975120</v>
          </cell>
        </row>
        <row r="176">
          <cell r="D176">
            <v>1156346000</v>
          </cell>
        </row>
        <row r="179">
          <cell r="D179">
            <v>400293400</v>
          </cell>
        </row>
        <row r="183">
          <cell r="D183">
            <v>35423610</v>
          </cell>
        </row>
        <row r="188">
          <cell r="D188">
            <v>12163900</v>
          </cell>
        </row>
        <row r="203">
          <cell r="D203">
            <v>492989910</v>
          </cell>
        </row>
        <row r="223">
          <cell r="D223">
            <v>9953903980</v>
          </cell>
        </row>
        <row r="249">
          <cell r="D249">
            <v>28110670</v>
          </cell>
        </row>
        <row r="307">
          <cell r="D307">
            <v>9633514277</v>
          </cell>
        </row>
        <row r="316">
          <cell r="D316">
            <v>152917133</v>
          </cell>
        </row>
        <row r="322">
          <cell r="D322">
            <v>1472690</v>
          </cell>
        </row>
      </sheetData>
      <sheetData sheetId="4">
        <row r="30">
          <cell r="D30">
            <v>7872724330</v>
          </cell>
        </row>
        <row r="37">
          <cell r="D37">
            <v>15681620</v>
          </cell>
        </row>
        <row r="62">
          <cell r="D62">
            <v>19000000000</v>
          </cell>
        </row>
        <row r="72">
          <cell r="D72">
            <v>0</v>
          </cell>
        </row>
        <row r="78">
          <cell r="D78">
            <v>99095153</v>
          </cell>
        </row>
        <row r="85">
          <cell r="D85">
            <v>3605488620</v>
          </cell>
        </row>
        <row r="93">
          <cell r="D93">
            <v>509214640</v>
          </cell>
        </row>
        <row r="105">
          <cell r="D105">
            <v>700017930</v>
          </cell>
        </row>
        <row r="111">
          <cell r="D111">
            <v>35540372</v>
          </cell>
        </row>
        <row r="117">
          <cell r="D117">
            <v>1225798069</v>
          </cell>
        </row>
        <row r="145">
          <cell r="D145">
            <v>1097386770</v>
          </cell>
        </row>
        <row r="164">
          <cell r="D164">
            <v>280957590</v>
          </cell>
        </row>
        <row r="171">
          <cell r="D171">
            <v>228425800</v>
          </cell>
        </row>
        <row r="176">
          <cell r="D176">
            <v>5050600</v>
          </cell>
        </row>
        <row r="179">
          <cell r="D179">
            <v>594047110</v>
          </cell>
        </row>
        <row r="183">
          <cell r="D183">
            <v>34779030</v>
          </cell>
        </row>
        <row r="188">
          <cell r="D188">
            <v>780000</v>
          </cell>
        </row>
        <row r="203">
          <cell r="D203">
            <v>12743015710</v>
          </cell>
        </row>
        <row r="225">
          <cell r="D225">
            <v>3045590</v>
          </cell>
        </row>
        <row r="237">
          <cell r="D237">
            <v>78952000</v>
          </cell>
        </row>
        <row r="270">
          <cell r="D270">
            <v>3614310</v>
          </cell>
        </row>
        <row r="307">
          <cell r="D307">
            <v>19330155433</v>
          </cell>
        </row>
        <row r="322">
          <cell r="D322">
            <v>91081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="80" zoomScaleNormal="80" workbookViewId="0" topLeftCell="A60">
      <selection activeCell="C89" sqref="C89"/>
    </sheetView>
  </sheetViews>
  <sheetFormatPr defaultColWidth="8.88671875" defaultRowHeight="13.5"/>
  <cols>
    <col min="1" max="1" width="4.4453125" style="4" customWidth="1"/>
    <col min="2" max="2" width="17.99609375" style="4" customWidth="1"/>
    <col min="3" max="3" width="17.4453125" style="94" bestFit="1" customWidth="1"/>
    <col min="4" max="4" width="14.88671875" style="95" hidden="1" customWidth="1"/>
    <col min="5" max="5" width="17.21484375" style="15" bestFit="1" customWidth="1"/>
    <col min="6" max="6" width="12.21484375" style="2" hidden="1" customWidth="1"/>
    <col min="7" max="7" width="14.4453125" style="15" customWidth="1"/>
    <col min="8" max="8" width="11.3359375" style="2" hidden="1" customWidth="1"/>
    <col min="9" max="9" width="16.77734375" style="15" customWidth="1"/>
    <col min="10" max="10" width="11.5546875" style="2" hidden="1" customWidth="1"/>
    <col min="11" max="11" width="10.77734375" style="16" hidden="1" customWidth="1"/>
    <col min="12" max="12" width="16.21484375" style="16" bestFit="1" customWidth="1"/>
    <col min="13" max="13" width="13.77734375" style="2" hidden="1" customWidth="1"/>
    <col min="14" max="14" width="15.99609375" style="16" customWidth="1"/>
    <col min="15" max="15" width="14.4453125" style="2" hidden="1" customWidth="1"/>
    <col min="16" max="16" width="15.88671875" style="3" hidden="1" customWidth="1"/>
    <col min="17" max="17" width="15.88671875" style="4" bestFit="1" customWidth="1"/>
    <col min="18" max="18" width="13.10546875" style="4" bestFit="1" customWidth="1"/>
    <col min="19" max="16384" width="8.88671875" style="4" customWidth="1"/>
  </cols>
  <sheetData>
    <row r="1" spans="1:14" ht="22.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>
      <c r="A2" s="5"/>
      <c r="B2" s="6"/>
      <c r="C2" s="7"/>
      <c r="D2" s="8"/>
      <c r="E2" s="9"/>
      <c r="F2" s="10"/>
      <c r="G2" s="11"/>
      <c r="H2" s="12"/>
      <c r="I2" s="11"/>
      <c r="J2" s="12"/>
      <c r="K2" s="11"/>
      <c r="L2" s="11"/>
      <c r="M2" s="12"/>
      <c r="N2" s="11"/>
    </row>
    <row r="3" spans="1:14" ht="13.5">
      <c r="A3" s="13" t="s">
        <v>45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25" thickBot="1">
      <c r="A4" s="14" t="str">
        <f>'[1]재정상태보고서'!A4</f>
        <v>포항시</v>
      </c>
      <c r="B4" s="15"/>
      <c r="C4" s="16"/>
      <c r="D4" s="2"/>
      <c r="E4" s="17"/>
      <c r="F4" s="18"/>
      <c r="G4" s="15" t="s">
        <v>46</v>
      </c>
      <c r="M4" s="12" t="s">
        <v>47</v>
      </c>
      <c r="N4" s="11" t="s">
        <v>48</v>
      </c>
    </row>
    <row r="5" spans="1:16" s="26" customFormat="1" ht="19.5" customHeight="1">
      <c r="A5" s="19" t="s">
        <v>49</v>
      </c>
      <c r="B5" s="20"/>
      <c r="C5" s="21" t="s">
        <v>50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  <c r="O5" s="24" t="s">
        <v>51</v>
      </c>
      <c r="P5" s="25"/>
    </row>
    <row r="6" spans="1:16" s="26" customFormat="1" ht="24">
      <c r="A6" s="27"/>
      <c r="B6" s="28"/>
      <c r="C6" s="29" t="s">
        <v>52</v>
      </c>
      <c r="D6" s="30" t="s">
        <v>52</v>
      </c>
      <c r="E6" s="29" t="s">
        <v>53</v>
      </c>
      <c r="F6" s="31" t="s">
        <v>54</v>
      </c>
      <c r="G6" s="32" t="s">
        <v>55</v>
      </c>
      <c r="H6" s="33" t="s">
        <v>56</v>
      </c>
      <c r="I6" s="34" t="s">
        <v>57</v>
      </c>
      <c r="J6" s="33" t="s">
        <v>58</v>
      </c>
      <c r="K6" s="32" t="s">
        <v>59</v>
      </c>
      <c r="L6" s="32" t="s">
        <v>59</v>
      </c>
      <c r="M6" s="35" t="s">
        <v>60</v>
      </c>
      <c r="N6" s="36" t="s">
        <v>60</v>
      </c>
      <c r="O6" s="24"/>
      <c r="P6" s="25"/>
    </row>
    <row r="7" spans="1:14" ht="14.25" customHeight="1">
      <c r="A7" s="37"/>
      <c r="B7" s="38"/>
      <c r="C7" s="39"/>
      <c r="D7" s="40"/>
      <c r="E7" s="41"/>
      <c r="F7" s="40"/>
      <c r="G7" s="42"/>
      <c r="H7" s="40"/>
      <c r="I7" s="41"/>
      <c r="J7" s="40"/>
      <c r="K7" s="39"/>
      <c r="L7" s="39"/>
      <c r="M7" s="43"/>
      <c r="N7" s="44" t="s">
        <v>46</v>
      </c>
    </row>
    <row r="8" spans="1:14" ht="13.5" hidden="1">
      <c r="A8" s="45"/>
      <c r="B8" s="46"/>
      <c r="C8" s="47"/>
      <c r="D8" s="48"/>
      <c r="E8" s="41"/>
      <c r="F8" s="49"/>
      <c r="G8" s="41"/>
      <c r="H8" s="49"/>
      <c r="I8" s="41"/>
      <c r="J8" s="49"/>
      <c r="K8" s="50"/>
      <c r="L8" s="50"/>
      <c r="M8" s="49"/>
      <c r="N8" s="51"/>
    </row>
    <row r="9" spans="1:14" ht="13.5" hidden="1">
      <c r="A9" s="45"/>
      <c r="B9" s="46"/>
      <c r="C9" s="47"/>
      <c r="D9" s="48"/>
      <c r="E9" s="41"/>
      <c r="F9" s="49"/>
      <c r="G9" s="41"/>
      <c r="H9" s="49"/>
      <c r="I9" s="41"/>
      <c r="J9" s="49"/>
      <c r="K9" s="50"/>
      <c r="L9" s="50"/>
      <c r="M9" s="49"/>
      <c r="N9" s="51"/>
    </row>
    <row r="10" spans="1:14" ht="13.5" hidden="1">
      <c r="A10" s="45"/>
      <c r="B10" s="46"/>
      <c r="C10" s="47"/>
      <c r="D10" s="48"/>
      <c r="E10" s="41"/>
      <c r="F10" s="49"/>
      <c r="G10" s="41"/>
      <c r="H10" s="49"/>
      <c r="I10" s="41"/>
      <c r="J10" s="49"/>
      <c r="K10" s="50"/>
      <c r="L10" s="50"/>
      <c r="M10" s="49"/>
      <c r="N10" s="51"/>
    </row>
    <row r="11" spans="1:14" ht="13.5" hidden="1">
      <c r="A11" s="45"/>
      <c r="B11" s="46"/>
      <c r="C11" s="47"/>
      <c r="D11" s="48"/>
      <c r="E11" s="41"/>
      <c r="F11" s="49"/>
      <c r="G11" s="41"/>
      <c r="H11" s="49"/>
      <c r="I11" s="41"/>
      <c r="J11" s="49"/>
      <c r="K11" s="50"/>
      <c r="L11" s="50"/>
      <c r="M11" s="49"/>
      <c r="N11" s="51"/>
    </row>
    <row r="12" spans="1:14" ht="13.5" hidden="1">
      <c r="A12" s="45"/>
      <c r="B12" s="46"/>
      <c r="C12" s="47"/>
      <c r="D12" s="48"/>
      <c r="E12" s="41"/>
      <c r="F12" s="49"/>
      <c r="G12" s="41"/>
      <c r="H12" s="49"/>
      <c r="I12" s="41"/>
      <c r="J12" s="49"/>
      <c r="K12" s="50"/>
      <c r="L12" s="50"/>
      <c r="M12" s="49"/>
      <c r="N12" s="51"/>
    </row>
    <row r="13" spans="1:14" ht="13.5" hidden="1">
      <c r="A13" s="45"/>
      <c r="B13" s="46"/>
      <c r="C13" s="47"/>
      <c r="D13" s="48"/>
      <c r="E13" s="41"/>
      <c r="F13" s="49"/>
      <c r="G13" s="41"/>
      <c r="H13" s="49"/>
      <c r="I13" s="41"/>
      <c r="J13" s="49"/>
      <c r="K13" s="50"/>
      <c r="L13" s="50"/>
      <c r="M13" s="49"/>
      <c r="N13" s="51"/>
    </row>
    <row r="14" spans="1:14" ht="13.5" hidden="1">
      <c r="A14" s="45"/>
      <c r="B14" s="46"/>
      <c r="C14" s="47"/>
      <c r="D14" s="48"/>
      <c r="E14" s="41"/>
      <c r="F14" s="49"/>
      <c r="G14" s="41"/>
      <c r="H14" s="49"/>
      <c r="I14" s="41"/>
      <c r="J14" s="49"/>
      <c r="K14" s="50"/>
      <c r="L14" s="50"/>
      <c r="M14" s="49"/>
      <c r="N14" s="51"/>
    </row>
    <row r="15" spans="1:14" ht="13.5" hidden="1">
      <c r="A15" s="45"/>
      <c r="B15" s="46"/>
      <c r="C15" s="47"/>
      <c r="D15" s="48"/>
      <c r="E15" s="41"/>
      <c r="F15" s="49"/>
      <c r="G15" s="41"/>
      <c r="H15" s="49"/>
      <c r="I15" s="41"/>
      <c r="J15" s="49"/>
      <c r="K15" s="50"/>
      <c r="L15" s="50"/>
      <c r="M15" s="49"/>
      <c r="N15" s="51"/>
    </row>
    <row r="16" spans="1:14" ht="13.5" hidden="1">
      <c r="A16" s="45"/>
      <c r="B16" s="46"/>
      <c r="C16" s="47"/>
      <c r="D16" s="48"/>
      <c r="E16" s="41"/>
      <c r="F16" s="49"/>
      <c r="G16" s="41"/>
      <c r="H16" s="49"/>
      <c r="I16" s="41"/>
      <c r="J16" s="49"/>
      <c r="K16" s="50"/>
      <c r="L16" s="50"/>
      <c r="M16" s="49"/>
      <c r="N16" s="51"/>
    </row>
    <row r="17" spans="1:14" ht="13.5" hidden="1">
      <c r="A17" s="45"/>
      <c r="B17" s="46"/>
      <c r="C17" s="47"/>
      <c r="D17" s="48"/>
      <c r="E17" s="41"/>
      <c r="F17" s="49"/>
      <c r="G17" s="41"/>
      <c r="H17" s="49"/>
      <c r="I17" s="41"/>
      <c r="J17" s="49"/>
      <c r="K17" s="50"/>
      <c r="L17" s="50"/>
      <c r="M17" s="49"/>
      <c r="N17" s="51"/>
    </row>
    <row r="18" spans="1:14" ht="13.5" hidden="1">
      <c r="A18" s="45"/>
      <c r="B18" s="46"/>
      <c r="C18" s="47"/>
      <c r="D18" s="48"/>
      <c r="E18" s="41"/>
      <c r="F18" s="49"/>
      <c r="G18" s="41"/>
      <c r="H18" s="49"/>
      <c r="I18" s="41"/>
      <c r="J18" s="49"/>
      <c r="K18" s="50"/>
      <c r="L18" s="50"/>
      <c r="M18" s="49"/>
      <c r="N18" s="51"/>
    </row>
    <row r="19" spans="1:14" ht="13.5" hidden="1">
      <c r="A19" s="45"/>
      <c r="B19" s="46"/>
      <c r="C19" s="47"/>
      <c r="D19" s="48"/>
      <c r="E19" s="41"/>
      <c r="F19" s="49"/>
      <c r="G19" s="41"/>
      <c r="H19" s="49"/>
      <c r="I19" s="41"/>
      <c r="J19" s="49"/>
      <c r="K19" s="50"/>
      <c r="L19" s="50"/>
      <c r="M19" s="49"/>
      <c r="N19" s="51"/>
    </row>
    <row r="20" spans="1:14" ht="13.5" hidden="1">
      <c r="A20" s="45"/>
      <c r="B20" s="46"/>
      <c r="C20" s="47"/>
      <c r="D20" s="48"/>
      <c r="E20" s="41"/>
      <c r="F20" s="49"/>
      <c r="G20" s="41"/>
      <c r="H20" s="49"/>
      <c r="I20" s="41"/>
      <c r="J20" s="49"/>
      <c r="K20" s="50"/>
      <c r="L20" s="50"/>
      <c r="M20" s="49"/>
      <c r="N20" s="51"/>
    </row>
    <row r="21" spans="1:14" ht="13.5" hidden="1">
      <c r="A21" s="45"/>
      <c r="B21" s="46"/>
      <c r="C21" s="47"/>
      <c r="D21" s="48"/>
      <c r="E21" s="41"/>
      <c r="F21" s="49"/>
      <c r="G21" s="41"/>
      <c r="H21" s="49"/>
      <c r="I21" s="41"/>
      <c r="J21" s="49"/>
      <c r="K21" s="50"/>
      <c r="L21" s="50"/>
      <c r="M21" s="49"/>
      <c r="N21" s="51"/>
    </row>
    <row r="22" spans="1:14" ht="13.5" hidden="1">
      <c r="A22" s="45"/>
      <c r="B22" s="46"/>
      <c r="C22" s="47"/>
      <c r="D22" s="48"/>
      <c r="E22" s="41"/>
      <c r="F22" s="49"/>
      <c r="G22" s="41"/>
      <c r="H22" s="49"/>
      <c r="I22" s="41"/>
      <c r="J22" s="49"/>
      <c r="K22" s="50"/>
      <c r="L22" s="50"/>
      <c r="M22" s="49"/>
      <c r="N22" s="51"/>
    </row>
    <row r="23" spans="1:14" ht="13.5" hidden="1">
      <c r="A23" s="45"/>
      <c r="B23" s="46"/>
      <c r="C23" s="47"/>
      <c r="D23" s="48"/>
      <c r="E23" s="41"/>
      <c r="F23" s="49"/>
      <c r="G23" s="41"/>
      <c r="H23" s="49"/>
      <c r="I23" s="41"/>
      <c r="J23" s="49"/>
      <c r="K23" s="50"/>
      <c r="L23" s="50"/>
      <c r="M23" s="49"/>
      <c r="N23" s="51"/>
    </row>
    <row r="24" spans="1:14" ht="13.5" hidden="1">
      <c r="A24" s="45"/>
      <c r="B24" s="46"/>
      <c r="C24" s="47"/>
      <c r="D24" s="48"/>
      <c r="E24" s="41"/>
      <c r="F24" s="49"/>
      <c r="G24" s="41"/>
      <c r="H24" s="49"/>
      <c r="I24" s="41"/>
      <c r="J24" s="49"/>
      <c r="K24" s="50"/>
      <c r="L24" s="50"/>
      <c r="M24" s="49"/>
      <c r="N24" s="51"/>
    </row>
    <row r="25" spans="1:14" ht="13.5" hidden="1">
      <c r="A25" s="45"/>
      <c r="B25" s="46"/>
      <c r="C25" s="47"/>
      <c r="D25" s="48"/>
      <c r="E25" s="41"/>
      <c r="F25" s="49"/>
      <c r="G25" s="41"/>
      <c r="H25" s="49"/>
      <c r="I25" s="41"/>
      <c r="J25" s="49"/>
      <c r="K25" s="50"/>
      <c r="L25" s="50"/>
      <c r="M25" s="49"/>
      <c r="N25" s="51"/>
    </row>
    <row r="26" spans="1:14" ht="13.5" hidden="1">
      <c r="A26" s="45"/>
      <c r="B26" s="46"/>
      <c r="C26" s="47"/>
      <c r="D26" s="48"/>
      <c r="E26" s="41"/>
      <c r="F26" s="49"/>
      <c r="G26" s="41"/>
      <c r="H26" s="49"/>
      <c r="I26" s="41"/>
      <c r="J26" s="49"/>
      <c r="K26" s="50"/>
      <c r="L26" s="50"/>
      <c r="M26" s="49"/>
      <c r="N26" s="51"/>
    </row>
    <row r="27" spans="1:14" ht="13.5" hidden="1">
      <c r="A27" s="45"/>
      <c r="B27" s="46"/>
      <c r="C27" s="47"/>
      <c r="D27" s="48"/>
      <c r="E27" s="41"/>
      <c r="F27" s="49"/>
      <c r="G27" s="41"/>
      <c r="H27" s="49"/>
      <c r="I27" s="41"/>
      <c r="J27" s="49"/>
      <c r="K27" s="50"/>
      <c r="L27" s="50"/>
      <c r="M27" s="49"/>
      <c r="N27" s="51"/>
    </row>
    <row r="28" spans="1:15" ht="14.25" customHeight="1" hidden="1">
      <c r="A28" s="52"/>
      <c r="B28" s="53"/>
      <c r="C28" s="42"/>
      <c r="D28" s="40"/>
      <c r="E28" s="41"/>
      <c r="F28" s="40"/>
      <c r="G28" s="42"/>
      <c r="H28" s="40"/>
      <c r="I28" s="41"/>
      <c r="J28" s="40"/>
      <c r="K28" s="39"/>
      <c r="L28" s="39"/>
      <c r="M28" s="43"/>
      <c r="N28" s="51"/>
      <c r="O28" s="2">
        <f aca="true" t="shared" si="0" ref="O28:O73">C28+E28+G28+I28-N28</f>
        <v>0</v>
      </c>
    </row>
    <row r="29" spans="1:15" ht="14.25" customHeight="1" hidden="1">
      <c r="A29" s="54"/>
      <c r="B29" s="55"/>
      <c r="C29" s="42"/>
      <c r="D29" s="40"/>
      <c r="E29" s="41"/>
      <c r="F29" s="40"/>
      <c r="G29" s="42"/>
      <c r="H29" s="40"/>
      <c r="I29" s="41"/>
      <c r="J29" s="40"/>
      <c r="K29" s="39"/>
      <c r="L29" s="39"/>
      <c r="M29" s="43"/>
      <c r="N29" s="44"/>
      <c r="O29" s="2">
        <f t="shared" si="0"/>
        <v>0</v>
      </c>
    </row>
    <row r="30" spans="1:15" ht="14.25" customHeight="1" hidden="1">
      <c r="A30" s="52"/>
      <c r="B30" s="56"/>
      <c r="C30" s="42"/>
      <c r="D30" s="40"/>
      <c r="E30" s="41"/>
      <c r="F30" s="40"/>
      <c r="G30" s="42"/>
      <c r="H30" s="40"/>
      <c r="I30" s="41"/>
      <c r="J30" s="40"/>
      <c r="K30" s="39"/>
      <c r="L30" s="39"/>
      <c r="M30" s="43"/>
      <c r="N30" s="44"/>
      <c r="O30" s="2">
        <f t="shared" si="0"/>
        <v>0</v>
      </c>
    </row>
    <row r="31" spans="1:16" s="65" customFormat="1" ht="14.25" customHeight="1">
      <c r="A31" s="57" t="s">
        <v>61</v>
      </c>
      <c r="B31" s="58"/>
      <c r="C31" s="59">
        <f>SUM(C32:C35)</f>
        <v>143254404217</v>
      </c>
      <c r="D31" s="60">
        <f>C31/1000</f>
        <v>143254404.217</v>
      </c>
      <c r="E31" s="61">
        <f>SUM(E32:E35)</f>
        <v>15225733447</v>
      </c>
      <c r="F31" s="60">
        <f>E31/1000</f>
        <v>15225733.447</v>
      </c>
      <c r="G31" s="60">
        <f>SUM(G32:G35)</f>
        <v>49368070</v>
      </c>
      <c r="H31" s="60">
        <f>G31/1000</f>
        <v>49368.07</v>
      </c>
      <c r="I31" s="62">
        <f>SUM(I32:I35)</f>
        <v>11763191723</v>
      </c>
      <c r="J31" s="60">
        <f>I31/1000</f>
        <v>11763191.723</v>
      </c>
      <c r="K31" s="59"/>
      <c r="L31" s="59"/>
      <c r="M31" s="63">
        <f aca="true" t="shared" si="1" ref="M31:M99">N31/1000</f>
        <v>170292697.457</v>
      </c>
      <c r="N31" s="44">
        <f>SUM(N32:N35)</f>
        <v>170292697457</v>
      </c>
      <c r="O31" s="2">
        <f t="shared" si="0"/>
        <v>0</v>
      </c>
      <c r="P31" s="64">
        <f>N31/$N$101</f>
        <v>0.22104714259997485</v>
      </c>
    </row>
    <row r="32" spans="1:15" ht="14.25" customHeight="1">
      <c r="A32" s="66"/>
      <c r="B32" s="53" t="s">
        <v>0</v>
      </c>
      <c r="C32" s="39">
        <f>'[2]재정운영'!$D$83</f>
        <v>86027209150</v>
      </c>
      <c r="D32" s="40">
        <f>C32/1000</f>
        <v>86027209.15</v>
      </c>
      <c r="E32" s="41">
        <f>'[3]재정운영'!$D$44</f>
        <v>107437650</v>
      </c>
      <c r="F32" s="40">
        <f>E32/1000</f>
        <v>107437.65</v>
      </c>
      <c r="G32" s="40">
        <v>0</v>
      </c>
      <c r="H32" s="40">
        <f>G32/1000</f>
        <v>0</v>
      </c>
      <c r="I32" s="41">
        <f>'[5]상수도(IS)'!$D$85+'[5]하수도(IS)'!$D$85</f>
        <v>9354423820</v>
      </c>
      <c r="J32" s="40">
        <f>I32/1000</f>
        <v>9354423.82</v>
      </c>
      <c r="K32" s="39"/>
      <c r="L32" s="39"/>
      <c r="M32" s="43">
        <f t="shared" si="1"/>
        <v>95489070.62</v>
      </c>
      <c r="N32" s="51">
        <f aca="true" t="shared" si="2" ref="N32:N83">C32+E32+G32+I32-K32</f>
        <v>95489070620</v>
      </c>
      <c r="O32" s="2">
        <f t="shared" si="0"/>
        <v>0</v>
      </c>
    </row>
    <row r="33" spans="1:15" ht="14.25" customHeight="1">
      <c r="A33" s="66"/>
      <c r="B33" s="53" t="s">
        <v>1</v>
      </c>
      <c r="C33" s="39">
        <f>'[2]재정운영'!$D$97</f>
        <v>16347261060</v>
      </c>
      <c r="D33" s="40"/>
      <c r="E33" s="41">
        <f>'[3]재정운영'!$D$55</f>
        <v>122856500</v>
      </c>
      <c r="F33" s="40"/>
      <c r="G33" s="40">
        <v>0</v>
      </c>
      <c r="H33" s="40"/>
      <c r="I33" s="41">
        <f>'[5]상수도(IS)'!$D$93+'[5]하수도(IS)'!$D$93</f>
        <v>1273959210</v>
      </c>
      <c r="J33" s="40">
        <f>I33/1000</f>
        <v>1273959.21</v>
      </c>
      <c r="K33" s="39"/>
      <c r="L33" s="39"/>
      <c r="M33" s="43">
        <f t="shared" si="1"/>
        <v>17744076.77</v>
      </c>
      <c r="N33" s="51">
        <f t="shared" si="2"/>
        <v>17744076770</v>
      </c>
      <c r="O33" s="2">
        <f t="shared" si="0"/>
        <v>0</v>
      </c>
    </row>
    <row r="34" spans="1:15" ht="14.25" customHeight="1">
      <c r="A34" s="66"/>
      <c r="B34" s="53" t="s">
        <v>2</v>
      </c>
      <c r="C34" s="39">
        <f>'[2]재정운영'!$D$109</f>
        <v>39388796521</v>
      </c>
      <c r="D34" s="40"/>
      <c r="E34" s="41">
        <f>'[3]재정운영'!$D$61</f>
        <v>13773685030</v>
      </c>
      <c r="F34" s="40"/>
      <c r="G34" s="40">
        <f>'[4]재정운영'!$B$31</f>
        <v>49368070</v>
      </c>
      <c r="H34" s="40"/>
      <c r="I34" s="41">
        <f>'[5]상수도(IS)'!$D$105+'[5]하수도(IS)'!$D$105</f>
        <v>1071215490</v>
      </c>
      <c r="J34" s="40">
        <f>I34/1000</f>
        <v>1071215.49</v>
      </c>
      <c r="K34" s="39"/>
      <c r="L34" s="39"/>
      <c r="M34" s="43">
        <f t="shared" si="1"/>
        <v>54283065.111</v>
      </c>
      <c r="N34" s="51">
        <f t="shared" si="2"/>
        <v>54283065111</v>
      </c>
      <c r="O34" s="2">
        <f t="shared" si="0"/>
        <v>0</v>
      </c>
    </row>
    <row r="35" spans="1:15" ht="14.25" customHeight="1">
      <c r="A35" s="66"/>
      <c r="B35" s="53" t="s">
        <v>3</v>
      </c>
      <c r="C35" s="40">
        <f>'[2]재정운영'!$D$115</f>
        <v>1491137486</v>
      </c>
      <c r="D35" s="40"/>
      <c r="E35" s="49">
        <f>'[3]재정운영'!$D$65</f>
        <v>1221754267</v>
      </c>
      <c r="F35" s="40"/>
      <c r="G35" s="40">
        <v>0</v>
      </c>
      <c r="H35" s="40"/>
      <c r="I35" s="41">
        <f>'[5]상수도(IS)'!$D$111+'[5]하수도(IS)'!$D$111</f>
        <v>63593203</v>
      </c>
      <c r="J35" s="40">
        <f>I35/1000</f>
        <v>63593.203</v>
      </c>
      <c r="K35" s="39"/>
      <c r="L35" s="39"/>
      <c r="M35" s="43">
        <f t="shared" si="1"/>
        <v>2776484.956</v>
      </c>
      <c r="N35" s="51">
        <f t="shared" si="2"/>
        <v>2776484956</v>
      </c>
      <c r="O35" s="2">
        <f t="shared" si="0"/>
        <v>0</v>
      </c>
    </row>
    <row r="36" spans="1:15" ht="14.25" customHeight="1">
      <c r="A36" s="66"/>
      <c r="B36" s="67"/>
      <c r="C36" s="42"/>
      <c r="D36" s="40"/>
      <c r="E36" s="41"/>
      <c r="F36" s="40"/>
      <c r="G36" s="42"/>
      <c r="H36" s="40"/>
      <c r="I36" s="41"/>
      <c r="J36" s="40"/>
      <c r="K36" s="39"/>
      <c r="L36" s="39"/>
      <c r="M36" s="43"/>
      <c r="N36" s="51"/>
      <c r="O36" s="2">
        <f t="shared" si="0"/>
        <v>0</v>
      </c>
    </row>
    <row r="37" spans="1:16" s="65" customFormat="1" ht="14.25" customHeight="1">
      <c r="A37" s="57" t="s">
        <v>62</v>
      </c>
      <c r="B37" s="58"/>
      <c r="C37" s="59">
        <f>SUM(C38:C66)</f>
        <v>177347322233</v>
      </c>
      <c r="D37" s="60">
        <f>C37/1000</f>
        <v>177347322.233</v>
      </c>
      <c r="E37" s="61">
        <f>SUM(E38:E66)</f>
        <v>18254331731</v>
      </c>
      <c r="F37" s="60">
        <f>E37/1000</f>
        <v>18254331.731</v>
      </c>
      <c r="G37" s="59">
        <f>SUM(G38:G66)</f>
        <v>741906717</v>
      </c>
      <c r="H37" s="60">
        <f>G37/1000</f>
        <v>741906.717</v>
      </c>
      <c r="I37" s="61">
        <f>SUM(I38:I66)</f>
        <v>37370290053</v>
      </c>
      <c r="J37" s="60">
        <f>I37/1000</f>
        <v>37370290.053</v>
      </c>
      <c r="K37" s="59"/>
      <c r="L37" s="59">
        <f>L52</f>
        <v>339506850</v>
      </c>
      <c r="M37" s="63">
        <f t="shared" si="1"/>
        <v>233374343.884</v>
      </c>
      <c r="N37" s="44">
        <f>SUM(N38:N66)</f>
        <v>233374343884</v>
      </c>
      <c r="O37" s="2">
        <f t="shared" si="0"/>
        <v>339506850</v>
      </c>
      <c r="P37" s="64">
        <f>N37/$N$101</f>
        <v>0.30292979465386705</v>
      </c>
    </row>
    <row r="38" spans="1:15" ht="14.25" customHeight="1">
      <c r="A38" s="66"/>
      <c r="B38" s="53" t="s">
        <v>4</v>
      </c>
      <c r="C38" s="39">
        <f>'[2]재정운영'!$D$119</f>
        <v>2592974280</v>
      </c>
      <c r="D38" s="40"/>
      <c r="E38" s="41">
        <f>'[3]재정운영'!$D$69</f>
        <v>126377880</v>
      </c>
      <c r="F38" s="40"/>
      <c r="G38" s="42">
        <f>'[4]재정운영'!$B$35</f>
        <v>5516500</v>
      </c>
      <c r="H38" s="40"/>
      <c r="I38" s="49">
        <v>0</v>
      </c>
      <c r="J38" s="40">
        <f aca="true" t="shared" si="3" ref="J38:J66">I38/1000</f>
        <v>0</v>
      </c>
      <c r="K38" s="39"/>
      <c r="L38" s="39"/>
      <c r="M38" s="43">
        <f t="shared" si="1"/>
        <v>2724868.66</v>
      </c>
      <c r="N38" s="51">
        <f t="shared" si="2"/>
        <v>2724868660</v>
      </c>
      <c r="O38" s="2">
        <f t="shared" si="0"/>
        <v>0</v>
      </c>
    </row>
    <row r="39" spans="1:15" ht="14.25" customHeight="1">
      <c r="A39" s="66"/>
      <c r="B39" s="53" t="s">
        <v>5</v>
      </c>
      <c r="C39" s="39">
        <f>'[2]재정운영'!$D$121</f>
        <v>9361917089</v>
      </c>
      <c r="D39" s="40"/>
      <c r="E39" s="41">
        <f>'[3]재정운영'!$D$71</f>
        <v>359224060</v>
      </c>
      <c r="F39" s="40"/>
      <c r="G39" s="42">
        <f>'[4]재정운영'!$B$37</f>
        <v>29949870</v>
      </c>
      <c r="H39" s="40"/>
      <c r="I39" s="41">
        <f>'[5]상수도(IS)'!$D$117+'[5]하수도(IS)'!$D$117</f>
        <v>2570214579</v>
      </c>
      <c r="J39" s="40">
        <f t="shared" si="3"/>
        <v>2570214.579</v>
      </c>
      <c r="K39" s="39"/>
      <c r="L39" s="39"/>
      <c r="M39" s="43">
        <f t="shared" si="1"/>
        <v>12321305.598</v>
      </c>
      <c r="N39" s="51">
        <f>C39+E39+G39+I39-K39</f>
        <v>12321305598</v>
      </c>
      <c r="O39" s="2">
        <f t="shared" si="0"/>
        <v>0</v>
      </c>
    </row>
    <row r="40" spans="1:15" ht="14.25" customHeight="1">
      <c r="A40" s="66"/>
      <c r="B40" s="53" t="s">
        <v>6</v>
      </c>
      <c r="C40" s="39">
        <f>'[2]재정운영'!$D$123</f>
        <v>2253152020</v>
      </c>
      <c r="D40" s="40"/>
      <c r="E40" s="41">
        <f>'[3]재정운영'!$D$73</f>
        <v>172145840</v>
      </c>
      <c r="F40" s="40"/>
      <c r="G40" s="42">
        <f>'[4]재정운영'!$B$39</f>
        <v>22897700</v>
      </c>
      <c r="H40" s="40"/>
      <c r="I40" s="49">
        <v>0</v>
      </c>
      <c r="J40" s="40">
        <f t="shared" si="3"/>
        <v>0</v>
      </c>
      <c r="K40" s="39"/>
      <c r="L40" s="39"/>
      <c r="M40" s="43">
        <f t="shared" si="1"/>
        <v>2448195.56</v>
      </c>
      <c r="N40" s="51">
        <f t="shared" si="2"/>
        <v>2448195560</v>
      </c>
      <c r="O40" s="2">
        <f t="shared" si="0"/>
        <v>0</v>
      </c>
    </row>
    <row r="41" spans="1:15" ht="14.25" customHeight="1">
      <c r="A41" s="66"/>
      <c r="B41" s="53" t="s">
        <v>7</v>
      </c>
      <c r="C41" s="39">
        <f>'[2]재정운영'!$D$125</f>
        <v>2064291184</v>
      </c>
      <c r="D41" s="40"/>
      <c r="E41" s="41">
        <f>'[3]재정운영'!$D$75</f>
        <v>243416760</v>
      </c>
      <c r="F41" s="40"/>
      <c r="G41" s="40">
        <v>0</v>
      </c>
      <c r="H41" s="40"/>
      <c r="I41" s="49">
        <v>0</v>
      </c>
      <c r="J41" s="40">
        <f t="shared" si="3"/>
        <v>0</v>
      </c>
      <c r="K41" s="39"/>
      <c r="L41" s="39"/>
      <c r="M41" s="43">
        <f t="shared" si="1"/>
        <v>2307707.944</v>
      </c>
      <c r="N41" s="51">
        <f t="shared" si="2"/>
        <v>2307707944</v>
      </c>
      <c r="O41" s="2">
        <f t="shared" si="0"/>
        <v>0</v>
      </c>
    </row>
    <row r="42" spans="1:15" ht="14.25" customHeight="1">
      <c r="A42" s="66"/>
      <c r="B42" s="53" t="s">
        <v>63</v>
      </c>
      <c r="C42" s="39">
        <f>'[2]재정운영'!$D$127</f>
        <v>1590074470</v>
      </c>
      <c r="D42" s="40"/>
      <c r="E42" s="41">
        <f>'[3]재정운영'!$D$77</f>
        <v>447216260</v>
      </c>
      <c r="F42" s="40"/>
      <c r="G42" s="40">
        <v>0</v>
      </c>
      <c r="H42" s="40"/>
      <c r="I42" s="49">
        <v>0</v>
      </c>
      <c r="J42" s="40">
        <f t="shared" si="3"/>
        <v>0</v>
      </c>
      <c r="K42" s="39"/>
      <c r="L42" s="39"/>
      <c r="M42" s="43">
        <f t="shared" si="1"/>
        <v>2037290.73</v>
      </c>
      <c r="N42" s="51">
        <f t="shared" si="2"/>
        <v>2037290730</v>
      </c>
      <c r="O42" s="2">
        <f t="shared" si="0"/>
        <v>0</v>
      </c>
    </row>
    <row r="43" spans="1:15" ht="14.25" customHeight="1">
      <c r="A43" s="66"/>
      <c r="B43" s="53" t="s">
        <v>64</v>
      </c>
      <c r="C43" s="39">
        <f>'[2]재정운영'!$D$136</f>
        <v>4411225639</v>
      </c>
      <c r="D43" s="40"/>
      <c r="E43" s="41">
        <f>'[3]재정운영'!$D$84</f>
        <v>104050000</v>
      </c>
      <c r="F43" s="40"/>
      <c r="G43" s="40">
        <v>0</v>
      </c>
      <c r="H43" s="40"/>
      <c r="I43" s="49">
        <v>0</v>
      </c>
      <c r="J43" s="40">
        <f t="shared" si="3"/>
        <v>0</v>
      </c>
      <c r="K43" s="39"/>
      <c r="L43" s="39"/>
      <c r="M43" s="43">
        <f t="shared" si="1"/>
        <v>4515275.639</v>
      </c>
      <c r="N43" s="51">
        <f t="shared" si="2"/>
        <v>4515275639</v>
      </c>
      <c r="O43" s="2">
        <f t="shared" si="0"/>
        <v>0</v>
      </c>
    </row>
    <row r="44" spans="1:15" ht="14.25" customHeight="1">
      <c r="A44" s="66"/>
      <c r="B44" s="53" t="s">
        <v>65</v>
      </c>
      <c r="C44" s="39">
        <f>'[2]재정운영'!$D$149</f>
        <v>16785652262</v>
      </c>
      <c r="D44" s="40"/>
      <c r="E44" s="41">
        <f>'[3]재정운영'!$D$89</f>
        <v>3165395020</v>
      </c>
      <c r="F44" s="40"/>
      <c r="G44" s="42">
        <f>'[4]재정운영'!$B$55</f>
        <v>212522757</v>
      </c>
      <c r="H44" s="40"/>
      <c r="I44" s="41">
        <f>'[5]상수도(IS)'!$D$145+'[5]하수도(IS)'!$D$145</f>
        <v>6631230824</v>
      </c>
      <c r="J44" s="40">
        <f t="shared" si="3"/>
        <v>6631230.824</v>
      </c>
      <c r="K44" s="39"/>
      <c r="L44" s="39"/>
      <c r="M44" s="43">
        <f t="shared" si="1"/>
        <v>26794800.863</v>
      </c>
      <c r="N44" s="51">
        <f t="shared" si="2"/>
        <v>26794800863</v>
      </c>
      <c r="O44" s="2">
        <f t="shared" si="0"/>
        <v>0</v>
      </c>
    </row>
    <row r="45" spans="1:15" ht="14.25" customHeight="1">
      <c r="A45" s="66"/>
      <c r="B45" s="53" t="s">
        <v>66</v>
      </c>
      <c r="C45" s="39">
        <f>'[2]재정운영'!$D$160</f>
        <v>8591566640</v>
      </c>
      <c r="D45" s="40"/>
      <c r="E45" s="41">
        <f>'[3]재정운영'!$D$97</f>
        <v>185677600</v>
      </c>
      <c r="F45" s="40"/>
      <c r="G45" s="40">
        <v>0</v>
      </c>
      <c r="H45" s="40"/>
      <c r="I45" s="49">
        <v>0</v>
      </c>
      <c r="J45" s="40">
        <f t="shared" si="3"/>
        <v>0</v>
      </c>
      <c r="K45" s="39"/>
      <c r="L45" s="39"/>
      <c r="M45" s="43">
        <f t="shared" si="1"/>
        <v>8777244.24</v>
      </c>
      <c r="N45" s="51">
        <f t="shared" si="2"/>
        <v>8777244240</v>
      </c>
      <c r="O45" s="2">
        <f t="shared" si="0"/>
        <v>0</v>
      </c>
    </row>
    <row r="46" spans="1:15" ht="14.25" customHeight="1">
      <c r="A46" s="66"/>
      <c r="B46" s="53" t="s">
        <v>8</v>
      </c>
      <c r="C46" s="39">
        <f>'[2]재정운영'!$D$165</f>
        <v>2086616500</v>
      </c>
      <c r="D46" s="40"/>
      <c r="E46" s="41">
        <f>'[3]재정운영'!$D$100</f>
        <v>10814600</v>
      </c>
      <c r="F46" s="40"/>
      <c r="G46" s="40">
        <f>'[4]재정운영'!$B$43</f>
        <v>0</v>
      </c>
      <c r="H46" s="40"/>
      <c r="I46" s="49">
        <v>0</v>
      </c>
      <c r="J46" s="40">
        <f t="shared" si="3"/>
        <v>0</v>
      </c>
      <c r="K46" s="39"/>
      <c r="L46" s="39"/>
      <c r="M46" s="43">
        <f t="shared" si="1"/>
        <v>2097431.1</v>
      </c>
      <c r="N46" s="51">
        <f t="shared" si="2"/>
        <v>2097431100</v>
      </c>
      <c r="O46" s="2">
        <f t="shared" si="0"/>
        <v>0</v>
      </c>
    </row>
    <row r="47" spans="1:15" ht="14.25" customHeight="1">
      <c r="A47" s="66"/>
      <c r="B47" s="53" t="s">
        <v>9</v>
      </c>
      <c r="C47" s="39">
        <f>'[2]재정운영'!$D$168</f>
        <v>6905348332</v>
      </c>
      <c r="D47" s="40"/>
      <c r="E47" s="41">
        <f>'[3]재정운영'!$D$104</f>
        <v>541888150</v>
      </c>
      <c r="F47" s="40"/>
      <c r="G47" s="42">
        <f>'[4]재정운영'!$B$45</f>
        <v>8825640</v>
      </c>
      <c r="H47" s="40"/>
      <c r="I47" s="41">
        <f>'[5]상수도(IS)'!$D$164+'[5]하수도(IS)'!$D$164</f>
        <v>2183604890</v>
      </c>
      <c r="J47" s="40">
        <f t="shared" si="3"/>
        <v>2183604.89</v>
      </c>
      <c r="K47" s="39"/>
      <c r="L47" s="39"/>
      <c r="M47" s="43">
        <f t="shared" si="1"/>
        <v>9639667.012</v>
      </c>
      <c r="N47" s="51">
        <f t="shared" si="2"/>
        <v>9639667012</v>
      </c>
      <c r="O47" s="2">
        <f t="shared" si="0"/>
        <v>0</v>
      </c>
    </row>
    <row r="48" spans="1:15" ht="14.25" customHeight="1">
      <c r="A48" s="66"/>
      <c r="B48" s="53" t="s">
        <v>10</v>
      </c>
      <c r="C48" s="39">
        <f>'[2]재정운영'!$D$171</f>
        <v>487243915</v>
      </c>
      <c r="D48" s="40"/>
      <c r="E48" s="41">
        <f>'[3]재정운영'!$D$107</f>
        <v>58227752</v>
      </c>
      <c r="F48" s="40"/>
      <c r="G48" s="40">
        <v>0</v>
      </c>
      <c r="H48" s="40"/>
      <c r="I48" s="49">
        <v>0</v>
      </c>
      <c r="J48" s="40">
        <f t="shared" si="3"/>
        <v>0</v>
      </c>
      <c r="K48" s="39"/>
      <c r="L48" s="39"/>
      <c r="M48" s="43">
        <f t="shared" si="1"/>
        <v>545471.667</v>
      </c>
      <c r="N48" s="51">
        <f t="shared" si="2"/>
        <v>545471667</v>
      </c>
      <c r="O48" s="2">
        <f t="shared" si="0"/>
        <v>0</v>
      </c>
    </row>
    <row r="49" spans="1:15" ht="14.25" customHeight="1">
      <c r="A49" s="66"/>
      <c r="B49" s="53" t="s">
        <v>11</v>
      </c>
      <c r="C49" s="39">
        <f>'[2]재정운영'!$D$173</f>
        <v>2080595630</v>
      </c>
      <c r="D49" s="40"/>
      <c r="E49" s="41">
        <f>'[3]재정운영'!$D$109</f>
        <v>94188500</v>
      </c>
      <c r="F49" s="40"/>
      <c r="G49" s="42">
        <f>'[4]재정운영'!$B$47</f>
        <v>29823650</v>
      </c>
      <c r="H49" s="40"/>
      <c r="I49" s="49">
        <v>0</v>
      </c>
      <c r="J49" s="40">
        <f t="shared" si="3"/>
        <v>0</v>
      </c>
      <c r="K49" s="39"/>
      <c r="L49" s="39"/>
      <c r="M49" s="43">
        <f t="shared" si="1"/>
        <v>2204607.78</v>
      </c>
      <c r="N49" s="51">
        <f t="shared" si="2"/>
        <v>2204607780</v>
      </c>
      <c r="O49" s="2">
        <f t="shared" si="0"/>
        <v>0</v>
      </c>
    </row>
    <row r="50" spans="1:15" ht="14.25" customHeight="1">
      <c r="A50" s="66"/>
      <c r="B50" s="53" t="s">
        <v>12</v>
      </c>
      <c r="C50" s="39">
        <f>'[2]재정운영'!$D$175</f>
        <v>6652234170</v>
      </c>
      <c r="D50" s="40"/>
      <c r="E50" s="41">
        <f>'[3]재정운영'!$D$111</f>
        <v>284013970</v>
      </c>
      <c r="F50" s="40"/>
      <c r="G50" s="42">
        <f>'[4]재정운영'!$B$41</f>
        <v>1120000</v>
      </c>
      <c r="H50" s="40"/>
      <c r="I50" s="41">
        <f>'[5]상수도(IS)'!$D$171+'[5]하수도(IS)'!$D$171</f>
        <v>553400920</v>
      </c>
      <c r="J50" s="40">
        <f t="shared" si="3"/>
        <v>553400.92</v>
      </c>
      <c r="K50" s="39"/>
      <c r="L50" s="39"/>
      <c r="M50" s="43">
        <f t="shared" si="1"/>
        <v>7490769.06</v>
      </c>
      <c r="N50" s="51">
        <f t="shared" si="2"/>
        <v>7490769060</v>
      </c>
      <c r="O50" s="2">
        <f t="shared" si="0"/>
        <v>0</v>
      </c>
    </row>
    <row r="51" spans="1:15" ht="14.25" customHeight="1">
      <c r="A51" s="66"/>
      <c r="B51" s="53" t="s">
        <v>67</v>
      </c>
      <c r="C51" s="39">
        <f>'[2]재정운영'!$D$180</f>
        <v>1174546130</v>
      </c>
      <c r="D51" s="40"/>
      <c r="E51" s="41">
        <f>'[3]재정운영'!$D$114</f>
        <v>71520060</v>
      </c>
      <c r="F51" s="40"/>
      <c r="G51" s="42">
        <f>'[4]재정운영'!$B$62</f>
        <v>345400000</v>
      </c>
      <c r="H51" s="40"/>
      <c r="I51" s="41">
        <f>'[5]상수도(IS)'!$D$176+'[5]하수도(IS)'!$D$176</f>
        <v>1161396600</v>
      </c>
      <c r="J51" s="40">
        <f t="shared" si="3"/>
        <v>1161396.6</v>
      </c>
      <c r="K51" s="39"/>
      <c r="L51" s="39"/>
      <c r="M51" s="43">
        <f t="shared" si="1"/>
        <v>2752862.79</v>
      </c>
      <c r="N51" s="51">
        <f t="shared" si="2"/>
        <v>2752862790</v>
      </c>
      <c r="O51" s="2">
        <f t="shared" si="0"/>
        <v>0</v>
      </c>
    </row>
    <row r="52" spans="1:15" ht="14.25" customHeight="1">
      <c r="A52" s="66"/>
      <c r="B52" s="53" t="s">
        <v>13</v>
      </c>
      <c r="C52" s="39">
        <f>'[2]재정운영'!$D$183</f>
        <v>4170689949</v>
      </c>
      <c r="D52" s="40"/>
      <c r="E52" s="41">
        <f>'[3]재정운영'!$D$117</f>
        <v>123936696</v>
      </c>
      <c r="F52" s="40"/>
      <c r="G52" s="40">
        <v>0</v>
      </c>
      <c r="H52" s="40"/>
      <c r="I52" s="41">
        <f>'[5]상수도(IS)'!$D$179+'[5]하수도(IS)'!$D$179</f>
        <v>994340510</v>
      </c>
      <c r="J52" s="40">
        <f t="shared" si="3"/>
        <v>994340.51</v>
      </c>
      <c r="K52" s="39"/>
      <c r="L52" s="40">
        <v>339506850</v>
      </c>
      <c r="M52" s="43">
        <f t="shared" si="1"/>
        <v>4949460.305</v>
      </c>
      <c r="N52" s="51">
        <f>C52+E52+G52+I52-L52</f>
        <v>4949460305</v>
      </c>
      <c r="O52" s="2">
        <f t="shared" si="0"/>
        <v>339506850</v>
      </c>
    </row>
    <row r="53" spans="1:15" ht="14.25" customHeight="1">
      <c r="A53" s="66"/>
      <c r="B53" s="53" t="s">
        <v>14</v>
      </c>
      <c r="C53" s="39">
        <f>'[2]재정운영'!$D$187</f>
        <v>1383263053</v>
      </c>
      <c r="D53" s="40"/>
      <c r="E53" s="41">
        <f>'[3]재정운영'!$D$120</f>
        <v>13454680</v>
      </c>
      <c r="F53" s="40"/>
      <c r="G53" s="40">
        <v>0</v>
      </c>
      <c r="H53" s="40"/>
      <c r="I53" s="41">
        <f>'[5]상수도(IS)'!$D$183+'[5]하수도(IS)'!$D$183</f>
        <v>70202640</v>
      </c>
      <c r="J53" s="40">
        <f t="shared" si="3"/>
        <v>70202.64</v>
      </c>
      <c r="K53" s="39"/>
      <c r="L53" s="39"/>
      <c r="M53" s="43">
        <f t="shared" si="1"/>
        <v>1466920.373</v>
      </c>
      <c r="N53" s="51">
        <f t="shared" si="2"/>
        <v>1466920373</v>
      </c>
      <c r="O53" s="2">
        <f t="shared" si="0"/>
        <v>0</v>
      </c>
    </row>
    <row r="54" spans="1:15" ht="14.25" customHeight="1">
      <c r="A54" s="66"/>
      <c r="B54" s="53" t="s">
        <v>15</v>
      </c>
      <c r="C54" s="39">
        <f>'[2]재정운영'!$D$192</f>
        <v>8759254840</v>
      </c>
      <c r="D54" s="40"/>
      <c r="E54" s="41">
        <f>'[3]재정운영'!$D$125</f>
        <v>79572400</v>
      </c>
      <c r="F54" s="40"/>
      <c r="G54" s="42">
        <f>'[4]재정운영'!$B$49</f>
        <v>85360600</v>
      </c>
      <c r="H54" s="40"/>
      <c r="I54" s="41">
        <f>'[5]상수도(IS)'!$D$188+'[5]하수도(IS)'!$D$188</f>
        <v>12943900</v>
      </c>
      <c r="J54" s="40">
        <f t="shared" si="3"/>
        <v>12943.9</v>
      </c>
      <c r="K54" s="39"/>
      <c r="L54" s="39"/>
      <c r="M54" s="43">
        <f t="shared" si="1"/>
        <v>8937131.74</v>
      </c>
      <c r="N54" s="51">
        <f t="shared" si="2"/>
        <v>8937131740</v>
      </c>
      <c r="O54" s="2">
        <f t="shared" si="0"/>
        <v>0</v>
      </c>
    </row>
    <row r="55" spans="1:15" ht="14.25" customHeight="1">
      <c r="A55" s="66"/>
      <c r="B55" s="53" t="s">
        <v>16</v>
      </c>
      <c r="C55" s="39">
        <f>'[2]재정운영'!$D$198</f>
        <v>1503114770</v>
      </c>
      <c r="D55" s="40"/>
      <c r="E55" s="49">
        <v>0</v>
      </c>
      <c r="F55" s="40"/>
      <c r="G55" s="40">
        <v>0</v>
      </c>
      <c r="H55" s="40"/>
      <c r="I55" s="49">
        <v>0</v>
      </c>
      <c r="J55" s="40">
        <f t="shared" si="3"/>
        <v>0</v>
      </c>
      <c r="K55" s="39"/>
      <c r="L55" s="39"/>
      <c r="M55" s="43">
        <f t="shared" si="1"/>
        <v>1503114.77</v>
      </c>
      <c r="N55" s="51">
        <f t="shared" si="2"/>
        <v>1503114770</v>
      </c>
      <c r="O55" s="2">
        <f t="shared" si="0"/>
        <v>0</v>
      </c>
    </row>
    <row r="56" spans="1:15" ht="14.25" customHeight="1">
      <c r="A56" s="66"/>
      <c r="B56" s="53" t="s">
        <v>17</v>
      </c>
      <c r="C56" s="39">
        <f>'[2]재정운영'!$D$207</f>
        <v>63660007751</v>
      </c>
      <c r="D56" s="40"/>
      <c r="E56" s="41">
        <f>'[3]재정운영'!$D$129</f>
        <v>11561894240</v>
      </c>
      <c r="F56" s="40"/>
      <c r="G56" s="40">
        <v>0</v>
      </c>
      <c r="H56" s="40"/>
      <c r="I56" s="41">
        <f>'[5]상수도(IS)'!$D$203+'[5]하수도(IS)'!$D$203</f>
        <v>13236005620</v>
      </c>
      <c r="J56" s="40">
        <f t="shared" si="3"/>
        <v>13236005.62</v>
      </c>
      <c r="K56" s="39"/>
      <c r="L56" s="39"/>
      <c r="M56" s="43">
        <f t="shared" si="1"/>
        <v>88457907.611</v>
      </c>
      <c r="N56" s="51">
        <f t="shared" si="2"/>
        <v>88457907611</v>
      </c>
      <c r="O56" s="2">
        <f t="shared" si="0"/>
        <v>0</v>
      </c>
    </row>
    <row r="57" spans="1:15" ht="14.25" customHeight="1">
      <c r="A57" s="66"/>
      <c r="B57" s="53" t="s">
        <v>18</v>
      </c>
      <c r="C57" s="39">
        <f>'[2]재정운영'!$D$210</f>
        <v>1149873400</v>
      </c>
      <c r="D57" s="40"/>
      <c r="E57" s="49">
        <v>0</v>
      </c>
      <c r="F57" s="40"/>
      <c r="G57" s="40">
        <v>0</v>
      </c>
      <c r="H57" s="40"/>
      <c r="I57" s="49">
        <v>0</v>
      </c>
      <c r="J57" s="40">
        <f t="shared" si="3"/>
        <v>0</v>
      </c>
      <c r="K57" s="39"/>
      <c r="L57" s="39"/>
      <c r="M57" s="43">
        <f t="shared" si="1"/>
        <v>1149873.4</v>
      </c>
      <c r="N57" s="51">
        <f t="shared" si="2"/>
        <v>1149873400</v>
      </c>
      <c r="O57" s="2">
        <f t="shared" si="0"/>
        <v>0</v>
      </c>
    </row>
    <row r="58" spans="1:15" ht="14.25" customHeight="1" hidden="1">
      <c r="A58" s="66"/>
      <c r="B58" s="53" t="s">
        <v>19</v>
      </c>
      <c r="C58" s="39">
        <f>'[2]재정운영'!$D$213</f>
        <v>0</v>
      </c>
      <c r="D58" s="40"/>
      <c r="E58" s="49">
        <f>'[3]재정운영'!$D$132</f>
        <v>0</v>
      </c>
      <c r="F58" s="40"/>
      <c r="G58" s="40"/>
      <c r="H58" s="40"/>
      <c r="I58" s="49"/>
      <c r="J58" s="40">
        <f t="shared" si="3"/>
        <v>0</v>
      </c>
      <c r="K58" s="39"/>
      <c r="L58" s="39"/>
      <c r="M58" s="43">
        <f t="shared" si="1"/>
        <v>0</v>
      </c>
      <c r="N58" s="51">
        <f t="shared" si="2"/>
        <v>0</v>
      </c>
      <c r="O58" s="2">
        <f t="shared" si="0"/>
        <v>0</v>
      </c>
    </row>
    <row r="59" spans="1:15" ht="14.25" customHeight="1" hidden="1">
      <c r="A59" s="66"/>
      <c r="B59" s="53" t="s">
        <v>68</v>
      </c>
      <c r="C59" s="39">
        <f>'[2]재정운영'!$D$215</f>
        <v>0</v>
      </c>
      <c r="D59" s="40"/>
      <c r="E59" s="49">
        <f>'[3]재정운영'!$D$134</f>
        <v>0</v>
      </c>
      <c r="F59" s="40"/>
      <c r="G59" s="68"/>
      <c r="H59" s="40"/>
      <c r="I59" s="49"/>
      <c r="J59" s="40">
        <f t="shared" si="3"/>
        <v>0</v>
      </c>
      <c r="K59" s="39"/>
      <c r="L59" s="39"/>
      <c r="M59" s="43">
        <f t="shared" si="1"/>
        <v>0</v>
      </c>
      <c r="N59" s="51">
        <f t="shared" si="2"/>
        <v>0</v>
      </c>
      <c r="O59" s="2">
        <f t="shared" si="0"/>
        <v>0</v>
      </c>
    </row>
    <row r="60" spans="1:15" ht="14.25" customHeight="1">
      <c r="A60" s="66"/>
      <c r="B60" s="53" t="s">
        <v>20</v>
      </c>
      <c r="C60" s="39">
        <f>'[2]재정운영'!$D$217</f>
        <v>3538714910</v>
      </c>
      <c r="D60" s="40"/>
      <c r="E60" s="49">
        <v>0</v>
      </c>
      <c r="F60" s="40"/>
      <c r="G60" s="40">
        <v>0</v>
      </c>
      <c r="H60" s="40"/>
      <c r="I60" s="49">
        <v>0</v>
      </c>
      <c r="J60" s="40">
        <f t="shared" si="3"/>
        <v>0</v>
      </c>
      <c r="K60" s="39"/>
      <c r="L60" s="39"/>
      <c r="M60" s="43">
        <f t="shared" si="1"/>
        <v>3538714.91</v>
      </c>
      <c r="N60" s="51">
        <f t="shared" si="2"/>
        <v>3538714910</v>
      </c>
      <c r="O60" s="2">
        <f t="shared" si="0"/>
        <v>0</v>
      </c>
    </row>
    <row r="61" spans="1:15" ht="14.25" customHeight="1" hidden="1">
      <c r="A61" s="66"/>
      <c r="B61" s="53" t="s">
        <v>21</v>
      </c>
      <c r="C61" s="39">
        <f>'[2]재정운영'!$D$221</f>
        <v>0</v>
      </c>
      <c r="D61" s="40"/>
      <c r="E61" s="41">
        <v>0</v>
      </c>
      <c r="F61" s="40"/>
      <c r="G61" s="40"/>
      <c r="H61" s="40"/>
      <c r="I61" s="49"/>
      <c r="J61" s="40">
        <f t="shared" si="3"/>
        <v>0</v>
      </c>
      <c r="K61" s="39"/>
      <c r="L61" s="39"/>
      <c r="M61" s="43">
        <f t="shared" si="1"/>
        <v>0</v>
      </c>
      <c r="N61" s="51">
        <f t="shared" si="2"/>
        <v>0</v>
      </c>
      <c r="O61" s="2">
        <f t="shared" si="0"/>
        <v>0</v>
      </c>
    </row>
    <row r="62" spans="1:15" ht="14.25" customHeight="1" hidden="1">
      <c r="A62" s="66"/>
      <c r="B62" s="53" t="s">
        <v>69</v>
      </c>
      <c r="C62" s="39"/>
      <c r="D62" s="40"/>
      <c r="E62" s="41"/>
      <c r="F62" s="40"/>
      <c r="G62" s="40"/>
      <c r="H62" s="40"/>
      <c r="I62" s="49"/>
      <c r="J62" s="40">
        <f t="shared" si="3"/>
        <v>0</v>
      </c>
      <c r="K62" s="39"/>
      <c r="L62" s="39"/>
      <c r="M62" s="43">
        <f t="shared" si="1"/>
        <v>0</v>
      </c>
      <c r="N62" s="51">
        <f t="shared" si="2"/>
        <v>0</v>
      </c>
      <c r="O62" s="2">
        <f t="shared" si="0"/>
        <v>0</v>
      </c>
    </row>
    <row r="63" spans="1:15" ht="15" customHeight="1">
      <c r="A63" s="66"/>
      <c r="B63" s="53" t="s">
        <v>70</v>
      </c>
      <c r="C63" s="39">
        <f>'[2]재정운영'!$D$225</f>
        <v>1130706679</v>
      </c>
      <c r="D63" s="40"/>
      <c r="E63" s="40">
        <f>'[3]재정운영'!$D$138</f>
        <v>472874153</v>
      </c>
      <c r="F63" s="40"/>
      <c r="G63" s="40">
        <v>0</v>
      </c>
      <c r="H63" s="40"/>
      <c r="I63" s="49">
        <v>0</v>
      </c>
      <c r="J63" s="40">
        <f t="shared" si="3"/>
        <v>0</v>
      </c>
      <c r="K63" s="39"/>
      <c r="L63" s="39"/>
      <c r="M63" s="43">
        <f t="shared" si="1"/>
        <v>1603580.832</v>
      </c>
      <c r="N63" s="51">
        <f t="shared" si="2"/>
        <v>1603580832</v>
      </c>
      <c r="O63" s="2">
        <f t="shared" si="0"/>
        <v>0</v>
      </c>
    </row>
    <row r="64" spans="1:15" ht="14.25" customHeight="1">
      <c r="A64" s="66"/>
      <c r="B64" s="53" t="s">
        <v>71</v>
      </c>
      <c r="C64" s="39">
        <f>'[2]재정운영'!$D$227</f>
        <v>164830300</v>
      </c>
      <c r="D64" s="40"/>
      <c r="E64" s="40">
        <v>0</v>
      </c>
      <c r="F64" s="40"/>
      <c r="G64" s="40">
        <v>0</v>
      </c>
      <c r="H64" s="40"/>
      <c r="I64" s="49">
        <v>0</v>
      </c>
      <c r="J64" s="40"/>
      <c r="K64" s="39"/>
      <c r="L64" s="39"/>
      <c r="M64" s="43"/>
      <c r="N64" s="51">
        <f t="shared" si="2"/>
        <v>164830300</v>
      </c>
      <c r="O64" s="2">
        <f t="shared" si="0"/>
        <v>0</v>
      </c>
    </row>
    <row r="65" spans="1:15" ht="14.25" customHeight="1">
      <c r="A65" s="66"/>
      <c r="B65" s="53" t="s">
        <v>72</v>
      </c>
      <c r="C65" s="40">
        <v>0</v>
      </c>
      <c r="D65" s="40"/>
      <c r="E65" s="40">
        <v>0</v>
      </c>
      <c r="F65" s="40"/>
      <c r="G65" s="40">
        <v>0</v>
      </c>
      <c r="H65" s="40"/>
      <c r="I65" s="50">
        <f>'[5]상수도(IS)'!$D$223</f>
        <v>9953903980</v>
      </c>
      <c r="J65" s="40"/>
      <c r="K65" s="39"/>
      <c r="L65" s="39"/>
      <c r="M65" s="43"/>
      <c r="N65" s="51">
        <f t="shared" si="2"/>
        <v>9953903980</v>
      </c>
      <c r="O65" s="2">
        <f t="shared" si="0"/>
        <v>0</v>
      </c>
    </row>
    <row r="66" spans="1:15" ht="14.25" customHeight="1">
      <c r="A66" s="66"/>
      <c r="B66" s="53" t="s">
        <v>22</v>
      </c>
      <c r="C66" s="39">
        <f>'[2]재정운영'!$D$230</f>
        <v>24849428320</v>
      </c>
      <c r="D66" s="40"/>
      <c r="E66" s="42">
        <f>'[3]재정운영'!$D$140</f>
        <v>138443110</v>
      </c>
      <c r="F66" s="40"/>
      <c r="G66" s="42">
        <f>'[4]재정운영'!$B$64</f>
        <v>490000</v>
      </c>
      <c r="H66" s="40"/>
      <c r="I66" s="41">
        <f>'[5]하수도(IS)'!$D$225</f>
        <v>3045590</v>
      </c>
      <c r="J66" s="40">
        <f t="shared" si="3"/>
        <v>3045.59</v>
      </c>
      <c r="K66" s="39"/>
      <c r="L66" s="39"/>
      <c r="M66" s="43">
        <f t="shared" si="1"/>
        <v>24991407.02</v>
      </c>
      <c r="N66" s="51">
        <f t="shared" si="2"/>
        <v>24991407020</v>
      </c>
      <c r="O66" s="2">
        <f t="shared" si="0"/>
        <v>0</v>
      </c>
    </row>
    <row r="67" spans="1:15" ht="14.25" customHeight="1">
      <c r="A67" s="66"/>
      <c r="B67" s="53"/>
      <c r="C67" s="42"/>
      <c r="D67" s="40"/>
      <c r="E67" s="42"/>
      <c r="F67" s="40"/>
      <c r="G67" s="42"/>
      <c r="H67" s="40"/>
      <c r="I67" s="41"/>
      <c r="J67" s="40"/>
      <c r="K67" s="39"/>
      <c r="L67" s="39"/>
      <c r="M67" s="43"/>
      <c r="N67" s="44"/>
      <c r="O67" s="2">
        <f t="shared" si="0"/>
        <v>0</v>
      </c>
    </row>
    <row r="68" spans="1:16" s="65" customFormat="1" ht="14.25" customHeight="1">
      <c r="A68" s="69" t="s">
        <v>73</v>
      </c>
      <c r="B68" s="70"/>
      <c r="C68" s="59">
        <f>SUM(C69:C74)</f>
        <v>10720343920</v>
      </c>
      <c r="D68" s="60">
        <f>C68/1000</f>
        <v>10720343.92</v>
      </c>
      <c r="E68" s="59">
        <f>SUM(E69:E74)</f>
        <v>4361372000</v>
      </c>
      <c r="F68" s="60">
        <f aca="true" t="shared" si="4" ref="F68:F74">E68/1000</f>
        <v>4361372</v>
      </c>
      <c r="G68" s="60">
        <f>SUM(G69:G74)</f>
        <v>0</v>
      </c>
      <c r="H68" s="60">
        <f aca="true" t="shared" si="5" ref="H68:H74">G68/1000</f>
        <v>0</v>
      </c>
      <c r="I68" s="71">
        <f>SUM(I69:I74)</f>
        <v>78952000</v>
      </c>
      <c r="J68" s="40">
        <f aca="true" t="shared" si="6" ref="J68:J74">I68/1000</f>
        <v>78952</v>
      </c>
      <c r="K68" s="59"/>
      <c r="L68" s="59"/>
      <c r="M68" s="63">
        <f t="shared" si="1"/>
        <v>15160667.92</v>
      </c>
      <c r="N68" s="44">
        <f>SUM(N69:N74)</f>
        <v>15160667920</v>
      </c>
      <c r="O68" s="2">
        <f t="shared" si="0"/>
        <v>0</v>
      </c>
      <c r="P68" s="64">
        <f>N68/$N$101</f>
        <v>0.019679189851751037</v>
      </c>
    </row>
    <row r="69" spans="1:15" ht="14.25" customHeight="1" hidden="1">
      <c r="A69" s="52"/>
      <c r="B69" s="56" t="s">
        <v>74</v>
      </c>
      <c r="C69" s="40">
        <f>'[2]재정운영'!$D$238</f>
        <v>0</v>
      </c>
      <c r="D69" s="40">
        <f>C69/1000</f>
        <v>0</v>
      </c>
      <c r="E69" s="40">
        <v>0</v>
      </c>
      <c r="F69" s="40">
        <f t="shared" si="4"/>
        <v>0</v>
      </c>
      <c r="G69" s="40">
        <v>0</v>
      </c>
      <c r="H69" s="40">
        <f t="shared" si="5"/>
        <v>0</v>
      </c>
      <c r="I69" s="49">
        <v>0</v>
      </c>
      <c r="J69" s="40">
        <f t="shared" si="6"/>
        <v>0</v>
      </c>
      <c r="K69" s="39"/>
      <c r="L69" s="39"/>
      <c r="M69" s="43">
        <f t="shared" si="1"/>
        <v>0</v>
      </c>
      <c r="N69" s="51">
        <f>C69+E69+G69+I69</f>
        <v>0</v>
      </c>
      <c r="O69" s="2">
        <f t="shared" si="0"/>
        <v>0</v>
      </c>
    </row>
    <row r="70" spans="1:15" ht="14.25" customHeight="1" hidden="1">
      <c r="A70" s="52"/>
      <c r="B70" s="56" t="s">
        <v>75</v>
      </c>
      <c r="C70" s="39"/>
      <c r="D70" s="40">
        <f>C70/1000</f>
        <v>0</v>
      </c>
      <c r="E70" s="39"/>
      <c r="F70" s="40">
        <f t="shared" si="4"/>
        <v>0</v>
      </c>
      <c r="G70" s="39"/>
      <c r="H70" s="40">
        <f t="shared" si="5"/>
        <v>0</v>
      </c>
      <c r="I70" s="41"/>
      <c r="J70" s="40">
        <f t="shared" si="6"/>
        <v>0</v>
      </c>
      <c r="K70" s="39"/>
      <c r="L70" s="39"/>
      <c r="M70" s="43">
        <f t="shared" si="1"/>
        <v>0</v>
      </c>
      <c r="N70" s="51">
        <f t="shared" si="2"/>
        <v>0</v>
      </c>
      <c r="O70" s="2">
        <f t="shared" si="0"/>
        <v>0</v>
      </c>
    </row>
    <row r="71" spans="1:15" ht="14.25" customHeight="1">
      <c r="A71" s="52"/>
      <c r="B71" s="56" t="s">
        <v>23</v>
      </c>
      <c r="C71" s="39">
        <f>'[2]재정운영'!$D$242</f>
        <v>2159509000</v>
      </c>
      <c r="D71" s="40"/>
      <c r="E71" s="42">
        <f>'[3]재정운영'!$D$150</f>
        <v>4361372000</v>
      </c>
      <c r="F71" s="40">
        <f t="shared" si="4"/>
        <v>4361372</v>
      </c>
      <c r="G71" s="42"/>
      <c r="H71" s="60">
        <f t="shared" si="5"/>
        <v>0</v>
      </c>
      <c r="I71" s="41">
        <f>'[5]하수도(IS)'!$D$237</f>
        <v>78952000</v>
      </c>
      <c r="J71" s="40">
        <f t="shared" si="6"/>
        <v>78952</v>
      </c>
      <c r="K71" s="39"/>
      <c r="L71" s="39"/>
      <c r="M71" s="43">
        <f t="shared" si="1"/>
        <v>6599833</v>
      </c>
      <c r="N71" s="51">
        <f t="shared" si="2"/>
        <v>6599833000</v>
      </c>
      <c r="O71" s="2">
        <f t="shared" si="0"/>
        <v>0</v>
      </c>
    </row>
    <row r="72" spans="1:15" ht="14.25" customHeight="1">
      <c r="A72" s="52"/>
      <c r="B72" s="53" t="s">
        <v>24</v>
      </c>
      <c r="C72" s="39">
        <f>'[2]재정운영'!$D$244</f>
        <v>262176260</v>
      </c>
      <c r="D72" s="40"/>
      <c r="E72" s="40">
        <f>'[3]재정운영'!$D$152</f>
        <v>0</v>
      </c>
      <c r="F72" s="40">
        <f t="shared" si="4"/>
        <v>0</v>
      </c>
      <c r="G72" s="40">
        <v>0</v>
      </c>
      <c r="H72" s="40">
        <f t="shared" si="5"/>
        <v>0</v>
      </c>
      <c r="I72" s="49">
        <v>0</v>
      </c>
      <c r="J72" s="40">
        <f t="shared" si="6"/>
        <v>0</v>
      </c>
      <c r="K72" s="39"/>
      <c r="L72" s="39"/>
      <c r="M72" s="43">
        <f t="shared" si="1"/>
        <v>262176.26</v>
      </c>
      <c r="N72" s="51">
        <f t="shared" si="2"/>
        <v>262176260</v>
      </c>
      <c r="O72" s="2">
        <f t="shared" si="0"/>
        <v>0</v>
      </c>
    </row>
    <row r="73" spans="1:15" ht="14.25" customHeight="1" hidden="1">
      <c r="A73" s="52"/>
      <c r="B73" s="53" t="s">
        <v>76</v>
      </c>
      <c r="C73" s="39"/>
      <c r="D73" s="40"/>
      <c r="E73" s="40"/>
      <c r="F73" s="40">
        <f t="shared" si="4"/>
        <v>0</v>
      </c>
      <c r="G73" s="40"/>
      <c r="H73" s="40">
        <f t="shared" si="5"/>
        <v>0</v>
      </c>
      <c r="I73" s="49"/>
      <c r="J73" s="40">
        <f t="shared" si="6"/>
        <v>0</v>
      </c>
      <c r="K73" s="39"/>
      <c r="L73" s="39"/>
      <c r="M73" s="43">
        <f t="shared" si="1"/>
        <v>0</v>
      </c>
      <c r="N73" s="51">
        <f t="shared" si="2"/>
        <v>0</v>
      </c>
      <c r="O73" s="2">
        <f t="shared" si="0"/>
        <v>0</v>
      </c>
    </row>
    <row r="74" spans="1:15" ht="14.25" customHeight="1">
      <c r="A74" s="52"/>
      <c r="B74" s="53" t="s">
        <v>25</v>
      </c>
      <c r="C74" s="39">
        <f>'[2]재정운영'!$D$250</f>
        <v>8298658660</v>
      </c>
      <c r="D74" s="40"/>
      <c r="E74" s="40">
        <v>0</v>
      </c>
      <c r="F74" s="40">
        <f t="shared" si="4"/>
        <v>0</v>
      </c>
      <c r="G74" s="40">
        <v>0</v>
      </c>
      <c r="H74" s="40">
        <f t="shared" si="5"/>
        <v>0</v>
      </c>
      <c r="I74" s="49">
        <v>0</v>
      </c>
      <c r="J74" s="40">
        <f t="shared" si="6"/>
        <v>0</v>
      </c>
      <c r="K74" s="39"/>
      <c r="L74" s="39"/>
      <c r="M74" s="43">
        <f t="shared" si="1"/>
        <v>8298658.66</v>
      </c>
      <c r="N74" s="51">
        <f t="shared" si="2"/>
        <v>8298658660</v>
      </c>
      <c r="O74" s="2">
        <f aca="true" t="shared" si="7" ref="O74:O124">C74+E74+G74+I74-N74</f>
        <v>0</v>
      </c>
    </row>
    <row r="75" spans="1:15" ht="14.25" customHeight="1">
      <c r="A75" s="52"/>
      <c r="B75" s="53"/>
      <c r="C75" s="42"/>
      <c r="D75" s="40"/>
      <c r="E75" s="41"/>
      <c r="F75" s="40"/>
      <c r="G75" s="42"/>
      <c r="H75" s="40"/>
      <c r="I75" s="41"/>
      <c r="J75" s="40"/>
      <c r="K75" s="39"/>
      <c r="L75" s="39"/>
      <c r="M75" s="43"/>
      <c r="N75" s="44"/>
      <c r="O75" s="2">
        <f t="shared" si="7"/>
        <v>0</v>
      </c>
    </row>
    <row r="76" spans="1:16" s="65" customFormat="1" ht="14.25" customHeight="1">
      <c r="A76" s="69" t="s">
        <v>77</v>
      </c>
      <c r="B76" s="72"/>
      <c r="C76" s="59">
        <f>SUM(C77:C85)</f>
        <v>324075315607</v>
      </c>
      <c r="D76" s="60">
        <f>C76/1000</f>
        <v>324075315.607</v>
      </c>
      <c r="E76" s="61">
        <f>SUM(E77:E85)</f>
        <v>1723361030</v>
      </c>
      <c r="F76" s="60">
        <f>E76/1000</f>
        <v>1723361.03</v>
      </c>
      <c r="G76" s="60">
        <f>SUM(G77:G85)</f>
        <v>838658370</v>
      </c>
      <c r="H76" s="60">
        <f>G76/1000</f>
        <v>838658.37</v>
      </c>
      <c r="I76" s="71">
        <f>SUM(I77:I85)</f>
        <v>31724980</v>
      </c>
      <c r="J76" s="40">
        <f aca="true" t="shared" si="8" ref="J76:J85">I76/1000</f>
        <v>31724.98</v>
      </c>
      <c r="K76" s="59"/>
      <c r="L76" s="59">
        <f>L84</f>
        <v>36900929000</v>
      </c>
      <c r="M76" s="63">
        <f t="shared" si="1"/>
        <v>289768130.987</v>
      </c>
      <c r="N76" s="44">
        <f>SUM(N77:N85)</f>
        <v>289768130987</v>
      </c>
      <c r="O76" s="2">
        <f t="shared" si="7"/>
        <v>36900929000</v>
      </c>
      <c r="P76" s="64">
        <f>N76/$N$101</f>
        <v>0.3761313217050028</v>
      </c>
    </row>
    <row r="77" spans="1:15" ht="14.25" customHeight="1">
      <c r="A77" s="52"/>
      <c r="B77" s="56" t="s">
        <v>78</v>
      </c>
      <c r="C77" s="39">
        <f>'[2]재정운영'!$D$254</f>
        <v>263731352447</v>
      </c>
      <c r="D77" s="40"/>
      <c r="E77" s="41">
        <f>'[3]재정운영'!$D$160</f>
        <v>1097444950</v>
      </c>
      <c r="F77" s="40"/>
      <c r="G77" s="40">
        <f>'[4]재정운영'!$B$75</f>
        <v>393144920</v>
      </c>
      <c r="H77" s="40"/>
      <c r="I77" s="41">
        <f>'[5]상수도(IS)'!$D$249</f>
        <v>28110670</v>
      </c>
      <c r="J77" s="40">
        <f t="shared" si="8"/>
        <v>28110.67</v>
      </c>
      <c r="K77" s="39"/>
      <c r="L77" s="39"/>
      <c r="M77" s="43">
        <f t="shared" si="1"/>
        <v>265250052.987</v>
      </c>
      <c r="N77" s="51">
        <f t="shared" si="2"/>
        <v>265250052987</v>
      </c>
      <c r="O77" s="2">
        <f t="shared" si="7"/>
        <v>0</v>
      </c>
    </row>
    <row r="78" spans="1:15" ht="14.25" customHeight="1">
      <c r="A78" s="52"/>
      <c r="B78" s="56" t="s">
        <v>26</v>
      </c>
      <c r="C78" s="39">
        <f>'[2]재정운영'!$D$260</f>
        <v>1193353140</v>
      </c>
      <c r="D78" s="40"/>
      <c r="E78" s="49">
        <v>0</v>
      </c>
      <c r="F78" s="40"/>
      <c r="G78" s="40">
        <v>0</v>
      </c>
      <c r="H78" s="40"/>
      <c r="I78" s="49">
        <v>0</v>
      </c>
      <c r="J78" s="40">
        <f t="shared" si="8"/>
        <v>0</v>
      </c>
      <c r="K78" s="39"/>
      <c r="L78" s="39"/>
      <c r="M78" s="43">
        <f t="shared" si="1"/>
        <v>1193353.14</v>
      </c>
      <c r="N78" s="51">
        <f t="shared" si="2"/>
        <v>1193353140</v>
      </c>
      <c r="O78" s="2">
        <f t="shared" si="7"/>
        <v>0</v>
      </c>
    </row>
    <row r="79" spans="1:15" ht="14.25" customHeight="1" hidden="1">
      <c r="A79" s="52"/>
      <c r="B79" s="53" t="s">
        <v>27</v>
      </c>
      <c r="C79" s="39">
        <v>0</v>
      </c>
      <c r="D79" s="40"/>
      <c r="E79" s="49"/>
      <c r="F79" s="40"/>
      <c r="G79" s="40"/>
      <c r="H79" s="40"/>
      <c r="I79" s="49"/>
      <c r="J79" s="40">
        <f t="shared" si="8"/>
        <v>0</v>
      </c>
      <c r="K79" s="39"/>
      <c r="L79" s="39"/>
      <c r="M79" s="43">
        <f t="shared" si="1"/>
        <v>0</v>
      </c>
      <c r="N79" s="51">
        <f t="shared" si="2"/>
        <v>0</v>
      </c>
      <c r="O79" s="2">
        <f t="shared" si="7"/>
        <v>0</v>
      </c>
    </row>
    <row r="80" spans="1:15" ht="14.25" customHeight="1">
      <c r="A80" s="52"/>
      <c r="B80" s="53" t="s">
        <v>28</v>
      </c>
      <c r="C80" s="39">
        <f>'[2]재정운영'!$D$262</f>
        <v>2336801820</v>
      </c>
      <c r="D80" s="40"/>
      <c r="E80" s="49">
        <v>0</v>
      </c>
      <c r="F80" s="40"/>
      <c r="G80" s="40">
        <v>0</v>
      </c>
      <c r="H80" s="40"/>
      <c r="I80" s="49">
        <v>0</v>
      </c>
      <c r="J80" s="40">
        <f t="shared" si="8"/>
        <v>0</v>
      </c>
      <c r="K80" s="39"/>
      <c r="L80" s="39"/>
      <c r="M80" s="43">
        <f t="shared" si="1"/>
        <v>2336801.82</v>
      </c>
      <c r="N80" s="51">
        <f t="shared" si="2"/>
        <v>2336801820</v>
      </c>
      <c r="O80" s="2">
        <f t="shared" si="7"/>
        <v>0</v>
      </c>
    </row>
    <row r="81" spans="1:15" ht="14.25" customHeight="1">
      <c r="A81" s="52"/>
      <c r="B81" s="53" t="s">
        <v>29</v>
      </c>
      <c r="C81" s="39">
        <f>'[2]재정운영'!$D$264</f>
        <v>3905000000</v>
      </c>
      <c r="D81" s="40"/>
      <c r="E81" s="49">
        <v>0</v>
      </c>
      <c r="F81" s="40"/>
      <c r="G81" s="40">
        <v>0</v>
      </c>
      <c r="H81" s="40"/>
      <c r="I81" s="49">
        <v>0</v>
      </c>
      <c r="J81" s="40">
        <f t="shared" si="8"/>
        <v>0</v>
      </c>
      <c r="K81" s="39"/>
      <c r="L81" s="39"/>
      <c r="M81" s="43">
        <f t="shared" si="1"/>
        <v>3905000</v>
      </c>
      <c r="N81" s="51">
        <f t="shared" si="2"/>
        <v>3905000000</v>
      </c>
      <c r="O81" s="2">
        <f t="shared" si="7"/>
        <v>0</v>
      </c>
    </row>
    <row r="82" spans="1:15" ht="14.25" customHeight="1" hidden="1">
      <c r="A82" s="52"/>
      <c r="B82" s="53" t="s">
        <v>30</v>
      </c>
      <c r="C82" s="39">
        <f>'[2]재정운영'!$D$267</f>
        <v>0</v>
      </c>
      <c r="D82" s="40"/>
      <c r="E82" s="41"/>
      <c r="F82" s="40"/>
      <c r="G82" s="42"/>
      <c r="H82" s="40"/>
      <c r="I82" s="41"/>
      <c r="J82" s="40">
        <f t="shared" si="8"/>
        <v>0</v>
      </c>
      <c r="K82" s="39"/>
      <c r="L82" s="39"/>
      <c r="M82" s="43">
        <f t="shared" si="1"/>
        <v>0</v>
      </c>
      <c r="N82" s="51">
        <f t="shared" si="2"/>
        <v>0</v>
      </c>
      <c r="O82" s="2">
        <f t="shared" si="7"/>
        <v>0</v>
      </c>
    </row>
    <row r="83" spans="1:15" ht="14.25" customHeight="1" hidden="1">
      <c r="A83" s="52"/>
      <c r="B83" s="53" t="s">
        <v>79</v>
      </c>
      <c r="C83" s="39"/>
      <c r="D83" s="40"/>
      <c r="E83" s="41"/>
      <c r="F83" s="40"/>
      <c r="G83" s="42"/>
      <c r="H83" s="40"/>
      <c r="I83" s="41"/>
      <c r="J83" s="40">
        <f t="shared" si="8"/>
        <v>0</v>
      </c>
      <c r="K83" s="39"/>
      <c r="L83" s="39"/>
      <c r="M83" s="43"/>
      <c r="N83" s="51">
        <f t="shared" si="2"/>
        <v>0</v>
      </c>
      <c r="O83" s="2">
        <f t="shared" si="7"/>
        <v>0</v>
      </c>
    </row>
    <row r="84" spans="1:15" ht="14.25" customHeight="1">
      <c r="A84" s="52"/>
      <c r="B84" s="73" t="s">
        <v>31</v>
      </c>
      <c r="C84" s="74">
        <f>'[2]재정운영'!$D$273</f>
        <v>36409597000</v>
      </c>
      <c r="D84" s="68"/>
      <c r="E84" s="56">
        <f>'[3]재정운영'!$D$170</f>
        <v>491332000</v>
      </c>
      <c r="F84" s="40"/>
      <c r="G84" s="40">
        <v>0</v>
      </c>
      <c r="H84" s="40"/>
      <c r="I84" s="49">
        <v>0</v>
      </c>
      <c r="J84" s="40">
        <f t="shared" si="8"/>
        <v>0</v>
      </c>
      <c r="K84" s="40">
        <f>L84/1000</f>
        <v>36900929</v>
      </c>
      <c r="L84" s="40">
        <v>36900929000</v>
      </c>
      <c r="M84" s="75">
        <f t="shared" si="1"/>
        <v>0</v>
      </c>
      <c r="N84" s="76">
        <f>C84+E84+G84+I84-L84</f>
        <v>0</v>
      </c>
      <c r="O84" s="2">
        <f t="shared" si="7"/>
        <v>36900929000</v>
      </c>
    </row>
    <row r="85" spans="1:15" ht="14.25" customHeight="1">
      <c r="A85" s="52"/>
      <c r="B85" s="53" t="s">
        <v>32</v>
      </c>
      <c r="C85" s="39">
        <f>'[2]재정운영'!$D$277</f>
        <v>16499211200</v>
      </c>
      <c r="D85" s="40"/>
      <c r="E85" s="41">
        <f>'[3]재정운영'!$D$172</f>
        <v>134584080</v>
      </c>
      <c r="F85" s="40"/>
      <c r="G85" s="40">
        <f>'[4]재정운영'!$B$82</f>
        <v>445513450</v>
      </c>
      <c r="H85" s="40"/>
      <c r="I85" s="41">
        <f>'[5]하수도(IS)'!$D$270</f>
        <v>3614310</v>
      </c>
      <c r="J85" s="40">
        <f t="shared" si="8"/>
        <v>3614.31</v>
      </c>
      <c r="K85" s="39"/>
      <c r="L85" s="39"/>
      <c r="M85" s="43">
        <f t="shared" si="1"/>
        <v>17082923.04</v>
      </c>
      <c r="N85" s="51">
        <f>C85+E85+G85+I85-K85</f>
        <v>17082923040</v>
      </c>
      <c r="O85" s="2">
        <f t="shared" si="7"/>
        <v>0</v>
      </c>
    </row>
    <row r="86" spans="1:15" ht="14.25" customHeight="1">
      <c r="A86" s="52"/>
      <c r="B86" s="53"/>
      <c r="C86" s="42"/>
      <c r="D86" s="40"/>
      <c r="E86" s="41"/>
      <c r="F86" s="40"/>
      <c r="G86" s="42"/>
      <c r="H86" s="40"/>
      <c r="I86" s="41"/>
      <c r="J86" s="40"/>
      <c r="K86" s="39"/>
      <c r="L86" s="39"/>
      <c r="M86" s="43"/>
      <c r="N86" s="51"/>
      <c r="O86" s="2">
        <f t="shared" si="7"/>
        <v>0</v>
      </c>
    </row>
    <row r="87" spans="1:16" s="65" customFormat="1" ht="14.25" customHeight="1">
      <c r="A87" s="69" t="s">
        <v>80</v>
      </c>
      <c r="B87" s="72"/>
      <c r="C87" s="59">
        <f>SUM(C88:C99)</f>
        <v>31782932489</v>
      </c>
      <c r="D87" s="60">
        <f>C87/1000</f>
        <v>31782932.489</v>
      </c>
      <c r="E87" s="71">
        <f>SUM(E88:E99)</f>
        <v>863880145</v>
      </c>
      <c r="F87" s="60">
        <f>E87/1000</f>
        <v>863880.145</v>
      </c>
      <c r="G87" s="60">
        <f>SUM(G88:G99)</f>
        <v>30052744</v>
      </c>
      <c r="H87" s="60"/>
      <c r="I87" s="61">
        <f>SUM(I88:I99)</f>
        <v>29118150614</v>
      </c>
      <c r="J87" s="60">
        <f>I87/1000</f>
        <v>29118150.614</v>
      </c>
      <c r="K87" s="59"/>
      <c r="L87" s="59"/>
      <c r="M87" s="63">
        <f t="shared" si="1"/>
        <v>61795015.992</v>
      </c>
      <c r="N87" s="44">
        <f>SUM(N88:N99)</f>
        <v>61795015992</v>
      </c>
      <c r="O87" s="2">
        <f t="shared" si="7"/>
        <v>0</v>
      </c>
      <c r="P87" s="64">
        <f>N87/$N$101</f>
        <v>0.08021255118940429</v>
      </c>
    </row>
    <row r="88" spans="1:15" ht="14.25" customHeight="1">
      <c r="A88" s="52"/>
      <c r="B88" s="53" t="s">
        <v>81</v>
      </c>
      <c r="C88" s="40">
        <v>0</v>
      </c>
      <c r="D88" s="40">
        <f>C88/1000</f>
        <v>0</v>
      </c>
      <c r="E88" s="49">
        <v>0</v>
      </c>
      <c r="F88" s="40">
        <f>E88/1000</f>
        <v>0</v>
      </c>
      <c r="G88" s="40">
        <v>0</v>
      </c>
      <c r="H88" s="40">
        <f>G88/1000</f>
        <v>0</v>
      </c>
      <c r="I88" s="49">
        <v>0</v>
      </c>
      <c r="J88" s="40">
        <f aca="true" t="shared" si="9" ref="J88:J99">I88/1000</f>
        <v>0</v>
      </c>
      <c r="K88" s="39"/>
      <c r="L88" s="39"/>
      <c r="M88" s="43">
        <f t="shared" si="1"/>
        <v>0</v>
      </c>
      <c r="N88" s="77">
        <f aca="true" t="shared" si="10" ref="N88:N99">C88+E88+G88+I88-K88</f>
        <v>0</v>
      </c>
      <c r="O88" s="2">
        <f t="shared" si="7"/>
        <v>0</v>
      </c>
    </row>
    <row r="89" spans="1:15" ht="14.25" customHeight="1">
      <c r="A89" s="52"/>
      <c r="B89" s="53" t="s">
        <v>82</v>
      </c>
      <c r="C89" s="40">
        <f>'[2]재정운영'!$D$290</f>
        <v>902100</v>
      </c>
      <c r="D89" s="40"/>
      <c r="E89" s="49">
        <v>0</v>
      </c>
      <c r="F89" s="40"/>
      <c r="G89" s="40">
        <v>0</v>
      </c>
      <c r="H89" s="40"/>
      <c r="I89" s="49">
        <v>0</v>
      </c>
      <c r="J89" s="40">
        <f t="shared" si="9"/>
        <v>0</v>
      </c>
      <c r="K89" s="39"/>
      <c r="L89" s="39"/>
      <c r="M89" s="43">
        <f t="shared" si="1"/>
        <v>902.1</v>
      </c>
      <c r="N89" s="77">
        <f t="shared" si="10"/>
        <v>902100</v>
      </c>
      <c r="O89" s="2">
        <f t="shared" si="7"/>
        <v>0</v>
      </c>
    </row>
    <row r="90" spans="1:15" ht="14.25" customHeight="1">
      <c r="A90" s="52"/>
      <c r="B90" s="56" t="s">
        <v>33</v>
      </c>
      <c r="C90" s="40">
        <f>'[2]재정운영'!$D$295</f>
        <v>10069802621</v>
      </c>
      <c r="D90" s="40"/>
      <c r="E90" s="49">
        <f>'[3]재정운영'!$D$181</f>
        <v>473643962</v>
      </c>
      <c r="F90" s="40"/>
      <c r="G90" s="40">
        <f>'[4]재정운영'!$B$89</f>
        <v>27847494</v>
      </c>
      <c r="H90" s="40"/>
      <c r="I90" s="49">
        <v>0</v>
      </c>
      <c r="J90" s="40">
        <f t="shared" si="9"/>
        <v>0</v>
      </c>
      <c r="K90" s="39"/>
      <c r="L90" s="39"/>
      <c r="M90" s="43">
        <f t="shared" si="1"/>
        <v>10571294.077</v>
      </c>
      <c r="N90" s="77">
        <f t="shared" si="10"/>
        <v>10571294077</v>
      </c>
      <c r="O90" s="2">
        <f t="shared" si="7"/>
        <v>0</v>
      </c>
    </row>
    <row r="91" spans="1:15" ht="14.25" customHeight="1">
      <c r="A91" s="52"/>
      <c r="B91" s="56" t="s">
        <v>34</v>
      </c>
      <c r="C91" s="40">
        <f>'[2]재정운영'!$D$303</f>
        <v>5814367591</v>
      </c>
      <c r="D91" s="40"/>
      <c r="E91" s="49">
        <f>'[3]재정운영'!$D$187</f>
        <v>191768448</v>
      </c>
      <c r="F91" s="40"/>
      <c r="G91" s="40">
        <v>0</v>
      </c>
      <c r="H91" s="40"/>
      <c r="I91" s="49">
        <v>0</v>
      </c>
      <c r="J91" s="40">
        <f t="shared" si="9"/>
        <v>0</v>
      </c>
      <c r="K91" s="39"/>
      <c r="L91" s="39"/>
      <c r="M91" s="43">
        <f t="shared" si="1"/>
        <v>6006136.039</v>
      </c>
      <c r="N91" s="77">
        <f t="shared" si="10"/>
        <v>6006136039</v>
      </c>
      <c r="O91" s="2">
        <f t="shared" si="7"/>
        <v>0</v>
      </c>
    </row>
    <row r="92" spans="1:15" ht="14.25" customHeight="1">
      <c r="A92" s="52"/>
      <c r="B92" s="53" t="s">
        <v>35</v>
      </c>
      <c r="C92" s="40">
        <f>'[2]재정운영'!$D$315</f>
        <v>7238290861</v>
      </c>
      <c r="D92" s="40"/>
      <c r="E92" s="49">
        <f>'[3]재정운영'!$D$193</f>
        <v>86078188</v>
      </c>
      <c r="F92" s="40"/>
      <c r="G92" s="40">
        <f>'[4]재정운영'!$B$92</f>
        <v>0</v>
      </c>
      <c r="H92" s="40"/>
      <c r="I92" s="41">
        <f>'[5]상수도(IS)'!$D$307+'[5]하수도(IS)'!$D$307</f>
        <v>28963669710</v>
      </c>
      <c r="J92" s="40">
        <f t="shared" si="9"/>
        <v>28963669.71</v>
      </c>
      <c r="K92" s="39"/>
      <c r="L92" s="39"/>
      <c r="M92" s="43">
        <f t="shared" si="1"/>
        <v>36288038.759</v>
      </c>
      <c r="N92" s="77">
        <f t="shared" si="10"/>
        <v>36288038759</v>
      </c>
      <c r="O92" s="2">
        <f t="shared" si="7"/>
        <v>0</v>
      </c>
    </row>
    <row r="93" spans="1:15" ht="14.25" customHeight="1">
      <c r="A93" s="52"/>
      <c r="B93" s="53" t="s">
        <v>36</v>
      </c>
      <c r="C93" s="40">
        <f>'[2]재정운영'!$D$324</f>
        <v>3922953742</v>
      </c>
      <c r="D93" s="40"/>
      <c r="E93" s="49">
        <f>'[3]재정운영'!$D$199</f>
        <v>12417955</v>
      </c>
      <c r="F93" s="40"/>
      <c r="G93" s="42"/>
      <c r="H93" s="40"/>
      <c r="I93" s="41">
        <f>'[5]상수도(IS)'!$D$316</f>
        <v>152917133</v>
      </c>
      <c r="J93" s="40">
        <f t="shared" si="9"/>
        <v>152917.133</v>
      </c>
      <c r="K93" s="39"/>
      <c r="L93" s="39"/>
      <c r="M93" s="43">
        <f t="shared" si="1"/>
        <v>4088288.83</v>
      </c>
      <c r="N93" s="77">
        <f t="shared" si="10"/>
        <v>4088288830</v>
      </c>
      <c r="O93" s="2">
        <f t="shared" si="7"/>
        <v>0</v>
      </c>
    </row>
    <row r="94" spans="1:15" ht="15.75" customHeight="1">
      <c r="A94" s="52"/>
      <c r="B94" s="53" t="s">
        <v>37</v>
      </c>
      <c r="C94" s="40">
        <f>'[2]재정운영'!$D$326</f>
        <v>4181927424</v>
      </c>
      <c r="D94" s="40"/>
      <c r="E94" s="49">
        <v>0</v>
      </c>
      <c r="F94" s="40"/>
      <c r="G94" s="40">
        <v>0</v>
      </c>
      <c r="H94" s="40"/>
      <c r="I94" s="49">
        <v>0</v>
      </c>
      <c r="J94" s="40">
        <f t="shared" si="9"/>
        <v>0</v>
      </c>
      <c r="K94" s="39"/>
      <c r="L94" s="39"/>
      <c r="M94" s="43">
        <f t="shared" si="1"/>
        <v>4181927.424</v>
      </c>
      <c r="N94" s="77">
        <f t="shared" si="10"/>
        <v>4181927424</v>
      </c>
      <c r="O94" s="2">
        <f t="shared" si="7"/>
        <v>0</v>
      </c>
    </row>
    <row r="95" spans="1:15" ht="15.75" customHeight="1">
      <c r="A95" s="52"/>
      <c r="B95" s="78" t="s">
        <v>83</v>
      </c>
      <c r="C95" s="40">
        <f>'[2]재정운영'!$D$344</f>
        <v>554590252</v>
      </c>
      <c r="D95" s="40"/>
      <c r="E95" s="49">
        <f>'[3]재정운영'!$D$201</f>
        <v>17004406</v>
      </c>
      <c r="F95" s="40"/>
      <c r="G95" s="40">
        <v>0</v>
      </c>
      <c r="H95" s="40"/>
      <c r="I95" s="49">
        <v>0</v>
      </c>
      <c r="J95" s="40">
        <f t="shared" si="9"/>
        <v>0</v>
      </c>
      <c r="K95" s="39"/>
      <c r="L95" s="39"/>
      <c r="M95" s="43">
        <f t="shared" si="1"/>
        <v>571594.658</v>
      </c>
      <c r="N95" s="77">
        <f t="shared" si="10"/>
        <v>571594658</v>
      </c>
      <c r="O95" s="2">
        <f t="shared" si="7"/>
        <v>0</v>
      </c>
    </row>
    <row r="96" spans="1:15" ht="15.75" customHeight="1">
      <c r="A96" s="52"/>
      <c r="B96" s="53" t="s">
        <v>84</v>
      </c>
      <c r="C96" s="40">
        <f>'[2]재정운영'!$D$359</f>
        <v>97898</v>
      </c>
      <c r="D96" s="40"/>
      <c r="E96" s="49">
        <f>'[3]재정운영'!$D$208</f>
        <v>10964966</v>
      </c>
      <c r="F96" s="40"/>
      <c r="G96" s="40">
        <f>'[4]재정운영'!$B$94</f>
        <v>2205250</v>
      </c>
      <c r="H96" s="40"/>
      <c r="I96" s="49">
        <v>0</v>
      </c>
      <c r="J96" s="40">
        <f t="shared" si="9"/>
        <v>0</v>
      </c>
      <c r="K96" s="39"/>
      <c r="L96" s="39"/>
      <c r="M96" s="43"/>
      <c r="N96" s="77">
        <f t="shared" si="10"/>
        <v>13268114</v>
      </c>
      <c r="O96" s="2">
        <f t="shared" si="7"/>
        <v>0</v>
      </c>
    </row>
    <row r="97" spans="1:15" ht="15.75" customHeight="1" hidden="1">
      <c r="A97" s="52"/>
      <c r="B97" s="53"/>
      <c r="C97" s="40"/>
      <c r="D97" s="40"/>
      <c r="E97" s="49"/>
      <c r="F97" s="40"/>
      <c r="G97" s="42"/>
      <c r="H97" s="40"/>
      <c r="I97" s="41"/>
      <c r="J97" s="40"/>
      <c r="K97" s="39"/>
      <c r="L97" s="39"/>
      <c r="M97" s="43"/>
      <c r="N97" s="77">
        <f t="shared" si="10"/>
        <v>0</v>
      </c>
      <c r="O97" s="2">
        <f t="shared" si="7"/>
        <v>0</v>
      </c>
    </row>
    <row r="98" spans="1:15" ht="15.75" customHeight="1" hidden="1">
      <c r="A98" s="52"/>
      <c r="B98" s="53"/>
      <c r="C98" s="39"/>
      <c r="D98" s="40"/>
      <c r="E98" s="49"/>
      <c r="F98" s="40"/>
      <c r="G98" s="42"/>
      <c r="H98" s="40"/>
      <c r="I98" s="41"/>
      <c r="J98" s="40"/>
      <c r="K98" s="39"/>
      <c r="L98" s="39"/>
      <c r="M98" s="43"/>
      <c r="N98" s="77">
        <f t="shared" si="10"/>
        <v>0</v>
      </c>
      <c r="O98" s="2">
        <f t="shared" si="7"/>
        <v>0</v>
      </c>
    </row>
    <row r="99" spans="1:15" ht="14.25" customHeight="1">
      <c r="A99" s="52"/>
      <c r="B99" s="56" t="s">
        <v>85</v>
      </c>
      <c r="C99" s="40">
        <v>0</v>
      </c>
      <c r="D99" s="40"/>
      <c r="E99" s="49">
        <f>'[3]재정운영'!$D$214</f>
        <v>72002220</v>
      </c>
      <c r="F99" s="40"/>
      <c r="G99" s="40">
        <v>0</v>
      </c>
      <c r="H99" s="40"/>
      <c r="I99" s="41">
        <f>'[5]상수도(IS)'!$D$322+'[5]하수도(IS)'!$D$322</f>
        <v>1563771</v>
      </c>
      <c r="J99" s="40">
        <f t="shared" si="9"/>
        <v>1563.771</v>
      </c>
      <c r="K99" s="39"/>
      <c r="L99" s="39"/>
      <c r="M99" s="43">
        <f t="shared" si="1"/>
        <v>73565.991</v>
      </c>
      <c r="N99" s="77">
        <f t="shared" si="10"/>
        <v>73565991</v>
      </c>
      <c r="O99" s="2">
        <f t="shared" si="7"/>
        <v>0</v>
      </c>
    </row>
    <row r="100" spans="1:15" ht="14.25" customHeight="1">
      <c r="A100" s="52"/>
      <c r="B100" s="56"/>
      <c r="C100" s="39"/>
      <c r="D100" s="40"/>
      <c r="E100" s="41"/>
      <c r="F100" s="40"/>
      <c r="G100" s="42"/>
      <c r="H100" s="40"/>
      <c r="I100" s="41"/>
      <c r="J100" s="40"/>
      <c r="K100" s="39"/>
      <c r="L100" s="39"/>
      <c r="M100" s="43"/>
      <c r="N100" s="51"/>
      <c r="O100" s="2">
        <f t="shared" si="7"/>
        <v>0</v>
      </c>
    </row>
    <row r="101" spans="1:16" s="65" customFormat="1" ht="14.25" customHeight="1">
      <c r="A101" s="69" t="s">
        <v>86</v>
      </c>
      <c r="B101" s="70"/>
      <c r="C101" s="59">
        <f aca="true" t="shared" si="11" ref="C101:K101">C31+C37+C68+C76+C87</f>
        <v>687180318466</v>
      </c>
      <c r="D101" s="60">
        <f t="shared" si="11"/>
        <v>687180318.466</v>
      </c>
      <c r="E101" s="59">
        <f t="shared" si="11"/>
        <v>40428678353</v>
      </c>
      <c r="F101" s="60">
        <f t="shared" si="11"/>
        <v>40428678.35300001</v>
      </c>
      <c r="G101" s="59">
        <f t="shared" si="11"/>
        <v>1659985901</v>
      </c>
      <c r="H101" s="60">
        <f t="shared" si="11"/>
        <v>1629933.157</v>
      </c>
      <c r="I101" s="59">
        <f t="shared" si="11"/>
        <v>78362309370</v>
      </c>
      <c r="J101" s="60">
        <f t="shared" si="11"/>
        <v>78362309.37</v>
      </c>
      <c r="K101" s="60">
        <f t="shared" si="11"/>
        <v>0</v>
      </c>
      <c r="L101" s="59">
        <f>L76+L37</f>
        <v>37240435850</v>
      </c>
      <c r="M101" s="63">
        <f>M31+M37+M68+M76+M87</f>
        <v>770390856.2399999</v>
      </c>
      <c r="N101" s="44">
        <f>N31+N37+N68+N76+N87</f>
        <v>770390856240</v>
      </c>
      <c r="O101" s="2">
        <f t="shared" si="7"/>
        <v>37240435850</v>
      </c>
      <c r="P101" s="64"/>
    </row>
    <row r="102" spans="1:16" s="65" customFormat="1" ht="14.25" customHeight="1">
      <c r="A102" s="69"/>
      <c r="B102" s="70"/>
      <c r="C102" s="59"/>
      <c r="D102" s="60"/>
      <c r="E102" s="61"/>
      <c r="F102" s="60"/>
      <c r="G102" s="59"/>
      <c r="H102" s="60"/>
      <c r="I102" s="61"/>
      <c r="J102" s="60"/>
      <c r="K102" s="60"/>
      <c r="L102" s="59"/>
      <c r="M102" s="63"/>
      <c r="N102" s="44"/>
      <c r="O102" s="2"/>
      <c r="P102" s="64"/>
    </row>
    <row r="103" spans="1:16" s="65" customFormat="1" ht="14.25" customHeight="1">
      <c r="A103" s="69" t="s">
        <v>87</v>
      </c>
      <c r="B103" s="70"/>
      <c r="C103" s="59">
        <f>SUM(C104:C106)</f>
        <v>389539461200</v>
      </c>
      <c r="D103" s="60">
        <f>C103/1000</f>
        <v>389539461.2</v>
      </c>
      <c r="E103" s="61">
        <f>SUM(E104:E106)</f>
        <v>11501712617</v>
      </c>
      <c r="F103" s="60">
        <f>E103/1000</f>
        <v>11501712.617</v>
      </c>
      <c r="G103" s="59">
        <f>SUM(G104:G106)</f>
        <v>2008695026.500274</v>
      </c>
      <c r="H103" s="60">
        <f>G103/1000</f>
        <v>2008695.026500274</v>
      </c>
      <c r="I103" s="61">
        <f>SUM(I104:I106)</f>
        <v>42744987530</v>
      </c>
      <c r="J103" s="60">
        <f>I103/1000</f>
        <v>42744987.53</v>
      </c>
      <c r="K103" s="59"/>
      <c r="L103" s="59">
        <f>L105</f>
        <v>339506850</v>
      </c>
      <c r="M103" s="63">
        <f>N103/1000</f>
        <v>445455349.52350026</v>
      </c>
      <c r="N103" s="44">
        <f>N104+N105+N106</f>
        <v>445455349523.50024</v>
      </c>
      <c r="O103" s="2">
        <f aca="true" t="shared" si="12" ref="O103:O122">C103+E103+G103+I103-N103</f>
        <v>339506850</v>
      </c>
      <c r="P103" s="64"/>
    </row>
    <row r="104" spans="1:15" ht="14.25" customHeight="1">
      <c r="A104" s="52"/>
      <c r="B104" s="53" t="s">
        <v>38</v>
      </c>
      <c r="C104" s="39">
        <f>'[2]재정운영'!$D$11</f>
        <v>320872962760</v>
      </c>
      <c r="D104" s="40"/>
      <c r="E104" s="49">
        <v>0</v>
      </c>
      <c r="F104" s="40"/>
      <c r="G104" s="40">
        <v>0</v>
      </c>
      <c r="H104" s="40"/>
      <c r="I104" s="49">
        <v>0</v>
      </c>
      <c r="J104" s="40">
        <f>I104/1000</f>
        <v>0</v>
      </c>
      <c r="K104" s="39"/>
      <c r="L104" s="39"/>
      <c r="M104" s="43">
        <f>N104/1000</f>
        <v>320872962.76</v>
      </c>
      <c r="N104" s="51">
        <f>C104+E104+G104+I104-K104</f>
        <v>320872962760</v>
      </c>
      <c r="O104" s="2">
        <f t="shared" si="12"/>
        <v>0</v>
      </c>
    </row>
    <row r="105" spans="1:15" ht="14.25" customHeight="1">
      <c r="A105" s="52"/>
      <c r="B105" s="53" t="s">
        <v>39</v>
      </c>
      <c r="C105" s="39">
        <f>'[2]재정운영'!$D$29</f>
        <v>20967044450</v>
      </c>
      <c r="D105" s="40"/>
      <c r="E105" s="41">
        <f>'[3]재정운영'!$D$10</f>
        <v>3102825928</v>
      </c>
      <c r="F105" s="40"/>
      <c r="G105" s="42">
        <f>'[4]재정운영'!$B$11</f>
        <v>1932711073.500274</v>
      </c>
      <c r="H105" s="40"/>
      <c r="I105" s="41">
        <f>'[5]상수도(IS)'!$D$30+'[5]하수도(IS)'!$D$30</f>
        <v>42729305910</v>
      </c>
      <c r="J105" s="40">
        <f>I105/1000</f>
        <v>42729305.91</v>
      </c>
      <c r="K105" s="39"/>
      <c r="L105" s="40">
        <v>339506850</v>
      </c>
      <c r="M105" s="43">
        <f>N105/1000</f>
        <v>68392380.51150027</v>
      </c>
      <c r="N105" s="51">
        <f>C105+E105+G105+I105-L105</f>
        <v>68392380511.500275</v>
      </c>
      <c r="O105" s="2">
        <f t="shared" si="12"/>
        <v>339506850</v>
      </c>
    </row>
    <row r="106" spans="1:15" ht="14.25" customHeight="1">
      <c r="A106" s="52"/>
      <c r="B106" s="53" t="s">
        <v>40</v>
      </c>
      <c r="C106" s="39">
        <f>'[2]재정운영'!$D$36</f>
        <v>47699453990</v>
      </c>
      <c r="D106" s="40"/>
      <c r="E106" s="41">
        <f>'[3]재정운영'!$D$17</f>
        <v>8398886689</v>
      </c>
      <c r="F106" s="40"/>
      <c r="G106" s="42">
        <f>'[4]재정운영'!$B$16</f>
        <v>75983953</v>
      </c>
      <c r="H106" s="40"/>
      <c r="I106" s="41">
        <f>'[5]하수도(IS)'!$D$37</f>
        <v>15681620</v>
      </c>
      <c r="J106" s="40">
        <f>I106/1000</f>
        <v>15681.62</v>
      </c>
      <c r="K106" s="39"/>
      <c r="L106" s="39"/>
      <c r="M106" s="43">
        <f>N106/1000</f>
        <v>56190006.252</v>
      </c>
      <c r="N106" s="51">
        <f>C106+E106+G106+I106-K106</f>
        <v>56190006252</v>
      </c>
      <c r="O106" s="2">
        <f t="shared" si="12"/>
        <v>0</v>
      </c>
    </row>
    <row r="107" spans="1:15" ht="14.25" customHeight="1">
      <c r="A107" s="52"/>
      <c r="B107" s="53"/>
      <c r="C107" s="79"/>
      <c r="D107" s="60"/>
      <c r="E107" s="41"/>
      <c r="F107" s="40"/>
      <c r="G107" s="42"/>
      <c r="H107" s="40"/>
      <c r="I107" s="41"/>
      <c r="J107" s="40"/>
      <c r="K107" s="39"/>
      <c r="L107" s="39"/>
      <c r="M107" s="43"/>
      <c r="N107" s="51"/>
      <c r="O107" s="2">
        <f t="shared" si="12"/>
        <v>0</v>
      </c>
    </row>
    <row r="108" spans="1:16" s="65" customFormat="1" ht="14.25" customHeight="1">
      <c r="A108" s="69" t="s">
        <v>88</v>
      </c>
      <c r="B108" s="70"/>
      <c r="C108" s="59">
        <f>SUM(C109:C114)</f>
        <v>445728548615</v>
      </c>
      <c r="D108" s="60">
        <f>C108/1000</f>
        <v>445728548.615</v>
      </c>
      <c r="E108" s="60">
        <f>SUM(E109:E114)</f>
        <v>7141850025</v>
      </c>
      <c r="F108" s="60">
        <f aca="true" t="shared" si="13" ref="F108:F114">E108/1000</f>
        <v>7141850.025</v>
      </c>
      <c r="G108" s="59">
        <f>SUM(G109:G114)</f>
        <v>195000000</v>
      </c>
      <c r="H108" s="60">
        <f aca="true" t="shared" si="14" ref="H108:H114">G108/1000</f>
        <v>195000</v>
      </c>
      <c r="I108" s="60">
        <f>SUM(I109:I114)</f>
        <v>19140517000</v>
      </c>
      <c r="J108" s="40">
        <f aca="true" t="shared" si="15" ref="J108:J114">I108/1000</f>
        <v>19140517</v>
      </c>
      <c r="K108" s="59"/>
      <c r="L108" s="59"/>
      <c r="M108" s="63">
        <f>SUM(M109:M114)</f>
        <v>472205915.64</v>
      </c>
      <c r="N108" s="44">
        <f>SUM(N109:N114)</f>
        <v>472205915640</v>
      </c>
      <c r="O108" s="2">
        <f t="shared" si="12"/>
        <v>0</v>
      </c>
      <c r="P108" s="64"/>
    </row>
    <row r="109" spans="1:15" ht="14.25" customHeight="1">
      <c r="A109" s="52"/>
      <c r="B109" s="53" t="s">
        <v>89</v>
      </c>
      <c r="C109" s="39">
        <f>'[2]재정운영'!$D$53</f>
        <v>157670822000</v>
      </c>
      <c r="D109" s="40"/>
      <c r="E109" s="49">
        <v>0</v>
      </c>
      <c r="F109" s="40"/>
      <c r="G109" s="40">
        <v>0</v>
      </c>
      <c r="H109" s="40"/>
      <c r="I109" s="49">
        <v>0</v>
      </c>
      <c r="J109" s="40">
        <f t="shared" si="15"/>
        <v>0</v>
      </c>
      <c r="K109" s="39"/>
      <c r="L109" s="39"/>
      <c r="M109" s="43">
        <f aca="true" t="shared" si="16" ref="M109:M120">N109/1000</f>
        <v>157670822</v>
      </c>
      <c r="N109" s="51">
        <f aca="true" t="shared" si="17" ref="N109:N114">C109+E109+G109+I109-K109</f>
        <v>157670822000</v>
      </c>
      <c r="O109" s="2">
        <f t="shared" si="12"/>
        <v>0</v>
      </c>
    </row>
    <row r="110" spans="1:15" ht="14.25" customHeight="1">
      <c r="A110" s="52"/>
      <c r="B110" s="53" t="s">
        <v>41</v>
      </c>
      <c r="C110" s="39">
        <f>'[2]재정운영'!$D$57</f>
        <v>27911527000</v>
      </c>
      <c r="D110" s="40"/>
      <c r="E110" s="49">
        <v>0</v>
      </c>
      <c r="F110" s="40"/>
      <c r="G110" s="40">
        <v>0</v>
      </c>
      <c r="H110" s="40"/>
      <c r="I110" s="49">
        <v>0</v>
      </c>
      <c r="J110" s="40">
        <f t="shared" si="15"/>
        <v>0</v>
      </c>
      <c r="K110" s="39"/>
      <c r="L110" s="39"/>
      <c r="M110" s="43">
        <f t="shared" si="16"/>
        <v>27911527</v>
      </c>
      <c r="N110" s="51">
        <f t="shared" si="17"/>
        <v>27911527000</v>
      </c>
      <c r="O110" s="2">
        <f t="shared" si="12"/>
        <v>0</v>
      </c>
    </row>
    <row r="111" spans="1:15" ht="14.25" customHeight="1">
      <c r="A111" s="52"/>
      <c r="B111" s="53" t="s">
        <v>42</v>
      </c>
      <c r="C111" s="39">
        <f>'[2]재정운영'!$D$59</f>
        <v>194653761337</v>
      </c>
      <c r="D111" s="40"/>
      <c r="E111" s="49">
        <f>'[3]재정운영'!$D$27</f>
        <v>5438021025</v>
      </c>
      <c r="F111" s="40"/>
      <c r="G111" s="40">
        <v>0</v>
      </c>
      <c r="H111" s="40"/>
      <c r="I111" s="49">
        <v>0</v>
      </c>
      <c r="J111" s="40">
        <f t="shared" si="15"/>
        <v>0</v>
      </c>
      <c r="K111" s="39"/>
      <c r="L111" s="39"/>
      <c r="M111" s="43">
        <f t="shared" si="16"/>
        <v>200091782.362</v>
      </c>
      <c r="N111" s="51">
        <f t="shared" si="17"/>
        <v>200091782362</v>
      </c>
      <c r="O111" s="2">
        <f t="shared" si="12"/>
        <v>0</v>
      </c>
    </row>
    <row r="112" spans="1:15" ht="14.25" customHeight="1">
      <c r="A112" s="52"/>
      <c r="B112" s="56" t="s">
        <v>43</v>
      </c>
      <c r="C112" s="39">
        <f>'[2]재정운영'!$D$61</f>
        <v>65443863178</v>
      </c>
      <c r="D112" s="40"/>
      <c r="E112" s="49">
        <f>'[3]재정운영'!$D$29</f>
        <v>1703829000</v>
      </c>
      <c r="F112" s="40"/>
      <c r="G112" s="42">
        <f>'[4]재정운영'!$B$21</f>
        <v>195000000</v>
      </c>
      <c r="H112" s="40"/>
      <c r="I112" s="49">
        <f>'[5]상수도(IS)'!$D$62+'[5]하수도(IS)'!$D$62</f>
        <v>19140517000</v>
      </c>
      <c r="J112" s="40">
        <f t="shared" si="15"/>
        <v>19140517</v>
      </c>
      <c r="K112" s="39"/>
      <c r="L112" s="39"/>
      <c r="M112" s="43">
        <f t="shared" si="16"/>
        <v>86483209.178</v>
      </c>
      <c r="N112" s="51">
        <f t="shared" si="17"/>
        <v>86483209178</v>
      </c>
      <c r="O112" s="2">
        <f t="shared" si="12"/>
        <v>0</v>
      </c>
    </row>
    <row r="113" spans="1:15" ht="14.25" customHeight="1" hidden="1">
      <c r="A113" s="52"/>
      <c r="B113" s="56" t="s">
        <v>90</v>
      </c>
      <c r="C113" s="39"/>
      <c r="D113" s="40">
        <f>C113/1000</f>
        <v>0</v>
      </c>
      <c r="E113" s="41"/>
      <c r="F113" s="40">
        <f t="shared" si="13"/>
        <v>0</v>
      </c>
      <c r="G113" s="42"/>
      <c r="H113" s="40">
        <f t="shared" si="14"/>
        <v>0</v>
      </c>
      <c r="I113" s="41"/>
      <c r="J113" s="40">
        <f t="shared" si="15"/>
        <v>0</v>
      </c>
      <c r="K113" s="39"/>
      <c r="L113" s="39"/>
      <c r="M113" s="43">
        <f t="shared" si="16"/>
        <v>0</v>
      </c>
      <c r="N113" s="51">
        <f t="shared" si="17"/>
        <v>0</v>
      </c>
      <c r="O113" s="2">
        <f t="shared" si="12"/>
        <v>0</v>
      </c>
    </row>
    <row r="114" spans="1:15" ht="14.25" customHeight="1">
      <c r="A114" s="52"/>
      <c r="B114" s="56" t="s">
        <v>91</v>
      </c>
      <c r="C114" s="39">
        <f>'[2]재정운영'!$D$65</f>
        <v>48575100</v>
      </c>
      <c r="D114" s="40">
        <f>C114/1000</f>
        <v>48575.1</v>
      </c>
      <c r="E114" s="49">
        <v>0</v>
      </c>
      <c r="F114" s="40">
        <f t="shared" si="13"/>
        <v>0</v>
      </c>
      <c r="G114" s="40">
        <v>0</v>
      </c>
      <c r="H114" s="40">
        <f t="shared" si="14"/>
        <v>0</v>
      </c>
      <c r="I114" s="49">
        <v>0</v>
      </c>
      <c r="J114" s="40">
        <f t="shared" si="15"/>
        <v>0</v>
      </c>
      <c r="K114" s="39"/>
      <c r="L114" s="39"/>
      <c r="M114" s="43">
        <f t="shared" si="16"/>
        <v>48575.1</v>
      </c>
      <c r="N114" s="51">
        <f t="shared" si="17"/>
        <v>48575100</v>
      </c>
      <c r="O114" s="2">
        <f t="shared" si="12"/>
        <v>0</v>
      </c>
    </row>
    <row r="115" spans="1:16" s="65" customFormat="1" ht="14.25" customHeight="1">
      <c r="A115" s="69"/>
      <c r="B115" s="70"/>
      <c r="C115" s="79"/>
      <c r="D115" s="60"/>
      <c r="E115" s="62"/>
      <c r="F115" s="60"/>
      <c r="G115" s="79"/>
      <c r="H115" s="60"/>
      <c r="I115" s="62"/>
      <c r="J115" s="60"/>
      <c r="K115" s="59"/>
      <c r="L115" s="59"/>
      <c r="M115" s="63"/>
      <c r="N115" s="51"/>
      <c r="O115" s="2">
        <f t="shared" si="12"/>
        <v>0</v>
      </c>
      <c r="P115" s="64"/>
    </row>
    <row r="116" spans="1:16" s="65" customFormat="1" ht="14.25" customHeight="1">
      <c r="A116" s="69" t="s">
        <v>92</v>
      </c>
      <c r="B116" s="70"/>
      <c r="C116" s="59">
        <f>SUM(C117:C120)</f>
        <v>12764707911</v>
      </c>
      <c r="D116" s="60">
        <f>C116/1000</f>
        <v>12764707.911</v>
      </c>
      <c r="E116" s="61">
        <f>SUM(E117:E120)</f>
        <v>32891251277</v>
      </c>
      <c r="F116" s="60">
        <f>E116/1000</f>
        <v>32891251.277</v>
      </c>
      <c r="G116" s="59">
        <f>SUM(G117:G120)</f>
        <v>4175825000</v>
      </c>
      <c r="H116" s="60">
        <f>G116/1000</f>
        <v>4175825</v>
      </c>
      <c r="I116" s="71">
        <f>SUM(I117:I120)</f>
        <v>179451783</v>
      </c>
      <c r="J116" s="60">
        <f>I116/1000</f>
        <v>179451.783</v>
      </c>
      <c r="K116" s="59"/>
      <c r="L116" s="59">
        <f>L117</f>
        <v>36900929000</v>
      </c>
      <c r="M116" s="63">
        <f t="shared" si="16"/>
        <v>13110306.971</v>
      </c>
      <c r="N116" s="44">
        <f>SUM(N117:N120)</f>
        <v>13110306971</v>
      </c>
      <c r="O116" s="2">
        <f t="shared" si="12"/>
        <v>36900929000</v>
      </c>
      <c r="P116" s="64"/>
    </row>
    <row r="117" spans="1:15" ht="14.25" customHeight="1">
      <c r="A117" s="52"/>
      <c r="B117" s="53" t="s">
        <v>93</v>
      </c>
      <c r="C117" s="74">
        <f>'[2]재정운영'!$D$71</f>
        <v>161705770</v>
      </c>
      <c r="D117" s="68"/>
      <c r="E117" s="56">
        <f>'[3]재정운영'!$D$33</f>
        <v>32876844000</v>
      </c>
      <c r="F117" s="68"/>
      <c r="G117" s="80">
        <f>'[4]재정운영'!$B$25</f>
        <v>4175825000</v>
      </c>
      <c r="H117" s="40"/>
      <c r="I117" s="49">
        <f>'[5]상수도(IS)'!$D$72+'[5]하수도(IS)'!$D$72</f>
        <v>0</v>
      </c>
      <c r="J117" s="40">
        <f>I117/1000</f>
        <v>0</v>
      </c>
      <c r="K117" s="40">
        <f>L117/1000</f>
        <v>36900929</v>
      </c>
      <c r="L117" s="40">
        <v>36900929000</v>
      </c>
      <c r="M117" s="43">
        <f t="shared" si="16"/>
        <v>313445.77</v>
      </c>
      <c r="N117" s="76">
        <f>C117+E117+G117+I117-L117</f>
        <v>313445770</v>
      </c>
      <c r="O117" s="2">
        <f t="shared" si="12"/>
        <v>36900929000</v>
      </c>
    </row>
    <row r="118" spans="1:15" ht="14.25" customHeight="1">
      <c r="A118" s="52"/>
      <c r="B118" s="53" t="s">
        <v>94</v>
      </c>
      <c r="C118" s="39">
        <f>'[2]재정운영'!$D$73</f>
        <v>10230000000</v>
      </c>
      <c r="D118" s="40"/>
      <c r="E118" s="49">
        <v>0</v>
      </c>
      <c r="F118" s="40"/>
      <c r="G118" s="40">
        <v>0</v>
      </c>
      <c r="H118" s="40"/>
      <c r="I118" s="49">
        <v>0</v>
      </c>
      <c r="J118" s="40">
        <f>I118/1000</f>
        <v>0</v>
      </c>
      <c r="K118" s="40"/>
      <c r="L118" s="39"/>
      <c r="M118" s="43">
        <f t="shared" si="16"/>
        <v>10230000</v>
      </c>
      <c r="N118" s="51">
        <f>C118+E118+G118+I118-K118</f>
        <v>10230000000</v>
      </c>
      <c r="O118" s="2">
        <f t="shared" si="12"/>
        <v>0</v>
      </c>
    </row>
    <row r="119" spans="1:15" ht="14.25" customHeight="1">
      <c r="A119" s="52"/>
      <c r="B119" s="53" t="s">
        <v>95</v>
      </c>
      <c r="C119" s="40">
        <f>'[2]재정운영'!$D$75</f>
        <v>29751</v>
      </c>
      <c r="D119" s="40"/>
      <c r="E119" s="49">
        <f>'[3]재정운영'!$D$35</f>
        <v>1381367</v>
      </c>
      <c r="F119" s="40"/>
      <c r="G119" s="42"/>
      <c r="H119" s="40"/>
      <c r="I119" s="41">
        <f>'[5]상수도(IS)'!$D$76</f>
        <v>65442</v>
      </c>
      <c r="J119" s="40">
        <f>I119/1000</f>
        <v>65.442</v>
      </c>
      <c r="K119" s="40"/>
      <c r="L119" s="39"/>
      <c r="M119" s="43">
        <f t="shared" si="16"/>
        <v>1476.56</v>
      </c>
      <c r="N119" s="51">
        <f>C119+E119+G119+I119-K119</f>
        <v>1476560</v>
      </c>
      <c r="O119" s="2">
        <f t="shared" si="12"/>
        <v>0</v>
      </c>
    </row>
    <row r="120" spans="1:15" ht="13.5">
      <c r="A120" s="52"/>
      <c r="B120" s="53" t="s">
        <v>96</v>
      </c>
      <c r="C120" s="40">
        <f>'[2]재정운영'!$D$77</f>
        <v>2372972390</v>
      </c>
      <c r="D120" s="40"/>
      <c r="E120" s="49">
        <f>'[3]재정운영'!$D$37</f>
        <v>13025910</v>
      </c>
      <c r="F120" s="40"/>
      <c r="G120" s="42"/>
      <c r="H120" s="40"/>
      <c r="I120" s="41">
        <f>'[5]상수도(IS)'!$D$78+'[5]하수도(IS)'!$D$78</f>
        <v>179386341</v>
      </c>
      <c r="J120" s="40">
        <f>I120/1000</f>
        <v>179386.341</v>
      </c>
      <c r="K120" s="39"/>
      <c r="L120" s="39"/>
      <c r="M120" s="43">
        <f t="shared" si="16"/>
        <v>2565384.641</v>
      </c>
      <c r="N120" s="51">
        <f>C120+E120+G120+I120-K120</f>
        <v>2565384641</v>
      </c>
      <c r="O120" s="2">
        <f t="shared" si="12"/>
        <v>0</v>
      </c>
    </row>
    <row r="121" spans="1:15" ht="14.25" customHeight="1">
      <c r="A121" s="52"/>
      <c r="B121" s="53"/>
      <c r="C121" s="42"/>
      <c r="D121" s="40"/>
      <c r="E121" s="41"/>
      <c r="F121" s="40"/>
      <c r="G121" s="42"/>
      <c r="H121" s="40"/>
      <c r="I121" s="41"/>
      <c r="J121" s="40"/>
      <c r="K121" s="39"/>
      <c r="L121" s="39"/>
      <c r="M121" s="43"/>
      <c r="N121" s="51"/>
      <c r="O121" s="2">
        <f t="shared" si="12"/>
        <v>0</v>
      </c>
    </row>
    <row r="122" spans="1:16" s="65" customFormat="1" ht="14.25" customHeight="1">
      <c r="A122" s="69" t="s">
        <v>97</v>
      </c>
      <c r="B122" s="72"/>
      <c r="C122" s="79">
        <f>C103+C108+C116</f>
        <v>848032717726</v>
      </c>
      <c r="D122" s="60">
        <f>D103+D108+D116</f>
        <v>848032717.7260001</v>
      </c>
      <c r="E122" s="79">
        <f aca="true" t="shared" si="18" ref="E122:N122">E103+E108+E116</f>
        <v>51534813919</v>
      </c>
      <c r="F122" s="60">
        <f t="shared" si="18"/>
        <v>51534813.919</v>
      </c>
      <c r="G122" s="79">
        <f t="shared" si="18"/>
        <v>6379520026.500274</v>
      </c>
      <c r="H122" s="60">
        <f t="shared" si="18"/>
        <v>6379520.0265002735</v>
      </c>
      <c r="I122" s="79">
        <f t="shared" si="18"/>
        <v>62064956313</v>
      </c>
      <c r="J122" s="60">
        <f t="shared" si="18"/>
        <v>62064956.313</v>
      </c>
      <c r="K122" s="60">
        <f t="shared" si="18"/>
        <v>0</v>
      </c>
      <c r="L122" s="79">
        <f>L116+L103</f>
        <v>37240435850</v>
      </c>
      <c r="M122" s="63">
        <f t="shared" si="18"/>
        <v>930771572.1345003</v>
      </c>
      <c r="N122" s="81">
        <f t="shared" si="18"/>
        <v>930771572134.5002</v>
      </c>
      <c r="O122" s="2">
        <f t="shared" si="12"/>
        <v>37240435850</v>
      </c>
      <c r="P122" s="64"/>
    </row>
    <row r="123" spans="1:16" s="65" customFormat="1" ht="14.25" customHeight="1">
      <c r="A123" s="69"/>
      <c r="B123" s="70"/>
      <c r="C123" s="59"/>
      <c r="D123" s="60"/>
      <c r="E123" s="61"/>
      <c r="F123" s="60"/>
      <c r="G123" s="59"/>
      <c r="H123" s="60"/>
      <c r="I123" s="61"/>
      <c r="J123" s="60"/>
      <c r="K123" s="60"/>
      <c r="L123" s="59"/>
      <c r="M123" s="63"/>
      <c r="N123" s="44"/>
      <c r="O123" s="2"/>
      <c r="P123" s="64"/>
    </row>
    <row r="124" spans="1:16" s="65" customFormat="1" ht="14.25" customHeight="1">
      <c r="A124" s="82" t="s">
        <v>98</v>
      </c>
      <c r="B124" s="83"/>
      <c r="C124" s="59">
        <f aca="true" t="shared" si="19" ref="C124:K124">C122-C101</f>
        <v>160852399260</v>
      </c>
      <c r="D124" s="60">
        <f t="shared" si="19"/>
        <v>160852399.2600001</v>
      </c>
      <c r="E124" s="59">
        <f t="shared" si="19"/>
        <v>11106135566</v>
      </c>
      <c r="F124" s="59">
        <f t="shared" si="19"/>
        <v>11106135.565999992</v>
      </c>
      <c r="G124" s="59">
        <f t="shared" si="19"/>
        <v>4719534125.500274</v>
      </c>
      <c r="H124" s="60">
        <f t="shared" si="19"/>
        <v>4749586.869500274</v>
      </c>
      <c r="I124" s="59">
        <f t="shared" si="19"/>
        <v>-16297353057</v>
      </c>
      <c r="J124" s="60">
        <f t="shared" si="19"/>
        <v>-16297353.057000004</v>
      </c>
      <c r="K124" s="60">
        <f t="shared" si="19"/>
        <v>0</v>
      </c>
      <c r="L124" s="60">
        <f>L101-L122</f>
        <v>0</v>
      </c>
      <c r="M124" s="63">
        <f>M122-M101</f>
        <v>160380715.89450037</v>
      </c>
      <c r="N124" s="44">
        <f>N122-N101</f>
        <v>160380715894.50024</v>
      </c>
      <c r="O124" s="2">
        <f t="shared" si="7"/>
        <v>0</v>
      </c>
      <c r="P124" s="64"/>
    </row>
    <row r="125" spans="1:15" ht="14.25" customHeight="1">
      <c r="A125" s="52"/>
      <c r="B125" s="56"/>
      <c r="C125" s="39"/>
      <c r="D125" s="40"/>
      <c r="E125" s="41"/>
      <c r="F125" s="40"/>
      <c r="G125" s="42"/>
      <c r="H125" s="40"/>
      <c r="I125" s="41"/>
      <c r="J125" s="40"/>
      <c r="K125" s="39"/>
      <c r="L125" s="39"/>
      <c r="M125" s="43"/>
      <c r="N125" s="51"/>
      <c r="O125" s="2">
        <f>D125+F125+H125+J125-K125-M125</f>
        <v>0</v>
      </c>
    </row>
    <row r="126" spans="1:15" ht="14.25" customHeight="1" thickBot="1">
      <c r="A126" s="84"/>
      <c r="B126" s="85"/>
      <c r="C126" s="86"/>
      <c r="D126" s="87"/>
      <c r="E126" s="88"/>
      <c r="F126" s="89"/>
      <c r="G126" s="90"/>
      <c r="H126" s="89"/>
      <c r="I126" s="88"/>
      <c r="J126" s="89"/>
      <c r="K126" s="91"/>
      <c r="L126" s="91"/>
      <c r="M126" s="92"/>
      <c r="N126" s="93"/>
      <c r="O126" s="2">
        <f>D126+F126+H126+J126-K126-M126</f>
        <v>0</v>
      </c>
    </row>
    <row r="127" ht="14.25" customHeight="1"/>
    <row r="128" ht="13.5">
      <c r="N128" s="15">
        <f>C124+E124+G124+I124</f>
        <v>160380715894.50027</v>
      </c>
    </row>
    <row r="129" ht="13.5">
      <c r="N129" s="16" t="s">
        <v>46</v>
      </c>
    </row>
    <row r="130" spans="2:16" s="95" customFormat="1" ht="13.5">
      <c r="B130" s="96" t="s">
        <v>99</v>
      </c>
      <c r="C130" s="95">
        <f aca="true" t="shared" si="20" ref="C130:K130">C122-C101-C124</f>
        <v>0</v>
      </c>
      <c r="D130" s="95">
        <f t="shared" si="20"/>
        <v>0</v>
      </c>
      <c r="E130" s="95">
        <f t="shared" si="20"/>
        <v>0</v>
      </c>
      <c r="F130" s="95">
        <f t="shared" si="20"/>
        <v>0</v>
      </c>
      <c r="G130" s="95">
        <f t="shared" si="20"/>
        <v>0</v>
      </c>
      <c r="H130" s="95">
        <f t="shared" si="20"/>
        <v>0</v>
      </c>
      <c r="I130" s="95">
        <f t="shared" si="20"/>
        <v>0</v>
      </c>
      <c r="J130" s="95">
        <f t="shared" si="20"/>
        <v>0</v>
      </c>
      <c r="K130" s="95">
        <f t="shared" si="20"/>
        <v>0</v>
      </c>
      <c r="L130" s="95" t="s">
        <v>46</v>
      </c>
      <c r="M130" s="95">
        <f>M122-M101-M124</f>
        <v>0</v>
      </c>
      <c r="N130" s="95">
        <f>N122-N101-N124</f>
        <v>0</v>
      </c>
      <c r="O130" s="2"/>
      <c r="P130" s="3"/>
    </row>
    <row r="131" spans="2:8" ht="13.5">
      <c r="B131" s="96"/>
      <c r="H131" s="2" t="s">
        <v>46</v>
      </c>
    </row>
    <row r="132" ht="13.5">
      <c r="B132" s="96"/>
    </row>
    <row r="136" ht="13.5">
      <c r="C136" s="94" t="s">
        <v>46</v>
      </c>
    </row>
  </sheetData>
  <mergeCells count="5">
    <mergeCell ref="A124:B124"/>
    <mergeCell ref="A1:N1"/>
    <mergeCell ref="A3:N3"/>
    <mergeCell ref="A5:B6"/>
    <mergeCell ref="C5:N5"/>
  </mergeCells>
  <printOptions horizontalCentered="1"/>
  <pageMargins left="0.2" right="0.3" top="0.984251968503937" bottom="0.9448818897637796" header="0.5118110236220472" footer="0.6692913385826772"/>
  <pageSetup firstPageNumber="6" useFirstPageNumber="1" horizontalDpi="600" verticalDpi="600" orientation="portrait" paperSize="9" scale="7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2010-08-30T01:14:26Z</dcterms:created>
  <dcterms:modified xsi:type="dcterms:W3CDTF">2010-08-30T01:14:32Z</dcterms:modified>
  <cp:category/>
  <cp:version/>
  <cp:contentType/>
  <cp:contentStatus/>
</cp:coreProperties>
</file>