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0275" yWindow="90" windowWidth="17025" windowHeight="10635" activeTab="0"/>
  </bookViews>
  <sheets>
    <sheet name="재선충 상반기 실적 (2)" sheetId="19" r:id="rId1"/>
    <sheet name="재선충 하반기 실적 (2)" sheetId="18" r:id="rId2"/>
  </sheets>
  <externalReferences>
    <externalReference r:id="rId5"/>
  </externalReferences>
  <definedNames>
    <definedName name="_xlnm.Print_Area" localSheetId="0">'재선충 상반기 실적 (2)'!$A$1:$M$47</definedName>
    <definedName name="_xlnm.Print_Area" localSheetId="1">'재선충 하반기 실적 (2)'!$A$1:$M$28</definedName>
  </definedNames>
  <calcPr calcId="145621"/>
</workbook>
</file>

<file path=xl/sharedStrings.xml><?xml version="1.0" encoding="utf-8"?>
<sst xmlns="http://schemas.openxmlformats.org/spreadsheetml/2006/main" count="281" uniqueCount="201">
  <si>
    <t>2013.6.24기준</t>
  </si>
  <si>
    <t>□  사업 진행현황</t>
  </si>
  <si>
    <t>사 업 명</t>
  </si>
  <si>
    <t>사업지역</t>
  </si>
  <si>
    <t>사 업 량  (본)</t>
  </si>
  <si>
    <t>사 업 비 (천원)</t>
  </si>
  <si>
    <t>사업기간</t>
  </si>
  <si>
    <t>사업자</t>
  </si>
  <si>
    <t>추진실적
(본/%)</t>
  </si>
  <si>
    <t>비고</t>
  </si>
  <si>
    <t>계</t>
  </si>
  <si>
    <t>훈 증</t>
  </si>
  <si>
    <t>파 쇄</t>
  </si>
  <si>
    <t>품의액</t>
  </si>
  <si>
    <t>도 급</t>
  </si>
  <si>
    <t>관 급</t>
  </si>
  <si>
    <t>계약액</t>
  </si>
  <si>
    <t>2013년 가을철 소나무재선충병 방제사업 시설비 집행현황</t>
  </si>
  <si>
    <t>□  소나무재선충병 예산현황</t>
  </si>
  <si>
    <t>구  분</t>
  </si>
  <si>
    <t>예산액(A)</t>
  </si>
  <si>
    <t>원인행위액(B)</t>
  </si>
  <si>
    <t>실집행액(C)
(예정액포함)</t>
  </si>
  <si>
    <t>잔    액(A-C)</t>
  </si>
  <si>
    <t>비  고</t>
  </si>
  <si>
    <t>계</t>
  </si>
  <si>
    <t>덕성3지구</t>
  </si>
  <si>
    <t>본예산</t>
  </si>
  <si>
    <t>2차교부</t>
  </si>
  <si>
    <t>국도비보조
(시설비)</t>
  </si>
  <si>
    <t>1차교부</t>
  </si>
  <si>
    <t>도 예비비</t>
  </si>
  <si>
    <t>자체사업</t>
  </si>
  <si>
    <t>2014.1.13기준</t>
  </si>
  <si>
    <t>10개지구</t>
  </si>
  <si>
    <t>흥해 남송,양덕동
(영일만대로변)</t>
  </si>
  <si>
    <t>2013.10.14-11.7</t>
  </si>
  <si>
    <t>상지개발
(대표 이중재)</t>
  </si>
  <si>
    <t>완료</t>
  </si>
  <si>
    <t>양학,용흥,대련
(방장산터널좌측)</t>
  </si>
  <si>
    <t>2013.10.23-11.16</t>
  </si>
  <si>
    <t>성광개발
(대표 김현종)</t>
  </si>
  <si>
    <t>양학,용흥
(방장선터널우측)</t>
  </si>
  <si>
    <t>흥해읍 대련리
(우편집중국주변)</t>
  </si>
  <si>
    <t>2013.12.19-2014.1.22</t>
  </si>
  <si>
    <t>그린제이씨
(대표 정승곤)</t>
  </si>
  <si>
    <t>신광 상읍, 안덕, 만석</t>
  </si>
  <si>
    <t>2013.12.19-2014.1.27</t>
  </si>
  <si>
    <t>목양임업
(대표 김진탁)</t>
  </si>
  <si>
    <t>흥해 덕성, 덕장</t>
  </si>
  <si>
    <t>2013.12.27-2014.1.25</t>
  </si>
  <si>
    <t>부경임업</t>
  </si>
  <si>
    <t>2013.12.27-2014.1.30</t>
  </si>
  <si>
    <t>푸른이엔지
(대표 서석구)</t>
  </si>
  <si>
    <t>2014.1.2-2014.2.5</t>
  </si>
  <si>
    <t>부림임업
(대표 편해운)</t>
  </si>
  <si>
    <t>흥해 덕장</t>
  </si>
  <si>
    <t>2014.1.6-2014.2.9</t>
  </si>
  <si>
    <t>해암산업
(대표 강인식)</t>
  </si>
  <si>
    <t>청하 고현</t>
  </si>
  <si>
    <t>2014.1.3-2014.1.27</t>
  </si>
  <si>
    <t>태광임업
(대표 최차순)</t>
  </si>
  <si>
    <t>8건</t>
  </si>
  <si>
    <t>5건</t>
  </si>
  <si>
    <t>남송양덕지구</t>
  </si>
  <si>
    <t>양학용흥지구</t>
  </si>
  <si>
    <t>양학용흥2지구</t>
  </si>
  <si>
    <t>대련지구</t>
  </si>
  <si>
    <t>상읍안덕지구</t>
  </si>
  <si>
    <t>덕성지구</t>
  </si>
  <si>
    <t>덕성2지구</t>
  </si>
  <si>
    <t>덕장지구</t>
  </si>
  <si>
    <t>고현지구</t>
  </si>
  <si>
    <t>실시설계</t>
  </si>
  <si>
    <t>감리</t>
  </si>
  <si>
    <t>남송, 양덕2지구</t>
  </si>
  <si>
    <t>흥해 남송,양덕동</t>
  </si>
  <si>
    <t>13.1.31~3.6</t>
  </si>
  <si>
    <t>㈜목양임업
김진탁</t>
  </si>
  <si>
    <t>2,107본
(100%)</t>
  </si>
  <si>
    <t>우각지구</t>
  </si>
  <si>
    <t>신광 우각,토성,
       사정,호리</t>
  </si>
  <si>
    <t>13.2.4~3.10</t>
  </si>
  <si>
    <t>㈜영동개발
권영식</t>
  </si>
  <si>
    <t>2,125본
(100%)</t>
  </si>
  <si>
    <t>매산지구</t>
  </si>
  <si>
    <t>흥해 매산</t>
  </si>
  <si>
    <t>13.2.14~3.20</t>
  </si>
  <si>
    <t>㈜그린제이씨
정승곤</t>
  </si>
  <si>
    <t>1,755본
(100%)</t>
  </si>
  <si>
    <t>호리사정지구</t>
  </si>
  <si>
    <t>신광 호리, 사정</t>
  </si>
  <si>
    <t>1,473본
(100%)</t>
  </si>
  <si>
    <t>호리용곡지구</t>
  </si>
  <si>
    <t>흥해 양백,
 신광 호리, 용곡</t>
  </si>
  <si>
    <t>㈜푸른이엔지
서석구</t>
  </si>
  <si>
    <t>1,100본
(100%)</t>
  </si>
  <si>
    <t>호리죽성지구</t>
  </si>
  <si>
    <t>신광 죽성,상읍,
        호리</t>
  </si>
  <si>
    <t>㈜대건임업
김주선</t>
  </si>
  <si>
    <t>1,321본
(100%)</t>
  </si>
  <si>
    <t>대련이인지구</t>
  </si>
  <si>
    <t>흥해 대련,이인</t>
  </si>
  <si>
    <t>13.2.26~4.1</t>
  </si>
  <si>
    <t>1,582본
(100%)</t>
  </si>
  <si>
    <t>덕성덕장지구</t>
  </si>
  <si>
    <t>흥해 덕성,덕장,
        양백</t>
  </si>
  <si>
    <t>1,038본
(101%)</t>
  </si>
  <si>
    <t>학천초곡지구</t>
  </si>
  <si>
    <t>흥해 학천,초곡</t>
  </si>
  <si>
    <t>1,324본
(100%)</t>
  </si>
  <si>
    <t>학천지구</t>
  </si>
  <si>
    <t>흥해 학천</t>
  </si>
  <si>
    <t>1,606본
(100%)</t>
  </si>
  <si>
    <t>학천2지구</t>
  </si>
  <si>
    <t>13.2.28~4.3</t>
  </si>
  <si>
    <t>2,005본
(100%)</t>
  </si>
  <si>
    <t>이인대련학천지구</t>
  </si>
  <si>
    <t>흥해 이인,대련
        학천</t>
  </si>
  <si>
    <t>13.3.28~5.11</t>
  </si>
  <si>
    <t>1,751본
(105%)</t>
  </si>
  <si>
    <t>초곡지구</t>
  </si>
  <si>
    <t>흥해 초곡</t>
  </si>
  <si>
    <t>13.3.28~5.31</t>
  </si>
  <si>
    <t>㈜부림임업
편해운</t>
  </si>
  <si>
    <t>2,145본
(100%)</t>
  </si>
  <si>
    <t>학천초곡2지구</t>
  </si>
  <si>
    <t>1,033본
(100%)</t>
  </si>
  <si>
    <t>초곡2지구</t>
  </si>
  <si>
    <t>13.4.8-5.25</t>
  </si>
  <si>
    <t>1,318본
(100%)</t>
  </si>
  <si>
    <t>초곡3지구</t>
  </si>
  <si>
    <t>1,629본
(100%)</t>
  </si>
  <si>
    <t>초곡4지구</t>
  </si>
  <si>
    <t>흥해 초곡, 옥성, 
       마산, 북송</t>
  </si>
  <si>
    <t>㈜계림임업
김일두</t>
  </si>
  <si>
    <t>2,004본
(100%)</t>
  </si>
  <si>
    <t>초곡매산지구</t>
  </si>
  <si>
    <t>흥해 초곡,매산</t>
  </si>
  <si>
    <t>13.4.8-5.31</t>
  </si>
  <si>
    <t>2,355본
(100%)</t>
  </si>
  <si>
    <t>초곡매산2지구</t>
  </si>
  <si>
    <t>2,098본
(100%)</t>
  </si>
  <si>
    <t>남송, 양덕3지구</t>
  </si>
  <si>
    <t>흥해 남송,양덕</t>
  </si>
  <si>
    <t>13.4.22-5.31</t>
  </si>
  <si>
    <t>2,265본
(100%)</t>
  </si>
  <si>
    <t>남송, 양덕4지구</t>
  </si>
  <si>
    <t>성광개발</t>
  </si>
  <si>
    <t>2,058본
(100%)</t>
  </si>
  <si>
    <t>남송, 양덕5지구</t>
  </si>
  <si>
    <t>흥곡2지구</t>
  </si>
  <si>
    <t>신광 흥곡</t>
  </si>
  <si>
    <t>2,318본
(100%)</t>
  </si>
  <si>
    <t>냉수흥곡지구</t>
  </si>
  <si>
    <t>신광 냉수,흥곡</t>
  </si>
  <si>
    <t>1,779본
(100%)</t>
  </si>
  <si>
    <t>고현대련지구</t>
  </si>
  <si>
    <t>흥해 대련, 청하 고현</t>
  </si>
  <si>
    <t>13.4.26-5.31</t>
  </si>
  <si>
    <t>363본
(100%)</t>
  </si>
  <si>
    <t>양백덕성지구</t>
  </si>
  <si>
    <t>흥해 양백,덕성</t>
  </si>
  <si>
    <t>1,081본
(100%)</t>
  </si>
  <si>
    <t>신광 상읍, 안덕</t>
  </si>
  <si>
    <t>13.5.6-5.31</t>
  </si>
  <si>
    <t>㈜태광임업
최차순</t>
  </si>
  <si>
    <t>1,364본
(100%)</t>
  </si>
  <si>
    <t>호리매산</t>
  </si>
  <si>
    <t>흥해 매산, 신광 호리</t>
  </si>
  <si>
    <t>13.5.2-5.31</t>
  </si>
  <si>
    <t>1,001본
(100%)</t>
  </si>
  <si>
    <t>호리용곡양백</t>
  </si>
  <si>
    <t>흥해 양백, 신광 호리, 용곡</t>
  </si>
  <si>
    <t>978본
(100%)</t>
  </si>
  <si>
    <t>양학창포지구</t>
  </si>
  <si>
    <t>양학,창포</t>
  </si>
  <si>
    <t>13.6.3-13.6.23</t>
  </si>
  <si>
    <t>583본
(100%)</t>
  </si>
  <si>
    <t>항공 및 지상방제</t>
  </si>
  <si>
    <t>항공-신광 기일마북반곡,청하 명안, 기계 가안, 기북 관천용기탑정</t>
  </si>
  <si>
    <t>13.5.24-9.20</t>
  </si>
  <si>
    <t>901ha
(100%)</t>
  </si>
  <si>
    <t>7건</t>
  </si>
  <si>
    <t>숲가꾸기(산림재해방지)</t>
  </si>
  <si>
    <t>덕장덕성지구</t>
  </si>
  <si>
    <t>흥해 덕장, 덕성</t>
  </si>
  <si>
    <t>포항시산림조합</t>
  </si>
  <si>
    <t>827본
(100%)</t>
  </si>
  <si>
    <t>신광 우각</t>
  </si>
  <si>
    <t>660본
(100%)</t>
  </si>
  <si>
    <t>장량지구(긴급)</t>
  </si>
  <si>
    <t>남송,양덕,장성</t>
  </si>
  <si>
    <t>13.6.14-6.29</t>
  </si>
  <si>
    <t>㈜해암산업
강인식</t>
  </si>
  <si>
    <t>298본
(100%)</t>
  </si>
  <si>
    <t>대련지구(긴급)</t>
  </si>
  <si>
    <t>대련,이인</t>
  </si>
  <si>
    <t>13.6.16-7.1</t>
  </si>
  <si>
    <t>130본
(100%)</t>
  </si>
  <si>
    <t>2013년 소나무재선충병 방제사업 현황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</si>
</sst>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7" formatCode="#,###&quot;본&quot;"/>
    <numFmt numFmtId="178" formatCode="###,###&quot;원/본&quot;"/>
    <numFmt numFmtId="179" formatCode="_-* #,##0_-;\-* #,##0_-;_-* &quot;-&quot;??_-;_-@_-"/>
    <numFmt numFmtId="180" formatCode="###,###&quot;원/ha&quot;"/>
    <numFmt numFmtId="190" formatCode="_-* #,##0.000_-;\-* #,##0.000_-;_-* &quot;-&quot;_-;_-@_-"/>
  </numFmts>
  <fonts count="20">
    <font>
      <sz val="11"/>
      <name val="돋움"/>
      <family val="3"/>
    </font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8"/>
      <name val="맑은 고딕"/>
      <family val="3"/>
    </font>
    <font>
      <sz val="10"/>
      <name val="굴림"/>
      <family val="3"/>
    </font>
    <font>
      <sz val="11"/>
      <color theme="1"/>
      <name val="Calibri"/>
      <family val="3"/>
      <scheme val="minor"/>
    </font>
    <font>
      <b/>
      <sz val="11"/>
      <color theme="1"/>
      <name val="Calibri"/>
      <family val="3"/>
      <scheme val="minor"/>
    </font>
    <font>
      <sz val="9"/>
      <color theme="1"/>
      <name val="Calibri"/>
      <family val="3"/>
      <scheme val="minor"/>
    </font>
    <font>
      <b/>
      <sz val="20"/>
      <color theme="1"/>
      <name val="Calibri"/>
      <family val="3"/>
      <scheme val="minor"/>
    </font>
    <font>
      <sz val="9"/>
      <color theme="1"/>
      <name val="굴림"/>
      <family val="3"/>
    </font>
    <font>
      <b/>
      <sz val="12"/>
      <color theme="1"/>
      <name val="Calibri"/>
      <family val="3"/>
      <scheme val="minor"/>
    </font>
    <font>
      <b/>
      <sz val="10"/>
      <color theme="1"/>
      <name val="굴림"/>
      <family val="3"/>
    </font>
    <font>
      <sz val="10"/>
      <color theme="1"/>
      <name val="굴림"/>
      <family val="3"/>
    </font>
    <font>
      <sz val="11"/>
      <color theme="1"/>
      <name val="굴림"/>
      <family val="3"/>
    </font>
    <font>
      <b/>
      <sz val="11"/>
      <color theme="1"/>
      <name val="굴림"/>
      <family val="3"/>
    </font>
    <font>
      <b/>
      <sz val="16"/>
      <color theme="1"/>
      <name val="Calibri"/>
      <family val="3"/>
      <scheme val="minor"/>
    </font>
    <font>
      <b/>
      <sz val="12"/>
      <color theme="1"/>
      <name val="굴림"/>
      <family val="3"/>
    </font>
    <font>
      <b/>
      <sz val="11"/>
      <color rgb="FFFF0000"/>
      <name val="굴림"/>
      <family val="3"/>
    </font>
    <font>
      <b/>
      <sz val="11"/>
      <color rgb="FF1909E7"/>
      <name val="굴림"/>
      <family val="3"/>
    </font>
  </fonts>
  <fills count="6">
    <fill>
      <patternFill/>
    </fill>
    <fill>
      <patternFill patternType="gray125"/>
    </fill>
    <fill>
      <patternFill patternType="solid">
        <fgColor rgb="FF9FE6FF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thin"/>
      <top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/>
      <bottom style="thin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hair"/>
      <top/>
      <bottom style="hair"/>
    </border>
    <border>
      <left style="hair"/>
      <right style="hair"/>
      <top/>
      <bottom style="thin"/>
    </border>
    <border>
      <left style="hair"/>
      <right style="hair"/>
      <top style="thin"/>
      <bottom style="double"/>
    </border>
    <border>
      <left style="hair"/>
      <right style="hair"/>
      <top style="thin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thin"/>
      <right style="hair"/>
      <top style="thin"/>
      <bottom style="double"/>
    </border>
    <border>
      <left style="thin"/>
      <right style="hair"/>
      <top style="double"/>
      <bottom/>
    </border>
  </borders>
  <cellStyleXfs count="2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</cellStyleXfs>
  <cellXfs count="118">
    <xf numFmtId="0" fontId="0" fillId="0" borderId="0" xfId="0" applyAlignment="1">
      <alignment vertical="center"/>
    </xf>
    <xf numFmtId="41" fontId="0" fillId="0" borderId="0" xfId="20" applyFont="1" applyAlignment="1">
      <alignment vertical="center"/>
    </xf>
    <xf numFmtId="41" fontId="7" fillId="0" borderId="0" xfId="20" applyFont="1" applyAlignment="1">
      <alignment horizontal="right" vertical="center"/>
    </xf>
    <xf numFmtId="41" fontId="10" fillId="0" borderId="1" xfId="20" applyFont="1" applyBorder="1" applyAlignment="1">
      <alignment horizontal="center" vertical="center" wrapText="1"/>
    </xf>
    <xf numFmtId="41" fontId="10" fillId="0" borderId="2" xfId="20" applyFont="1" applyBorder="1" applyAlignment="1">
      <alignment horizontal="center" vertical="center" wrapText="1"/>
    </xf>
    <xf numFmtId="41" fontId="8" fillId="0" borderId="0" xfId="20" applyFont="1" applyAlignment="1">
      <alignment horizontal="center" vertical="center"/>
    </xf>
    <xf numFmtId="41" fontId="11" fillId="0" borderId="0" xfId="20" applyFont="1" applyAlignment="1">
      <alignment vertical="center"/>
    </xf>
    <xf numFmtId="41" fontId="12" fillId="2" borderId="3" xfId="20" applyFont="1" applyFill="1" applyBorder="1" applyAlignment="1">
      <alignment horizontal="center" vertical="center"/>
    </xf>
    <xf numFmtId="41" fontId="12" fillId="2" borderId="4" xfId="20" applyFont="1" applyFill="1" applyBorder="1" applyAlignment="1">
      <alignment horizontal="center" vertical="center"/>
    </xf>
    <xf numFmtId="41" fontId="12" fillId="2" borderId="4" xfId="20" applyFont="1" applyFill="1" applyBorder="1" applyAlignment="1">
      <alignment horizontal="center" vertical="center" shrinkToFit="1"/>
    </xf>
    <xf numFmtId="177" fontId="12" fillId="2" borderId="5" xfId="20" applyNumberFormat="1" applyFont="1" applyFill="1" applyBorder="1" applyAlignment="1">
      <alignment horizontal="center" vertical="center" wrapText="1"/>
    </xf>
    <xf numFmtId="178" fontId="12" fillId="2" borderId="6" xfId="20" applyNumberFormat="1" applyFont="1" applyFill="1" applyBorder="1" applyAlignment="1">
      <alignment horizontal="center" vertical="center"/>
    </xf>
    <xf numFmtId="41" fontId="13" fillId="0" borderId="7" xfId="20" applyFont="1" applyBorder="1" applyAlignment="1">
      <alignment vertical="center"/>
    </xf>
    <xf numFmtId="41" fontId="13" fillId="0" borderId="8" xfId="20" applyFont="1" applyBorder="1" applyAlignment="1">
      <alignment vertical="center" wrapText="1"/>
    </xf>
    <xf numFmtId="41" fontId="13" fillId="0" borderId="8" xfId="20" applyFont="1" applyBorder="1" applyAlignment="1">
      <alignment vertical="center"/>
    </xf>
    <xf numFmtId="41" fontId="13" fillId="0" borderId="8" xfId="20" applyFont="1" applyBorder="1" applyAlignment="1">
      <alignment horizontal="center" vertical="center" shrinkToFit="1"/>
    </xf>
    <xf numFmtId="179" fontId="13" fillId="0" borderId="8" xfId="20" applyNumberFormat="1" applyFont="1" applyBorder="1" applyAlignment="1">
      <alignment horizontal="center" vertical="center" shrinkToFit="1"/>
    </xf>
    <xf numFmtId="41" fontId="13" fillId="0" borderId="8" xfId="20" applyFont="1" applyBorder="1" applyAlignment="1" quotePrefix="1">
      <alignment horizontal="center" vertical="center" wrapText="1"/>
    </xf>
    <xf numFmtId="41" fontId="13" fillId="0" borderId="8" xfId="20" applyFont="1" applyBorder="1" applyAlignment="1">
      <alignment horizontal="center" vertical="center" wrapText="1"/>
    </xf>
    <xf numFmtId="177" fontId="13" fillId="0" borderId="8" xfId="20" applyNumberFormat="1" applyFont="1" applyBorder="1" applyAlignment="1">
      <alignment horizontal="center" vertical="center" wrapText="1"/>
    </xf>
    <xf numFmtId="178" fontId="13" fillId="0" borderId="9" xfId="20" applyNumberFormat="1" applyFont="1" applyBorder="1" applyAlignment="1">
      <alignment vertical="center" shrinkToFit="1"/>
    </xf>
    <xf numFmtId="41" fontId="13" fillId="0" borderId="10" xfId="20" applyFont="1" applyBorder="1" applyAlignment="1">
      <alignment vertical="center"/>
    </xf>
    <xf numFmtId="41" fontId="13" fillId="0" borderId="11" xfId="20" applyFont="1" applyBorder="1" applyAlignment="1">
      <alignment vertical="center" wrapText="1"/>
    </xf>
    <xf numFmtId="41" fontId="13" fillId="0" borderId="11" xfId="20" applyFont="1" applyBorder="1" applyAlignment="1">
      <alignment vertical="center"/>
    </xf>
    <xf numFmtId="41" fontId="13" fillId="0" borderId="11" xfId="20" applyFont="1" applyBorder="1" applyAlignment="1">
      <alignment horizontal="center" vertical="center" shrinkToFit="1"/>
    </xf>
    <xf numFmtId="179" fontId="13" fillId="0" borderId="11" xfId="20" applyNumberFormat="1" applyFont="1" applyBorder="1" applyAlignment="1">
      <alignment horizontal="center" vertical="center" shrinkToFit="1"/>
    </xf>
    <xf numFmtId="41" fontId="13" fillId="0" borderId="11" xfId="20" applyFont="1" applyBorder="1" applyAlignment="1" quotePrefix="1">
      <alignment horizontal="center" vertical="center" wrapText="1"/>
    </xf>
    <xf numFmtId="41" fontId="13" fillId="0" borderId="11" xfId="20" applyFont="1" applyBorder="1" applyAlignment="1">
      <alignment horizontal="center" vertical="center" wrapText="1"/>
    </xf>
    <xf numFmtId="177" fontId="13" fillId="0" borderId="11" xfId="20" applyNumberFormat="1" applyFont="1" applyBorder="1" applyAlignment="1">
      <alignment horizontal="center" vertical="center" wrapText="1"/>
    </xf>
    <xf numFmtId="178" fontId="13" fillId="0" borderId="2" xfId="20" applyNumberFormat="1" applyFont="1" applyBorder="1" applyAlignment="1">
      <alignment vertical="center" shrinkToFit="1"/>
    </xf>
    <xf numFmtId="41" fontId="5" fillId="0" borderId="10" xfId="20" applyFont="1" applyBorder="1" applyAlignment="1">
      <alignment vertical="center"/>
    </xf>
    <xf numFmtId="41" fontId="5" fillId="0" borderId="11" xfId="20" applyFont="1" applyBorder="1" applyAlignment="1">
      <alignment vertical="center" wrapText="1"/>
    </xf>
    <xf numFmtId="41" fontId="5" fillId="0" borderId="11" xfId="20" applyFont="1" applyBorder="1" applyAlignment="1">
      <alignment vertical="center"/>
    </xf>
    <xf numFmtId="41" fontId="5" fillId="0" borderId="11" xfId="20" applyFont="1" applyBorder="1" applyAlignment="1">
      <alignment horizontal="center" vertical="center" shrinkToFit="1"/>
    </xf>
    <xf numFmtId="179" fontId="5" fillId="0" borderId="11" xfId="20" applyNumberFormat="1" applyFont="1" applyBorder="1" applyAlignment="1">
      <alignment horizontal="center" vertical="center" shrinkToFit="1"/>
    </xf>
    <xf numFmtId="41" fontId="5" fillId="0" borderId="11" xfId="20" applyFont="1" applyBorder="1" applyAlignment="1" quotePrefix="1">
      <alignment horizontal="center" vertical="center" wrapText="1"/>
    </xf>
    <xf numFmtId="41" fontId="5" fillId="0" borderId="11" xfId="20" applyFont="1" applyBorder="1" applyAlignment="1">
      <alignment horizontal="center" vertical="center" wrapText="1"/>
    </xf>
    <xf numFmtId="177" fontId="5" fillId="0" borderId="11" xfId="20" applyNumberFormat="1" applyFont="1" applyBorder="1" applyAlignment="1">
      <alignment horizontal="center" vertical="center" wrapText="1"/>
    </xf>
    <xf numFmtId="178" fontId="5" fillId="0" borderId="2" xfId="20" applyNumberFormat="1" applyFont="1" applyBorder="1" applyAlignment="1">
      <alignment vertical="center" shrinkToFit="1"/>
    </xf>
    <xf numFmtId="180" fontId="5" fillId="0" borderId="2" xfId="20" applyNumberFormat="1" applyFont="1" applyBorder="1" applyAlignment="1">
      <alignment vertical="center" shrinkToFit="1"/>
    </xf>
    <xf numFmtId="41" fontId="13" fillId="3" borderId="10" xfId="20" applyFont="1" applyFill="1" applyBorder="1" applyAlignment="1">
      <alignment vertical="center"/>
    </xf>
    <xf numFmtId="41" fontId="13" fillId="3" borderId="11" xfId="20" applyFont="1" applyFill="1" applyBorder="1" applyAlignment="1">
      <alignment vertical="center"/>
    </xf>
    <xf numFmtId="178" fontId="13" fillId="3" borderId="2" xfId="20" applyNumberFormat="1" applyFont="1" applyFill="1" applyBorder="1" applyAlignment="1">
      <alignment vertical="center" shrinkToFit="1"/>
    </xf>
    <xf numFmtId="41" fontId="13" fillId="3" borderId="12" xfId="20" applyFont="1" applyFill="1" applyBorder="1" applyAlignment="1">
      <alignment vertical="center"/>
    </xf>
    <xf numFmtId="41" fontId="13" fillId="3" borderId="13" xfId="20" applyFont="1" applyFill="1" applyBorder="1" applyAlignment="1">
      <alignment vertical="center"/>
    </xf>
    <xf numFmtId="178" fontId="13" fillId="3" borderId="14" xfId="20" applyNumberFormat="1" applyFont="1" applyFill="1" applyBorder="1" applyAlignment="1">
      <alignment vertical="center" shrinkToFit="1"/>
    </xf>
    <xf numFmtId="41" fontId="12" fillId="4" borderId="15" xfId="20" applyFont="1" applyFill="1" applyBorder="1" applyAlignment="1">
      <alignment vertical="center"/>
    </xf>
    <xf numFmtId="41" fontId="12" fillId="4" borderId="16" xfId="20" applyFont="1" applyFill="1" applyBorder="1" applyAlignment="1">
      <alignment vertical="center"/>
    </xf>
    <xf numFmtId="178" fontId="12" fillId="4" borderId="17" xfId="20" applyNumberFormat="1" applyFont="1" applyFill="1" applyBorder="1" applyAlignment="1">
      <alignment vertical="center" shrinkToFit="1"/>
    </xf>
    <xf numFmtId="41" fontId="13" fillId="0" borderId="7" xfId="20" applyFont="1" applyBorder="1" applyAlignment="1">
      <alignment vertical="center" shrinkToFit="1"/>
    </xf>
    <xf numFmtId="41" fontId="13" fillId="0" borderId="10" xfId="20" applyFont="1" applyBorder="1" applyAlignment="1">
      <alignment vertical="center" shrinkToFit="1"/>
    </xf>
    <xf numFmtId="41" fontId="5" fillId="0" borderId="11" xfId="20" applyFont="1" applyBorder="1" applyAlignment="1">
      <alignment horizontal="center" vertical="center"/>
    </xf>
    <xf numFmtId="41" fontId="5" fillId="0" borderId="12" xfId="20" applyFont="1" applyBorder="1" applyAlignment="1">
      <alignment vertical="center"/>
    </xf>
    <xf numFmtId="41" fontId="5" fillId="0" borderId="13" xfId="20" applyFont="1" applyBorder="1" applyAlignment="1">
      <alignment vertical="center"/>
    </xf>
    <xf numFmtId="179" fontId="5" fillId="0" borderId="13" xfId="20" applyNumberFormat="1" applyFont="1" applyBorder="1" applyAlignment="1">
      <alignment horizontal="center" vertical="center" shrinkToFit="1"/>
    </xf>
    <xf numFmtId="41" fontId="5" fillId="0" borderId="13" xfId="20" applyFont="1" applyBorder="1" applyAlignment="1">
      <alignment horizontal="center" vertical="center"/>
    </xf>
    <xf numFmtId="41" fontId="5" fillId="0" borderId="13" xfId="20" applyFont="1" applyBorder="1" applyAlignment="1">
      <alignment horizontal="center" vertical="center" wrapText="1"/>
    </xf>
    <xf numFmtId="177" fontId="5" fillId="0" borderId="13" xfId="20" applyNumberFormat="1" applyFont="1" applyBorder="1" applyAlignment="1">
      <alignment horizontal="center" vertical="center" wrapText="1"/>
    </xf>
    <xf numFmtId="178" fontId="5" fillId="0" borderId="14" xfId="20" applyNumberFormat="1" applyFont="1" applyBorder="1" applyAlignment="1">
      <alignment vertical="center" shrinkToFit="1"/>
    </xf>
    <xf numFmtId="41" fontId="0" fillId="0" borderId="0" xfId="20" applyFont="1" applyAlignment="1">
      <alignment horizontal="center" vertical="center"/>
    </xf>
    <xf numFmtId="41" fontId="16" fillId="0" borderId="18" xfId="20" applyFont="1" applyFill="1" applyBorder="1" applyAlignment="1">
      <alignment horizontal="left" vertical="center"/>
    </xf>
    <xf numFmtId="41" fontId="17" fillId="5" borderId="19" xfId="20" applyFont="1" applyFill="1" applyBorder="1" applyAlignment="1">
      <alignment horizontal="center" vertical="center"/>
    </xf>
    <xf numFmtId="41" fontId="15" fillId="0" borderId="4" xfId="20" applyFont="1" applyBorder="1" applyAlignment="1">
      <alignment horizontal="center" vertical="center"/>
    </xf>
    <xf numFmtId="41" fontId="13" fillId="0" borderId="8" xfId="20" applyFont="1" applyBorder="1" applyAlignment="1">
      <alignment vertical="center" shrinkToFit="1"/>
    </xf>
    <xf numFmtId="41" fontId="13" fillId="0" borderId="11" xfId="20" applyFont="1" applyBorder="1" applyAlignment="1">
      <alignment vertical="center" shrinkToFit="1"/>
    </xf>
    <xf numFmtId="41" fontId="5" fillId="0" borderId="11" xfId="20" applyFont="1" applyBorder="1" applyAlignment="1">
      <alignment vertical="center" shrinkToFit="1"/>
    </xf>
    <xf numFmtId="41" fontId="13" fillId="3" borderId="11" xfId="20" applyFont="1" applyFill="1" applyBorder="1" applyAlignment="1">
      <alignment vertical="center" shrinkToFit="1"/>
    </xf>
    <xf numFmtId="41" fontId="13" fillId="3" borderId="13" xfId="20" applyFont="1" applyFill="1" applyBorder="1" applyAlignment="1">
      <alignment vertical="center" shrinkToFit="1"/>
    </xf>
    <xf numFmtId="41" fontId="13" fillId="0" borderId="20" xfId="20" applyFont="1" applyBorder="1" applyAlignment="1">
      <alignment vertical="center"/>
    </xf>
    <xf numFmtId="178" fontId="13" fillId="0" borderId="1" xfId="20" applyNumberFormat="1" applyFont="1" applyBorder="1" applyAlignment="1">
      <alignment vertical="center" shrinkToFit="1"/>
    </xf>
    <xf numFmtId="190" fontId="0" fillId="0" borderId="0" xfId="20" applyNumberFormat="1" applyFont="1" applyAlignment="1">
      <alignment vertical="center"/>
    </xf>
    <xf numFmtId="41" fontId="14" fillId="0" borderId="21" xfId="20" applyFont="1" applyBorder="1" applyAlignment="1">
      <alignment vertical="center"/>
    </xf>
    <xf numFmtId="41" fontId="10" fillId="0" borderId="22" xfId="20" applyFont="1" applyBorder="1" applyAlignment="1">
      <alignment horizontal="center" vertical="center" wrapText="1"/>
    </xf>
    <xf numFmtId="41" fontId="14" fillId="0" borderId="23" xfId="20" applyFont="1" applyBorder="1" applyAlignment="1">
      <alignment vertical="center"/>
    </xf>
    <xf numFmtId="41" fontId="15" fillId="0" borderId="24" xfId="20" applyFont="1" applyBorder="1" applyAlignment="1">
      <alignment horizontal="center" vertical="center"/>
    </xf>
    <xf numFmtId="41" fontId="10" fillId="0" borderId="14" xfId="20" applyFont="1" applyBorder="1" applyAlignment="1">
      <alignment horizontal="center" vertical="center" wrapText="1"/>
    </xf>
    <xf numFmtId="41" fontId="9" fillId="0" borderId="0" xfId="20" applyFont="1" applyBorder="1" applyAlignment="1">
      <alignment horizontal="center" vertical="center"/>
    </xf>
    <xf numFmtId="41" fontId="7" fillId="0" borderId="0" xfId="20" applyFont="1" applyBorder="1" applyAlignment="1">
      <alignment horizontal="right" vertical="center"/>
    </xf>
    <xf numFmtId="41" fontId="0" fillId="0" borderId="0" xfId="20" applyFont="1" applyBorder="1" applyAlignment="1">
      <alignment vertical="center"/>
    </xf>
    <xf numFmtId="10" fontId="13" fillId="0" borderId="11" xfId="20" applyNumberFormat="1" applyFont="1" applyBorder="1" applyAlignment="1">
      <alignment horizontal="center" vertical="center" wrapText="1"/>
    </xf>
    <xf numFmtId="41" fontId="9" fillId="0" borderId="0" xfId="20" applyFont="1" applyAlignment="1">
      <alignment horizontal="center" vertical="center"/>
    </xf>
    <xf numFmtId="41" fontId="17" fillId="5" borderId="25" xfId="20" applyFont="1" applyFill="1" applyBorder="1" applyAlignment="1">
      <alignment horizontal="center" vertical="center" wrapText="1"/>
    </xf>
    <xf numFmtId="41" fontId="15" fillId="0" borderId="21" xfId="20" applyFont="1" applyBorder="1" applyAlignment="1">
      <alignment horizontal="center" vertical="center"/>
    </xf>
    <xf numFmtId="41" fontId="8" fillId="0" borderId="0" xfId="20" applyFont="1" applyBorder="1" applyAlignment="1">
      <alignment horizontal="center" vertical="center"/>
    </xf>
    <xf numFmtId="41" fontId="12" fillId="5" borderId="13" xfId="20" applyFont="1" applyFill="1" applyBorder="1" applyAlignment="1">
      <alignment horizontal="center" vertical="center"/>
    </xf>
    <xf numFmtId="41" fontId="16" fillId="0" borderId="0" xfId="20" applyFont="1" applyFill="1" applyBorder="1" applyAlignment="1">
      <alignment horizontal="left" vertical="center"/>
    </xf>
    <xf numFmtId="41" fontId="12" fillId="5" borderId="9" xfId="20" applyFont="1" applyFill="1" applyBorder="1" applyAlignment="1">
      <alignment horizontal="center" vertical="center"/>
    </xf>
    <xf numFmtId="41" fontId="12" fillId="5" borderId="14" xfId="20" applyFont="1" applyFill="1" applyBorder="1" applyAlignment="1">
      <alignment horizontal="center" vertical="center"/>
    </xf>
    <xf numFmtId="41" fontId="0" fillId="0" borderId="18" xfId="20" applyFont="1" applyBorder="1" applyAlignment="1">
      <alignment horizontal="center" vertical="center"/>
    </xf>
    <xf numFmtId="41" fontId="12" fillId="5" borderId="7" xfId="20" applyFont="1" applyFill="1" applyBorder="1" applyAlignment="1">
      <alignment horizontal="center" vertical="center"/>
    </xf>
    <xf numFmtId="41" fontId="12" fillId="5" borderId="12" xfId="20" applyFont="1" applyFill="1" applyBorder="1" applyAlignment="1">
      <alignment horizontal="center" vertical="center"/>
    </xf>
    <xf numFmtId="41" fontId="12" fillId="5" borderId="26" xfId="20" applyFont="1" applyFill="1" applyBorder="1" applyAlignment="1">
      <alignment horizontal="center" vertical="center"/>
    </xf>
    <xf numFmtId="41" fontId="12" fillId="5" borderId="24" xfId="20" applyFont="1" applyFill="1" applyBorder="1" applyAlignment="1">
      <alignment horizontal="center" vertical="center"/>
    </xf>
    <xf numFmtId="41" fontId="12" fillId="5" borderId="8" xfId="20" applyFont="1" applyFill="1" applyBorder="1" applyAlignment="1">
      <alignment horizontal="center" vertical="center"/>
    </xf>
    <xf numFmtId="41" fontId="12" fillId="5" borderId="27" xfId="20" applyFont="1" applyFill="1" applyBorder="1" applyAlignment="1">
      <alignment horizontal="center" vertical="center"/>
    </xf>
    <xf numFmtId="41" fontId="12" fillId="5" borderId="28" xfId="20" applyFont="1" applyFill="1" applyBorder="1" applyAlignment="1">
      <alignment horizontal="center" vertical="center"/>
    </xf>
    <xf numFmtId="41" fontId="12" fillId="5" borderId="13" xfId="20" applyFont="1" applyFill="1" applyBorder="1" applyAlignment="1">
      <alignment horizontal="center" vertical="center"/>
    </xf>
    <xf numFmtId="41" fontId="12" fillId="5" borderId="8" xfId="20" applyFont="1" applyFill="1" applyBorder="1" applyAlignment="1">
      <alignment horizontal="center" vertical="center" wrapText="1"/>
    </xf>
    <xf numFmtId="41" fontId="8" fillId="0" borderId="0" xfId="20" applyFont="1" applyBorder="1" applyAlignment="1">
      <alignment horizontal="center" vertical="center"/>
    </xf>
    <xf numFmtId="41" fontId="14" fillId="0" borderId="13" xfId="20" applyFont="1" applyBorder="1" applyAlignment="1">
      <alignment horizontal="center" vertical="center"/>
    </xf>
    <xf numFmtId="41" fontId="15" fillId="0" borderId="13" xfId="20" applyFont="1" applyBorder="1" applyAlignment="1">
      <alignment horizontal="center" vertical="center"/>
    </xf>
    <xf numFmtId="41" fontId="19" fillId="0" borderId="13" xfId="20" applyFont="1" applyBorder="1" applyAlignment="1">
      <alignment horizontal="center" vertical="center"/>
    </xf>
    <xf numFmtId="41" fontId="14" fillId="0" borderId="10" xfId="20" applyFont="1" applyBorder="1" applyAlignment="1">
      <alignment horizontal="center" vertical="center"/>
    </xf>
    <xf numFmtId="41" fontId="14" fillId="0" borderId="11" xfId="20" applyFont="1" applyBorder="1" applyAlignment="1">
      <alignment horizontal="center" vertical="center"/>
    </xf>
    <xf numFmtId="41" fontId="14" fillId="0" borderId="12" xfId="20" applyFont="1" applyBorder="1" applyAlignment="1">
      <alignment horizontal="center" vertical="center"/>
    </xf>
    <xf numFmtId="41" fontId="19" fillId="0" borderId="21" xfId="20" applyFont="1" applyBorder="1" applyAlignment="1">
      <alignment horizontal="center" vertical="center"/>
    </xf>
    <xf numFmtId="41" fontId="15" fillId="0" borderId="11" xfId="20" applyFont="1" applyBorder="1" applyAlignment="1">
      <alignment horizontal="center" vertical="center"/>
    </xf>
    <xf numFmtId="41" fontId="19" fillId="0" borderId="11" xfId="20" applyFont="1" applyBorder="1" applyAlignment="1">
      <alignment horizontal="center" vertical="center"/>
    </xf>
    <xf numFmtId="41" fontId="18" fillId="0" borderId="11" xfId="20" applyFont="1" applyBorder="1" applyAlignment="1">
      <alignment horizontal="center" vertical="center"/>
    </xf>
    <xf numFmtId="41" fontId="14" fillId="0" borderId="21" xfId="20" applyFont="1" applyBorder="1" applyAlignment="1">
      <alignment horizontal="center" vertical="center"/>
    </xf>
    <xf numFmtId="41" fontId="15" fillId="0" borderId="21" xfId="20" applyFont="1" applyBorder="1" applyAlignment="1">
      <alignment horizontal="center" vertical="center"/>
    </xf>
    <xf numFmtId="41" fontId="9" fillId="0" borderId="0" xfId="20" applyFont="1" applyAlignment="1">
      <alignment horizontal="center" vertical="center"/>
    </xf>
    <xf numFmtId="41" fontId="17" fillId="5" borderId="29" xfId="20" applyFont="1" applyFill="1" applyBorder="1" applyAlignment="1">
      <alignment horizontal="center" vertical="center"/>
    </xf>
    <xf numFmtId="41" fontId="17" fillId="5" borderId="25" xfId="20" applyFont="1" applyFill="1" applyBorder="1" applyAlignment="1">
      <alignment horizontal="center" vertical="center"/>
    </xf>
    <xf numFmtId="41" fontId="17" fillId="5" borderId="25" xfId="20" applyFont="1" applyFill="1" applyBorder="1" applyAlignment="1">
      <alignment horizontal="center" vertical="center" wrapText="1"/>
    </xf>
    <xf numFmtId="41" fontId="14" fillId="0" borderId="30" xfId="20" applyFont="1" applyBorder="1" applyAlignment="1">
      <alignment horizontal="center" vertical="center" wrapText="1"/>
    </xf>
    <xf numFmtId="41" fontId="14" fillId="0" borderId="3" xfId="20" applyFont="1" applyBorder="1" applyAlignment="1">
      <alignment horizontal="center" vertical="center"/>
    </xf>
    <xf numFmtId="41" fontId="14" fillId="0" borderId="20" xfId="20" applyFont="1" applyBorder="1" applyAlignment="1">
      <alignment horizontal="center" vertical="center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쉼표 [0] 2" xfId="21"/>
    <cellStyle name="쉼표 [0] 3" xfId="22"/>
    <cellStyle name="쉼표 [0] 4" xfId="23"/>
    <cellStyle name="쉼표 [0] 5" xfId="24"/>
    <cellStyle name="표준 2" xfId="25"/>
    <cellStyle name="표준 3" xfId="26"/>
    <cellStyle name="표준 4" xfId="27"/>
    <cellStyle name="표준 5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&#49436;&#54788;&#51221;\2013\&#48372;&#44256;&#49436;&#47448;\&#51068;&#48372;\2013&#49324;&#50629;&#54788;&#548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예산"/>
      <sheetName val="산사태"/>
      <sheetName val="총괄"/>
      <sheetName val="재선충"/>
      <sheetName val="산사태,등산로"/>
      <sheetName val="Sheet1"/>
      <sheetName val="Sheet2"/>
    </sheetNames>
    <sheetDataSet>
      <sheetData sheetId="0"/>
      <sheetData sheetId="1"/>
      <sheetData sheetId="2">
        <row r="7">
          <cell r="B7" t="str">
            <v>5건</v>
          </cell>
        </row>
      </sheetData>
      <sheetData sheetId="3">
        <row r="6">
          <cell r="E6">
            <v>48699</v>
          </cell>
          <cell r="H6">
            <v>48798</v>
          </cell>
          <cell r="I6">
            <v>1.002032895952689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tabSelected="1" view="pageBreakPreview" zoomScale="85" zoomScaleSheetLayoutView="85" workbookViewId="0" topLeftCell="A1">
      <selection activeCell="J5" sqref="J5"/>
    </sheetView>
  </sheetViews>
  <sheetFormatPr defaultColWidth="8.88671875" defaultRowHeight="13.5"/>
  <cols>
    <col min="1" max="1" width="13.3359375" style="1" customWidth="1"/>
    <col min="2" max="2" width="13.5546875" style="1" customWidth="1"/>
    <col min="3" max="3" width="7.4453125" style="1" customWidth="1"/>
    <col min="4" max="4" width="7.3359375" style="1" customWidth="1"/>
    <col min="5" max="5" width="6.10546875" style="1" customWidth="1"/>
    <col min="6" max="6" width="10.99609375" style="1" bestFit="1" customWidth="1"/>
    <col min="7" max="7" width="10.99609375" style="1" hidden="1" customWidth="1"/>
    <col min="8" max="8" width="8.10546875" style="1" hidden="1" customWidth="1"/>
    <col min="9" max="9" width="10.6640625" style="1" customWidth="1"/>
    <col min="10" max="10" width="10.77734375" style="1" customWidth="1"/>
    <col min="11" max="11" width="13.99609375" style="1" customWidth="1"/>
    <col min="12" max="12" width="8.77734375" style="1" bestFit="1" customWidth="1"/>
    <col min="13" max="13" width="11.21484375" style="1" customWidth="1"/>
    <col min="14" max="14" width="8.88671875" style="1" customWidth="1"/>
    <col min="15" max="15" width="13.10546875" style="1" customWidth="1"/>
    <col min="16" max="16" width="10.77734375" style="1" customWidth="1"/>
    <col min="17" max="17" width="10.6640625" style="1" customWidth="1"/>
    <col min="18" max="16384" width="8.88671875" style="1" customWidth="1"/>
  </cols>
  <sheetData>
    <row r="1" spans="1:13" ht="38.25" customHeight="1">
      <c r="A1" s="111" t="s">
        <v>200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s="78" customFormat="1" ht="38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 t="s">
        <v>0</v>
      </c>
    </row>
    <row r="3" spans="1:13" s="78" customFormat="1" ht="13.5">
      <c r="A3" s="98"/>
      <c r="B3" s="98"/>
      <c r="C3" s="98"/>
      <c r="D3" s="98"/>
      <c r="E3" s="98"/>
      <c r="F3" s="98"/>
      <c r="G3" s="83"/>
      <c r="H3" s="83"/>
      <c r="I3" s="98"/>
      <c r="J3" s="98"/>
      <c r="K3" s="98"/>
      <c r="L3" s="98"/>
      <c r="M3" s="83"/>
    </row>
    <row r="4" spans="1:13" ht="34.5" customHeight="1">
      <c r="A4" s="85" t="s">
        <v>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2" ht="19.5" customHeight="1">
      <c r="A5" s="6"/>
      <c r="K5" s="88"/>
      <c r="L5" s="88"/>
    </row>
    <row r="6" spans="1:13" ht="29.25" customHeight="1">
      <c r="A6" s="89" t="s">
        <v>2</v>
      </c>
      <c r="B6" s="91" t="s">
        <v>3</v>
      </c>
      <c r="C6" s="93" t="s">
        <v>4</v>
      </c>
      <c r="D6" s="93"/>
      <c r="E6" s="93"/>
      <c r="F6" s="94" t="s">
        <v>5</v>
      </c>
      <c r="G6" s="95"/>
      <c r="H6" s="95"/>
      <c r="I6" s="95"/>
      <c r="J6" s="91" t="s">
        <v>6</v>
      </c>
      <c r="K6" s="93" t="s">
        <v>7</v>
      </c>
      <c r="L6" s="97" t="s">
        <v>8</v>
      </c>
      <c r="M6" s="86" t="s">
        <v>9</v>
      </c>
    </row>
    <row r="7" spans="1:13" ht="31.5" customHeight="1">
      <c r="A7" s="90"/>
      <c r="B7" s="92"/>
      <c r="C7" s="84" t="s">
        <v>10</v>
      </c>
      <c r="D7" s="84" t="s">
        <v>11</v>
      </c>
      <c r="E7" s="84" t="s">
        <v>12</v>
      </c>
      <c r="F7" s="84" t="s">
        <v>13</v>
      </c>
      <c r="G7" s="84" t="s">
        <v>14</v>
      </c>
      <c r="H7" s="84" t="s">
        <v>15</v>
      </c>
      <c r="I7" s="84" t="s">
        <v>16</v>
      </c>
      <c r="J7" s="92"/>
      <c r="K7" s="96"/>
      <c r="L7" s="96"/>
      <c r="M7" s="87"/>
    </row>
    <row r="8" spans="1:17" ht="32.25" customHeight="1">
      <c r="A8" s="7" t="s">
        <v>10</v>
      </c>
      <c r="B8" s="8" t="str">
        <f>COUNTA(B9:B46)-2&amp;"개지구"</f>
        <v>35개지구</v>
      </c>
      <c r="C8" s="9">
        <f>SUM(C9:C38)+SUM(C43:C46)</f>
        <v>48699</v>
      </c>
      <c r="D8" s="9">
        <f>SUM(D9:D46)</f>
        <v>45319</v>
      </c>
      <c r="E8" s="9">
        <f>SUM(E9:E46)</f>
        <v>3380</v>
      </c>
      <c r="F8" s="9">
        <f>SUM(F9:F40)</f>
        <v>2075717</v>
      </c>
      <c r="G8" s="9">
        <f>SUM(G9:G37)</f>
        <v>1297134.6600000001</v>
      </c>
      <c r="H8" s="9">
        <f>SUM(H9:H37)</f>
        <v>266353.41</v>
      </c>
      <c r="I8" s="9">
        <f>SUM(I9:I40)</f>
        <v>1858755.73</v>
      </c>
      <c r="J8" s="8"/>
      <c r="K8" s="8"/>
      <c r="L8" s="10" t="str">
        <f>TEXT('[1]재선충'!H6,"#,###")&amp;"본"&amp;CHAR(10)&amp;"("&amp;ROUND('[1]재선충'!I6*100,0)&amp;"%"&amp;")"</f>
        <v>48,798본
(100%)</v>
      </c>
      <c r="M8" s="11">
        <f>AVERAGE(M9:M38,M43:M46)</f>
        <v>39565.5</v>
      </c>
      <c r="O8" s="1" t="e">
        <f>I8+#REF!</f>
        <v>#REF!</v>
      </c>
      <c r="P8" s="1" t="e">
        <f>C8+#REF!</f>
        <v>#REF!</v>
      </c>
      <c r="Q8" s="70" t="e">
        <f>O8/P8</f>
        <v>#REF!</v>
      </c>
    </row>
    <row r="9" spans="1:13" ht="34.5" customHeight="1">
      <c r="A9" s="12" t="s">
        <v>75</v>
      </c>
      <c r="B9" s="13" t="s">
        <v>76</v>
      </c>
      <c r="C9" s="63">
        <v>2107</v>
      </c>
      <c r="D9" s="63">
        <v>1933</v>
      </c>
      <c r="E9" s="63">
        <v>174</v>
      </c>
      <c r="F9" s="63">
        <v>78018</v>
      </c>
      <c r="G9" s="15">
        <v>63118</v>
      </c>
      <c r="H9" s="15">
        <v>6846.87</v>
      </c>
      <c r="I9" s="16">
        <v>67946.87</v>
      </c>
      <c r="J9" s="17" t="s">
        <v>77</v>
      </c>
      <c r="K9" s="18" t="s">
        <v>78</v>
      </c>
      <c r="L9" s="19" t="s">
        <v>79</v>
      </c>
      <c r="M9" s="20">
        <v>37028</v>
      </c>
    </row>
    <row r="10" spans="1:13" ht="34.5" customHeight="1">
      <c r="A10" s="21" t="s">
        <v>80</v>
      </c>
      <c r="B10" s="22" t="s">
        <v>81</v>
      </c>
      <c r="C10" s="64">
        <v>2125</v>
      </c>
      <c r="D10" s="64">
        <v>2070</v>
      </c>
      <c r="E10" s="64">
        <v>55</v>
      </c>
      <c r="F10" s="64">
        <v>78731</v>
      </c>
      <c r="G10" s="24">
        <v>65000</v>
      </c>
      <c r="H10" s="24">
        <v>6819.66</v>
      </c>
      <c r="I10" s="25">
        <v>69735.66</v>
      </c>
      <c r="J10" s="26" t="s">
        <v>82</v>
      </c>
      <c r="K10" s="27" t="s">
        <v>83</v>
      </c>
      <c r="L10" s="28" t="s">
        <v>84</v>
      </c>
      <c r="M10" s="29">
        <v>37050</v>
      </c>
    </row>
    <row r="11" spans="1:13" ht="34.5" customHeight="1">
      <c r="A11" s="21" t="s">
        <v>85</v>
      </c>
      <c r="B11" s="22" t="s">
        <v>86</v>
      </c>
      <c r="C11" s="64">
        <v>1755</v>
      </c>
      <c r="D11" s="64">
        <v>1729</v>
      </c>
      <c r="E11" s="64">
        <v>26</v>
      </c>
      <c r="F11" s="64">
        <v>61995</v>
      </c>
      <c r="G11" s="24">
        <v>45143</v>
      </c>
      <c r="H11" s="24">
        <v>10566.81</v>
      </c>
      <c r="I11" s="25">
        <v>54109.81</v>
      </c>
      <c r="J11" s="26" t="s">
        <v>87</v>
      </c>
      <c r="K11" s="27" t="s">
        <v>88</v>
      </c>
      <c r="L11" s="28" t="s">
        <v>89</v>
      </c>
      <c r="M11" s="29">
        <v>35325</v>
      </c>
    </row>
    <row r="12" spans="1:13" ht="34.5" customHeight="1">
      <c r="A12" s="21" t="s">
        <v>90</v>
      </c>
      <c r="B12" s="22" t="s">
        <v>91</v>
      </c>
      <c r="C12" s="64">
        <v>1473</v>
      </c>
      <c r="D12" s="64">
        <v>1434</v>
      </c>
      <c r="E12" s="64">
        <v>39</v>
      </c>
      <c r="F12" s="64">
        <v>59342</v>
      </c>
      <c r="G12" s="24">
        <v>43474.7</v>
      </c>
      <c r="H12" s="24">
        <v>10219.84</v>
      </c>
      <c r="I12" s="25">
        <v>52190.84</v>
      </c>
      <c r="J12" s="26" t="s">
        <v>87</v>
      </c>
      <c r="K12" s="27" t="s">
        <v>83</v>
      </c>
      <c r="L12" s="28" t="s">
        <v>92</v>
      </c>
      <c r="M12" s="29">
        <v>40286</v>
      </c>
    </row>
    <row r="13" spans="1:13" ht="34.5" customHeight="1">
      <c r="A13" s="21" t="s">
        <v>93</v>
      </c>
      <c r="B13" s="22" t="s">
        <v>94</v>
      </c>
      <c r="C13" s="64">
        <v>1100</v>
      </c>
      <c r="D13" s="64">
        <v>1071</v>
      </c>
      <c r="E13" s="64">
        <v>29</v>
      </c>
      <c r="F13" s="64">
        <v>43534</v>
      </c>
      <c r="G13" s="24">
        <v>31551.35</v>
      </c>
      <c r="H13" s="24">
        <v>7539.07</v>
      </c>
      <c r="I13" s="25">
        <v>37989.07</v>
      </c>
      <c r="J13" s="26" t="s">
        <v>87</v>
      </c>
      <c r="K13" s="27" t="s">
        <v>95</v>
      </c>
      <c r="L13" s="28" t="s">
        <v>96</v>
      </c>
      <c r="M13" s="29">
        <v>39576</v>
      </c>
    </row>
    <row r="14" spans="1:13" ht="34.5" customHeight="1">
      <c r="A14" s="21" t="s">
        <v>97</v>
      </c>
      <c r="B14" s="22" t="s">
        <v>98</v>
      </c>
      <c r="C14" s="64">
        <v>1321</v>
      </c>
      <c r="D14" s="64">
        <v>1284</v>
      </c>
      <c r="E14" s="64">
        <v>37</v>
      </c>
      <c r="F14" s="64">
        <v>80188</v>
      </c>
      <c r="G14" s="24">
        <v>58784</v>
      </c>
      <c r="H14" s="24">
        <v>12961.02</v>
      </c>
      <c r="I14" s="25">
        <v>69519.02</v>
      </c>
      <c r="J14" s="26" t="s">
        <v>87</v>
      </c>
      <c r="K14" s="27" t="s">
        <v>99</v>
      </c>
      <c r="L14" s="28" t="s">
        <v>100</v>
      </c>
      <c r="M14" s="29">
        <v>60702</v>
      </c>
    </row>
    <row r="15" spans="1:13" ht="34.5" customHeight="1">
      <c r="A15" s="21" t="s">
        <v>101</v>
      </c>
      <c r="B15" s="22" t="s">
        <v>102</v>
      </c>
      <c r="C15" s="64">
        <v>1582</v>
      </c>
      <c r="D15" s="64">
        <v>1582</v>
      </c>
      <c r="E15" s="64">
        <v>0</v>
      </c>
      <c r="F15" s="64">
        <v>53276</v>
      </c>
      <c r="G15" s="24">
        <v>39327</v>
      </c>
      <c r="H15" s="24">
        <v>8644.2</v>
      </c>
      <c r="I15" s="25">
        <v>46603.2</v>
      </c>
      <c r="J15" s="26" t="s">
        <v>103</v>
      </c>
      <c r="K15" s="27" t="s">
        <v>83</v>
      </c>
      <c r="L15" s="28" t="s">
        <v>104</v>
      </c>
      <c r="M15" s="29">
        <v>33676</v>
      </c>
    </row>
    <row r="16" spans="1:13" ht="34.5" customHeight="1">
      <c r="A16" s="21" t="s">
        <v>105</v>
      </c>
      <c r="B16" s="22" t="s">
        <v>106</v>
      </c>
      <c r="C16" s="64">
        <v>1025</v>
      </c>
      <c r="D16" s="64">
        <v>1000</v>
      </c>
      <c r="E16" s="64">
        <v>25</v>
      </c>
      <c r="F16" s="64">
        <v>43984</v>
      </c>
      <c r="G16" s="24">
        <v>31900</v>
      </c>
      <c r="H16" s="24">
        <v>8117</v>
      </c>
      <c r="I16" s="25">
        <v>38966</v>
      </c>
      <c r="J16" s="26" t="s">
        <v>103</v>
      </c>
      <c r="K16" s="27" t="s">
        <v>78</v>
      </c>
      <c r="L16" s="28" t="s">
        <v>107</v>
      </c>
      <c r="M16" s="29">
        <v>42911</v>
      </c>
    </row>
    <row r="17" spans="1:13" ht="34.5" customHeight="1">
      <c r="A17" s="21" t="s">
        <v>108</v>
      </c>
      <c r="B17" s="22" t="s">
        <v>109</v>
      </c>
      <c r="C17" s="64">
        <v>1324</v>
      </c>
      <c r="D17" s="64">
        <v>1191</v>
      </c>
      <c r="E17" s="64">
        <v>133</v>
      </c>
      <c r="F17" s="64">
        <v>44864</v>
      </c>
      <c r="G17" s="24">
        <v>33123</v>
      </c>
      <c r="H17" s="24">
        <v>7221.16</v>
      </c>
      <c r="I17" s="25">
        <v>39207.16</v>
      </c>
      <c r="J17" s="26" t="s">
        <v>103</v>
      </c>
      <c r="K17" s="27" t="s">
        <v>83</v>
      </c>
      <c r="L17" s="28" t="s">
        <v>110</v>
      </c>
      <c r="M17" s="29">
        <v>33885</v>
      </c>
    </row>
    <row r="18" spans="1:13" ht="34.5" customHeight="1">
      <c r="A18" s="21" t="s">
        <v>111</v>
      </c>
      <c r="B18" s="22" t="s">
        <v>112</v>
      </c>
      <c r="C18" s="64">
        <v>1606</v>
      </c>
      <c r="D18" s="64">
        <v>1401</v>
      </c>
      <c r="E18" s="64">
        <v>205</v>
      </c>
      <c r="F18" s="64">
        <v>54635</v>
      </c>
      <c r="G18" s="24">
        <v>40551</v>
      </c>
      <c r="H18" s="24">
        <v>8553.37</v>
      </c>
      <c r="I18" s="25">
        <v>47704.37</v>
      </c>
      <c r="J18" s="26" t="s">
        <v>103</v>
      </c>
      <c r="K18" s="27" t="s">
        <v>83</v>
      </c>
      <c r="L18" s="28" t="s">
        <v>113</v>
      </c>
      <c r="M18" s="29">
        <v>34019</v>
      </c>
    </row>
    <row r="19" spans="1:13" ht="34.5" customHeight="1">
      <c r="A19" s="21" t="s">
        <v>114</v>
      </c>
      <c r="B19" s="22" t="s">
        <v>112</v>
      </c>
      <c r="C19" s="64">
        <v>2005</v>
      </c>
      <c r="D19" s="64">
        <v>1840</v>
      </c>
      <c r="E19" s="64">
        <v>165</v>
      </c>
      <c r="F19" s="64">
        <v>73010</v>
      </c>
      <c r="G19" s="24">
        <v>53538.4</v>
      </c>
      <c r="H19" s="24">
        <v>12050.41</v>
      </c>
      <c r="I19" s="25">
        <v>63710.41</v>
      </c>
      <c r="J19" s="26" t="s">
        <v>115</v>
      </c>
      <c r="K19" s="27" t="s">
        <v>88</v>
      </c>
      <c r="L19" s="28" t="s">
        <v>116</v>
      </c>
      <c r="M19" s="29">
        <v>36414</v>
      </c>
    </row>
    <row r="20" spans="1:13" ht="34.5" customHeight="1">
      <c r="A20" s="21" t="s">
        <v>117</v>
      </c>
      <c r="B20" s="22" t="s">
        <v>118</v>
      </c>
      <c r="C20" s="64">
        <v>1665</v>
      </c>
      <c r="D20" s="64">
        <v>1488</v>
      </c>
      <c r="E20" s="64">
        <v>177</v>
      </c>
      <c r="F20" s="64">
        <v>59245</v>
      </c>
      <c r="G20" s="24">
        <v>47510</v>
      </c>
      <c r="H20" s="24">
        <v>8702</v>
      </c>
      <c r="I20" s="25">
        <v>54504.95</v>
      </c>
      <c r="J20" s="26" t="s">
        <v>119</v>
      </c>
      <c r="K20" s="27" t="s">
        <v>99</v>
      </c>
      <c r="L20" s="28" t="s">
        <v>120</v>
      </c>
      <c r="M20" s="29">
        <v>35583</v>
      </c>
    </row>
    <row r="21" spans="1:13" ht="34.5" customHeight="1">
      <c r="A21" s="21" t="s">
        <v>121</v>
      </c>
      <c r="B21" s="22" t="s">
        <v>122</v>
      </c>
      <c r="C21" s="64">
        <v>2145</v>
      </c>
      <c r="D21" s="64">
        <v>1239</v>
      </c>
      <c r="E21" s="64">
        <v>906</v>
      </c>
      <c r="F21" s="64">
        <v>79063</v>
      </c>
      <c r="G21" s="24">
        <v>63253.01</v>
      </c>
      <c r="H21" s="24">
        <v>9296</v>
      </c>
      <c r="I21" s="25">
        <v>72329.98</v>
      </c>
      <c r="J21" s="26" t="s">
        <v>123</v>
      </c>
      <c r="K21" s="27" t="s">
        <v>124</v>
      </c>
      <c r="L21" s="28" t="s">
        <v>125</v>
      </c>
      <c r="M21" s="29">
        <v>36859</v>
      </c>
    </row>
    <row r="22" spans="1:13" ht="34.5" customHeight="1">
      <c r="A22" s="21" t="s">
        <v>126</v>
      </c>
      <c r="B22" s="22" t="s">
        <v>109</v>
      </c>
      <c r="C22" s="64">
        <v>1033</v>
      </c>
      <c r="D22" s="64">
        <v>814</v>
      </c>
      <c r="E22" s="64">
        <v>219</v>
      </c>
      <c r="F22" s="64">
        <v>42082</v>
      </c>
      <c r="G22" s="24">
        <v>31522.28</v>
      </c>
      <c r="H22" s="24">
        <v>6079</v>
      </c>
      <c r="I22" s="25">
        <v>36411.91</v>
      </c>
      <c r="J22" s="26" t="s">
        <v>119</v>
      </c>
      <c r="K22" s="27" t="s">
        <v>95</v>
      </c>
      <c r="L22" s="28" t="s">
        <v>127</v>
      </c>
      <c r="M22" s="29">
        <v>40738</v>
      </c>
    </row>
    <row r="23" spans="1:13" ht="34.5" customHeight="1">
      <c r="A23" s="21" t="s">
        <v>128</v>
      </c>
      <c r="B23" s="22" t="s">
        <v>122</v>
      </c>
      <c r="C23" s="64">
        <v>1318</v>
      </c>
      <c r="D23" s="64">
        <v>1127</v>
      </c>
      <c r="E23" s="64">
        <v>191</v>
      </c>
      <c r="F23" s="64">
        <v>46282</v>
      </c>
      <c r="G23" s="24">
        <v>34410</v>
      </c>
      <c r="H23" s="24">
        <v>7251</v>
      </c>
      <c r="I23" s="25">
        <v>40470.15</v>
      </c>
      <c r="J23" s="26" t="s">
        <v>129</v>
      </c>
      <c r="K23" s="27" t="s">
        <v>88</v>
      </c>
      <c r="L23" s="28" t="s">
        <v>130</v>
      </c>
      <c r="M23" s="29">
        <v>35115</v>
      </c>
    </row>
    <row r="24" spans="1:13" ht="34.5" customHeight="1">
      <c r="A24" s="21" t="s">
        <v>131</v>
      </c>
      <c r="B24" s="22" t="s">
        <v>122</v>
      </c>
      <c r="C24" s="64">
        <v>1629</v>
      </c>
      <c r="D24" s="64">
        <v>1529</v>
      </c>
      <c r="E24" s="64">
        <v>100</v>
      </c>
      <c r="F24" s="64">
        <v>54438</v>
      </c>
      <c r="G24" s="24">
        <v>40869</v>
      </c>
      <c r="H24" s="24">
        <v>8774</v>
      </c>
      <c r="I24" s="25">
        <v>48306.11</v>
      </c>
      <c r="J24" s="26" t="s">
        <v>129</v>
      </c>
      <c r="K24" s="27" t="s">
        <v>99</v>
      </c>
      <c r="L24" s="28" t="s">
        <v>132</v>
      </c>
      <c r="M24" s="29">
        <v>33418</v>
      </c>
    </row>
    <row r="25" spans="1:13" ht="34.5" customHeight="1">
      <c r="A25" s="21" t="s">
        <v>133</v>
      </c>
      <c r="B25" s="22" t="s">
        <v>134</v>
      </c>
      <c r="C25" s="64">
        <v>2004</v>
      </c>
      <c r="D25" s="64">
        <v>1788</v>
      </c>
      <c r="E25" s="64">
        <v>216</v>
      </c>
      <c r="F25" s="64">
        <v>82782</v>
      </c>
      <c r="G25" s="24">
        <v>61180</v>
      </c>
      <c r="H25" s="24">
        <v>13326</v>
      </c>
      <c r="I25" s="25">
        <v>72632.45</v>
      </c>
      <c r="J25" s="26" t="s">
        <v>129</v>
      </c>
      <c r="K25" s="27" t="s">
        <v>135</v>
      </c>
      <c r="L25" s="28" t="s">
        <v>136</v>
      </c>
      <c r="M25" s="29">
        <v>41308</v>
      </c>
    </row>
    <row r="26" spans="1:13" ht="34.5" customHeight="1">
      <c r="A26" s="21" t="s">
        <v>137</v>
      </c>
      <c r="B26" s="22" t="s">
        <v>138</v>
      </c>
      <c r="C26" s="64">
        <v>2355</v>
      </c>
      <c r="D26" s="64">
        <v>2355</v>
      </c>
      <c r="E26" s="64">
        <v>0</v>
      </c>
      <c r="F26" s="64">
        <v>81214</v>
      </c>
      <c r="G26" s="24">
        <v>58902.68</v>
      </c>
      <c r="H26" s="24">
        <v>14244</v>
      </c>
      <c r="I26" s="25">
        <v>71037</v>
      </c>
      <c r="J26" s="26" t="s">
        <v>139</v>
      </c>
      <c r="K26" s="27" t="s">
        <v>95</v>
      </c>
      <c r="L26" s="28" t="s">
        <v>140</v>
      </c>
      <c r="M26" s="29">
        <v>34486</v>
      </c>
    </row>
    <row r="27" spans="1:13" ht="34.5" customHeight="1">
      <c r="A27" s="21" t="s">
        <v>141</v>
      </c>
      <c r="B27" s="22" t="s">
        <v>138</v>
      </c>
      <c r="C27" s="64">
        <v>2098</v>
      </c>
      <c r="D27" s="64">
        <v>2031</v>
      </c>
      <c r="E27" s="64">
        <v>67</v>
      </c>
      <c r="F27" s="64">
        <v>74998</v>
      </c>
      <c r="G27" s="24">
        <v>55277</v>
      </c>
      <c r="H27" s="24">
        <v>12558</v>
      </c>
      <c r="I27" s="25">
        <v>65897</v>
      </c>
      <c r="J27" s="26" t="s">
        <v>139</v>
      </c>
      <c r="K27" s="27" t="s">
        <v>88</v>
      </c>
      <c r="L27" s="28" t="s">
        <v>142</v>
      </c>
      <c r="M27" s="29">
        <v>35747</v>
      </c>
    </row>
    <row r="28" spans="1:13" ht="34.5" customHeight="1">
      <c r="A28" s="21" t="s">
        <v>143</v>
      </c>
      <c r="B28" s="22" t="s">
        <v>144</v>
      </c>
      <c r="C28" s="64">
        <v>2265</v>
      </c>
      <c r="D28" s="64">
        <v>2014</v>
      </c>
      <c r="E28" s="64">
        <v>251</v>
      </c>
      <c r="F28" s="64">
        <v>71303</v>
      </c>
      <c r="G28" s="24">
        <v>53078.64</v>
      </c>
      <c r="H28" s="24">
        <v>10731</v>
      </c>
      <c r="I28" s="25">
        <v>62053</v>
      </c>
      <c r="J28" s="26" t="s">
        <v>145</v>
      </c>
      <c r="K28" s="27" t="s">
        <v>78</v>
      </c>
      <c r="L28" s="28" t="s">
        <v>146</v>
      </c>
      <c r="M28" s="29">
        <v>31480</v>
      </c>
    </row>
    <row r="29" spans="1:13" ht="34.5" customHeight="1">
      <c r="A29" s="21" t="s">
        <v>147</v>
      </c>
      <c r="B29" s="22" t="s">
        <v>144</v>
      </c>
      <c r="C29" s="64">
        <v>2058</v>
      </c>
      <c r="D29" s="64">
        <v>2012</v>
      </c>
      <c r="E29" s="64">
        <v>46</v>
      </c>
      <c r="F29" s="64">
        <v>66291</v>
      </c>
      <c r="G29" s="24">
        <v>52860</v>
      </c>
      <c r="H29" s="24">
        <v>10832</v>
      </c>
      <c r="I29" s="25">
        <v>62054</v>
      </c>
      <c r="J29" s="26" t="s">
        <v>145</v>
      </c>
      <c r="K29" s="27" t="s">
        <v>148</v>
      </c>
      <c r="L29" s="28" t="s">
        <v>149</v>
      </c>
      <c r="M29" s="29">
        <v>32211</v>
      </c>
    </row>
    <row r="30" spans="1:13" ht="34.5" customHeight="1">
      <c r="A30" s="21" t="s">
        <v>150</v>
      </c>
      <c r="B30" s="22" t="s">
        <v>144</v>
      </c>
      <c r="C30" s="64">
        <v>1324</v>
      </c>
      <c r="D30" s="64">
        <v>1303</v>
      </c>
      <c r="E30" s="64">
        <v>21</v>
      </c>
      <c r="F30" s="64">
        <v>48925</v>
      </c>
      <c r="G30" s="24">
        <v>38750</v>
      </c>
      <c r="H30" s="24">
        <v>7574</v>
      </c>
      <c r="I30" s="25">
        <v>45177</v>
      </c>
      <c r="J30" s="26" t="s">
        <v>145</v>
      </c>
      <c r="K30" s="27" t="s">
        <v>148</v>
      </c>
      <c r="L30" s="28" t="s">
        <v>110</v>
      </c>
      <c r="M30" s="29">
        <v>36952</v>
      </c>
    </row>
    <row r="31" spans="1:13" ht="34.5" customHeight="1">
      <c r="A31" s="21" t="s">
        <v>151</v>
      </c>
      <c r="B31" s="22" t="s">
        <v>152</v>
      </c>
      <c r="C31" s="64">
        <v>2318</v>
      </c>
      <c r="D31" s="64">
        <v>2219</v>
      </c>
      <c r="E31" s="64">
        <v>99</v>
      </c>
      <c r="F31" s="64">
        <v>81947</v>
      </c>
      <c r="G31" s="24">
        <v>60627.6</v>
      </c>
      <c r="H31" s="24">
        <v>13694</v>
      </c>
      <c r="I31" s="25">
        <v>72763</v>
      </c>
      <c r="J31" s="26" t="s">
        <v>145</v>
      </c>
      <c r="K31" s="27" t="s">
        <v>78</v>
      </c>
      <c r="L31" s="28" t="s">
        <v>153</v>
      </c>
      <c r="M31" s="29">
        <v>35352</v>
      </c>
    </row>
    <row r="32" spans="1:13" ht="34.5" customHeight="1">
      <c r="A32" s="21" t="s">
        <v>154</v>
      </c>
      <c r="B32" s="22" t="s">
        <v>155</v>
      </c>
      <c r="C32" s="64">
        <v>1779</v>
      </c>
      <c r="D32" s="64">
        <v>1733</v>
      </c>
      <c r="E32" s="64">
        <v>46</v>
      </c>
      <c r="F32" s="64">
        <v>66060</v>
      </c>
      <c r="G32" s="24">
        <v>48598</v>
      </c>
      <c r="H32" s="24">
        <v>11359</v>
      </c>
      <c r="I32" s="25">
        <v>58309</v>
      </c>
      <c r="J32" s="26" t="s">
        <v>145</v>
      </c>
      <c r="K32" s="27" t="s">
        <v>78</v>
      </c>
      <c r="L32" s="28" t="s">
        <v>156</v>
      </c>
      <c r="M32" s="29">
        <v>37133</v>
      </c>
    </row>
    <row r="33" spans="1:13" ht="34.5" customHeight="1">
      <c r="A33" s="21" t="s">
        <v>157</v>
      </c>
      <c r="B33" s="22" t="s">
        <v>158</v>
      </c>
      <c r="C33" s="64">
        <v>363</v>
      </c>
      <c r="D33" s="64">
        <v>363</v>
      </c>
      <c r="E33" s="64">
        <v>0</v>
      </c>
      <c r="F33" s="64">
        <v>8298</v>
      </c>
      <c r="G33" s="24">
        <v>6900</v>
      </c>
      <c r="H33" s="24">
        <v>1020</v>
      </c>
      <c r="I33" s="25">
        <v>7917.57</v>
      </c>
      <c r="J33" s="26" t="s">
        <v>159</v>
      </c>
      <c r="K33" s="27" t="s">
        <v>95</v>
      </c>
      <c r="L33" s="28" t="s">
        <v>160</v>
      </c>
      <c r="M33" s="29">
        <v>22860</v>
      </c>
    </row>
    <row r="34" spans="1:13" ht="34.5" customHeight="1">
      <c r="A34" s="21" t="s">
        <v>161</v>
      </c>
      <c r="B34" s="22" t="s">
        <v>162</v>
      </c>
      <c r="C34" s="64">
        <v>1081</v>
      </c>
      <c r="D34" s="64">
        <v>1056</v>
      </c>
      <c r="E34" s="64">
        <v>25</v>
      </c>
      <c r="F34" s="64">
        <v>47496</v>
      </c>
      <c r="G34" s="24">
        <v>37240</v>
      </c>
      <c r="H34" s="24">
        <v>9024</v>
      </c>
      <c r="I34" s="25">
        <v>46264</v>
      </c>
      <c r="J34" s="26" t="s">
        <v>159</v>
      </c>
      <c r="K34" s="27" t="s">
        <v>88</v>
      </c>
      <c r="L34" s="28" t="s">
        <v>163</v>
      </c>
      <c r="M34" s="29">
        <v>43937</v>
      </c>
    </row>
    <row r="35" spans="1:13" ht="34.5" customHeight="1">
      <c r="A35" s="21" t="s">
        <v>68</v>
      </c>
      <c r="B35" s="22" t="s">
        <v>164</v>
      </c>
      <c r="C35" s="64">
        <v>1364</v>
      </c>
      <c r="D35" s="64">
        <v>1364</v>
      </c>
      <c r="E35" s="64">
        <v>0</v>
      </c>
      <c r="F35" s="64">
        <v>28641</v>
      </c>
      <c r="G35" s="24">
        <v>23853</v>
      </c>
      <c r="H35" s="24">
        <v>4485</v>
      </c>
      <c r="I35" s="25">
        <v>28338</v>
      </c>
      <c r="J35" s="26" t="s">
        <v>165</v>
      </c>
      <c r="K35" s="27" t="s">
        <v>166</v>
      </c>
      <c r="L35" s="28" t="s">
        <v>167</v>
      </c>
      <c r="M35" s="29">
        <v>20998</v>
      </c>
    </row>
    <row r="36" spans="1:13" ht="34.5" customHeight="1">
      <c r="A36" s="21" t="s">
        <v>168</v>
      </c>
      <c r="B36" s="22" t="s">
        <v>169</v>
      </c>
      <c r="C36" s="64">
        <v>1001</v>
      </c>
      <c r="D36" s="64">
        <v>944</v>
      </c>
      <c r="E36" s="64">
        <v>57</v>
      </c>
      <c r="F36" s="64">
        <v>43432</v>
      </c>
      <c r="G36" s="24">
        <v>35293</v>
      </c>
      <c r="H36" s="24">
        <v>7047</v>
      </c>
      <c r="I36" s="25">
        <v>42340</v>
      </c>
      <c r="J36" s="26" t="s">
        <v>170</v>
      </c>
      <c r="K36" s="27" t="s">
        <v>99</v>
      </c>
      <c r="L36" s="28" t="s">
        <v>171</v>
      </c>
      <c r="M36" s="29">
        <v>43389</v>
      </c>
    </row>
    <row r="37" spans="1:13" ht="34.5" customHeight="1">
      <c r="A37" s="21" t="s">
        <v>172</v>
      </c>
      <c r="B37" s="22" t="s">
        <v>173</v>
      </c>
      <c r="C37" s="64">
        <v>978</v>
      </c>
      <c r="D37" s="64">
        <v>958</v>
      </c>
      <c r="E37" s="64">
        <v>20</v>
      </c>
      <c r="F37" s="64">
        <v>53436</v>
      </c>
      <c r="G37" s="24">
        <v>41500</v>
      </c>
      <c r="H37" s="24">
        <v>10818</v>
      </c>
      <c r="I37" s="25">
        <v>51781.2</v>
      </c>
      <c r="J37" s="26" t="s">
        <v>170</v>
      </c>
      <c r="K37" s="27" t="s">
        <v>95</v>
      </c>
      <c r="L37" s="28" t="s">
        <v>174</v>
      </c>
      <c r="M37" s="29">
        <v>54638</v>
      </c>
    </row>
    <row r="38" spans="1:13" ht="34.5" customHeight="1">
      <c r="A38" s="30" t="s">
        <v>175</v>
      </c>
      <c r="B38" s="31" t="s">
        <v>176</v>
      </c>
      <c r="C38" s="65">
        <v>583</v>
      </c>
      <c r="D38" s="65">
        <v>583</v>
      </c>
      <c r="E38" s="65">
        <v>0</v>
      </c>
      <c r="F38" s="65">
        <v>56890</v>
      </c>
      <c r="G38" s="33">
        <v>25388</v>
      </c>
      <c r="H38" s="33">
        <v>6061</v>
      </c>
      <c r="I38" s="34">
        <v>51621</v>
      </c>
      <c r="J38" s="35" t="s">
        <v>177</v>
      </c>
      <c r="K38" s="36" t="s">
        <v>166</v>
      </c>
      <c r="L38" s="37" t="s">
        <v>178</v>
      </c>
      <c r="M38" s="38">
        <v>97581</v>
      </c>
    </row>
    <row r="39" spans="1:13" ht="34.5" customHeight="1">
      <c r="A39" s="30" t="s">
        <v>179</v>
      </c>
      <c r="B39" s="31" t="s">
        <v>180</v>
      </c>
      <c r="C39" s="65">
        <v>901</v>
      </c>
      <c r="D39" s="65"/>
      <c r="E39" s="65"/>
      <c r="F39" s="65">
        <v>70000</v>
      </c>
      <c r="G39" s="33"/>
      <c r="H39" s="33"/>
      <c r="I39" s="34">
        <v>66098</v>
      </c>
      <c r="J39" s="35" t="s">
        <v>181</v>
      </c>
      <c r="K39" s="27" t="s">
        <v>83</v>
      </c>
      <c r="L39" s="37" t="s">
        <v>182</v>
      </c>
      <c r="M39" s="39">
        <v>77691</v>
      </c>
    </row>
    <row r="40" spans="1:13" ht="34.5" customHeight="1">
      <c r="A40" s="40" t="s">
        <v>73</v>
      </c>
      <c r="B40" s="41" t="s">
        <v>63</v>
      </c>
      <c r="C40" s="66">
        <v>20638</v>
      </c>
      <c r="D40" s="66"/>
      <c r="E40" s="66"/>
      <c r="F40" s="66">
        <v>241317</v>
      </c>
      <c r="G40" s="66">
        <v>241317</v>
      </c>
      <c r="H40" s="66"/>
      <c r="I40" s="66">
        <v>214768</v>
      </c>
      <c r="J40" s="41"/>
      <c r="K40" s="41"/>
      <c r="L40" s="41"/>
      <c r="M40" s="42">
        <v>11693</v>
      </c>
    </row>
    <row r="41" spans="1:13" ht="34.5" customHeight="1">
      <c r="A41" s="43" t="s">
        <v>74</v>
      </c>
      <c r="B41" s="44" t="s">
        <v>183</v>
      </c>
      <c r="C41" s="67">
        <v>48699</v>
      </c>
      <c r="D41" s="67"/>
      <c r="E41" s="67"/>
      <c r="F41" s="67">
        <v>248315</v>
      </c>
      <c r="G41" s="67">
        <v>248315</v>
      </c>
      <c r="H41" s="67"/>
      <c r="I41" s="67">
        <v>220617</v>
      </c>
      <c r="J41" s="44"/>
      <c r="K41" s="44"/>
      <c r="L41" s="44"/>
      <c r="M41" s="45">
        <v>5099</v>
      </c>
    </row>
    <row r="42" spans="1:13" ht="34.5" customHeight="1">
      <c r="A42" s="46" t="s">
        <v>184</v>
      </c>
      <c r="B42" s="47"/>
      <c r="C42" s="47"/>
      <c r="D42" s="47"/>
      <c r="E42" s="47"/>
      <c r="F42" s="47">
        <v>76463</v>
      </c>
      <c r="G42" s="47">
        <v>46686</v>
      </c>
      <c r="H42" s="47">
        <v>11094</v>
      </c>
      <c r="I42" s="47">
        <v>71297</v>
      </c>
      <c r="J42" s="47"/>
      <c r="K42" s="47"/>
      <c r="L42" s="47"/>
      <c r="M42" s="48"/>
    </row>
    <row r="43" spans="1:13" ht="34.5" customHeight="1">
      <c r="A43" s="49" t="s">
        <v>185</v>
      </c>
      <c r="B43" s="13" t="s">
        <v>186</v>
      </c>
      <c r="C43" s="14">
        <v>827</v>
      </c>
      <c r="D43" s="14">
        <v>813</v>
      </c>
      <c r="E43" s="14">
        <v>14</v>
      </c>
      <c r="F43" s="14">
        <v>34259</v>
      </c>
      <c r="G43" s="15">
        <v>25388</v>
      </c>
      <c r="H43" s="15">
        <v>6061</v>
      </c>
      <c r="I43" s="16">
        <v>31449</v>
      </c>
      <c r="J43" s="17" t="s">
        <v>165</v>
      </c>
      <c r="K43" s="18" t="s">
        <v>187</v>
      </c>
      <c r="L43" s="19" t="s">
        <v>188</v>
      </c>
      <c r="M43" s="20">
        <v>41426</v>
      </c>
    </row>
    <row r="44" spans="1:13" ht="34.5" customHeight="1">
      <c r="A44" s="50" t="s">
        <v>80</v>
      </c>
      <c r="B44" s="22" t="s">
        <v>189</v>
      </c>
      <c r="C44" s="23">
        <v>660</v>
      </c>
      <c r="D44" s="23">
        <v>623</v>
      </c>
      <c r="E44" s="23">
        <v>37</v>
      </c>
      <c r="F44" s="23">
        <v>28687</v>
      </c>
      <c r="G44" s="24">
        <v>21298</v>
      </c>
      <c r="H44" s="24">
        <v>5033</v>
      </c>
      <c r="I44" s="25">
        <v>26331</v>
      </c>
      <c r="J44" s="26" t="s">
        <v>165</v>
      </c>
      <c r="K44" s="27" t="s">
        <v>187</v>
      </c>
      <c r="L44" s="28" t="s">
        <v>190</v>
      </c>
      <c r="M44" s="29">
        <v>43465</v>
      </c>
    </row>
    <row r="45" spans="1:13" ht="34.5" customHeight="1">
      <c r="A45" s="30" t="s">
        <v>191</v>
      </c>
      <c r="B45" s="32" t="s">
        <v>192</v>
      </c>
      <c r="C45" s="32">
        <v>298</v>
      </c>
      <c r="D45" s="32">
        <v>298</v>
      </c>
      <c r="E45" s="32"/>
      <c r="F45" s="32">
        <v>5603</v>
      </c>
      <c r="G45" s="32"/>
      <c r="H45" s="32"/>
      <c r="I45" s="34">
        <v>5603</v>
      </c>
      <c r="J45" s="51" t="s">
        <v>193</v>
      </c>
      <c r="K45" s="36" t="s">
        <v>194</v>
      </c>
      <c r="L45" s="37" t="s">
        <v>195</v>
      </c>
      <c r="M45" s="38">
        <v>18802</v>
      </c>
    </row>
    <row r="46" spans="1:13" ht="34.5" customHeight="1">
      <c r="A46" s="52" t="s">
        <v>196</v>
      </c>
      <c r="B46" s="53" t="s">
        <v>197</v>
      </c>
      <c r="C46" s="53">
        <v>130</v>
      </c>
      <c r="D46" s="53">
        <v>130</v>
      </c>
      <c r="E46" s="53"/>
      <c r="F46" s="53">
        <v>7914</v>
      </c>
      <c r="G46" s="53"/>
      <c r="H46" s="53"/>
      <c r="I46" s="54">
        <v>7914</v>
      </c>
      <c r="J46" s="55" t="s">
        <v>198</v>
      </c>
      <c r="K46" s="56" t="s">
        <v>83</v>
      </c>
      <c r="L46" s="57" t="s">
        <v>199</v>
      </c>
      <c r="M46" s="58">
        <v>60877</v>
      </c>
    </row>
    <row r="48" spans="1:9" ht="13.5">
      <c r="A48" s="59"/>
      <c r="B48" s="59"/>
      <c r="C48" s="59"/>
      <c r="D48" s="59"/>
      <c r="E48" s="59"/>
      <c r="F48" s="59"/>
      <c r="G48" s="59"/>
      <c r="H48" s="59"/>
      <c r="I48" s="59"/>
    </row>
  </sheetData>
  <mergeCells count="16">
    <mergeCell ref="A4:M4"/>
    <mergeCell ref="K5:L5"/>
    <mergeCell ref="A6:A7"/>
    <mergeCell ref="B6:B7"/>
    <mergeCell ref="C6:E6"/>
    <mergeCell ref="F6:I6"/>
    <mergeCell ref="J6:J7"/>
    <mergeCell ref="K6:K7"/>
    <mergeCell ref="L6:L7"/>
    <mergeCell ref="M6:M7"/>
    <mergeCell ref="A1:M1"/>
    <mergeCell ref="A3:B3"/>
    <mergeCell ref="C3:D3"/>
    <mergeCell ref="E3:F3"/>
    <mergeCell ref="I3:J3"/>
    <mergeCell ref="K3:L3"/>
  </mergeCells>
  <printOptions/>
  <pageMargins left="0.7" right="0.7" top="0.75" bottom="0.75" header="0.3" footer="0.3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30"/>
  <sheetViews>
    <sheetView view="pageBreakPreview" zoomScale="85" zoomScaleSheetLayoutView="85" workbookViewId="0" topLeftCell="A1">
      <selection activeCell="E26" sqref="E26"/>
    </sheetView>
  </sheetViews>
  <sheetFormatPr defaultColWidth="8.88671875" defaultRowHeight="13.5"/>
  <cols>
    <col min="1" max="1" width="13.3359375" style="1" customWidth="1"/>
    <col min="2" max="2" width="13.5546875" style="1" customWidth="1"/>
    <col min="3" max="3" width="7.4453125" style="1" customWidth="1"/>
    <col min="4" max="4" width="7.3359375" style="1" customWidth="1"/>
    <col min="5" max="5" width="6.10546875" style="1" customWidth="1"/>
    <col min="6" max="6" width="11.10546875" style="1" bestFit="1" customWidth="1"/>
    <col min="7" max="7" width="10.99609375" style="1" hidden="1" customWidth="1"/>
    <col min="8" max="8" width="8.10546875" style="1" hidden="1" customWidth="1"/>
    <col min="9" max="9" width="10.6640625" style="1" customWidth="1"/>
    <col min="10" max="10" width="10.77734375" style="1" customWidth="1"/>
    <col min="11" max="11" width="13.99609375" style="1" customWidth="1"/>
    <col min="12" max="12" width="8.77734375" style="1" bestFit="1" customWidth="1"/>
    <col min="13" max="13" width="10.77734375" style="1" customWidth="1"/>
    <col min="14" max="14" width="13.99609375" style="1" bestFit="1" customWidth="1"/>
    <col min="15" max="16384" width="8.88671875" style="1" customWidth="1"/>
  </cols>
  <sheetData>
    <row r="1" spans="1:13" ht="54.75" customHeight="1">
      <c r="A1" s="111" t="s">
        <v>17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28.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2" t="s">
        <v>33</v>
      </c>
    </row>
    <row r="3" spans="1:13" ht="34.5" customHeight="1" hidden="1">
      <c r="A3" s="85" t="s">
        <v>18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9.75" customHeight="1" hidden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34.5" customHeight="1" hidden="1" thickBot="1">
      <c r="A5" s="112" t="s">
        <v>19</v>
      </c>
      <c r="B5" s="113"/>
      <c r="C5" s="113" t="s">
        <v>20</v>
      </c>
      <c r="D5" s="113"/>
      <c r="E5" s="113" t="s">
        <v>21</v>
      </c>
      <c r="F5" s="113"/>
      <c r="G5" s="81"/>
      <c r="H5" s="81"/>
      <c r="I5" s="114" t="s">
        <v>22</v>
      </c>
      <c r="J5" s="114"/>
      <c r="K5" s="113" t="s">
        <v>23</v>
      </c>
      <c r="L5" s="113"/>
      <c r="M5" s="61" t="s">
        <v>24</v>
      </c>
    </row>
    <row r="6" spans="1:14" ht="34.5" customHeight="1" hidden="1" thickTop="1">
      <c r="A6" s="115" t="s">
        <v>29</v>
      </c>
      <c r="B6" s="71" t="s">
        <v>27</v>
      </c>
      <c r="C6" s="109">
        <v>1823490000</v>
      </c>
      <c r="D6" s="109"/>
      <c r="E6" s="109">
        <v>1823490000</v>
      </c>
      <c r="F6" s="109"/>
      <c r="G6" s="82"/>
      <c r="H6" s="82"/>
      <c r="I6" s="110">
        <v>1793652160</v>
      </c>
      <c r="J6" s="110"/>
      <c r="K6" s="105">
        <f>C6-I6</f>
        <v>29837840</v>
      </c>
      <c r="L6" s="105"/>
      <c r="M6" s="72"/>
      <c r="N6" s="1">
        <f>C6-E6</f>
        <v>0</v>
      </c>
    </row>
    <row r="7" spans="1:13" ht="34.5" customHeight="1" hidden="1">
      <c r="A7" s="116"/>
      <c r="B7" s="73" t="s">
        <v>30</v>
      </c>
      <c r="C7" s="103">
        <v>134272000</v>
      </c>
      <c r="D7" s="103"/>
      <c r="E7" s="103">
        <v>134272000</v>
      </c>
      <c r="F7" s="103"/>
      <c r="G7" s="62"/>
      <c r="H7" s="62"/>
      <c r="I7" s="106">
        <v>125810000</v>
      </c>
      <c r="J7" s="106"/>
      <c r="K7" s="107">
        <f>C7-I7</f>
        <v>8462000</v>
      </c>
      <c r="L7" s="107"/>
      <c r="M7" s="3"/>
    </row>
    <row r="8" spans="1:13" ht="34.5" customHeight="1" hidden="1">
      <c r="A8" s="117"/>
      <c r="B8" s="73" t="s">
        <v>28</v>
      </c>
      <c r="C8" s="103">
        <v>455895000</v>
      </c>
      <c r="D8" s="103"/>
      <c r="E8" s="103">
        <v>136129000</v>
      </c>
      <c r="F8" s="103"/>
      <c r="G8" s="62"/>
      <c r="H8" s="62"/>
      <c r="I8" s="108">
        <v>136129000</v>
      </c>
      <c r="J8" s="108"/>
      <c r="K8" s="107">
        <f>C8-I8</f>
        <v>319766000</v>
      </c>
      <c r="L8" s="107"/>
      <c r="M8" s="3"/>
    </row>
    <row r="9" spans="1:14" ht="27.75" customHeight="1" hidden="1">
      <c r="A9" s="102" t="s">
        <v>31</v>
      </c>
      <c r="B9" s="103"/>
      <c r="C9" s="103">
        <v>260800000</v>
      </c>
      <c r="D9" s="103"/>
      <c r="E9" s="103">
        <v>260800000</v>
      </c>
      <c r="F9" s="103"/>
      <c r="G9" s="62"/>
      <c r="H9" s="62"/>
      <c r="I9" s="106">
        <v>234612060</v>
      </c>
      <c r="J9" s="106"/>
      <c r="K9" s="107">
        <f>C9-I9</f>
        <v>26187940</v>
      </c>
      <c r="L9" s="107"/>
      <c r="M9" s="4"/>
      <c r="N9" s="1">
        <f>C9-E9</f>
        <v>0</v>
      </c>
    </row>
    <row r="10" spans="1:14" ht="27.75" customHeight="1" hidden="1">
      <c r="A10" s="104" t="s">
        <v>32</v>
      </c>
      <c r="B10" s="99"/>
      <c r="C10" s="99">
        <v>163000000</v>
      </c>
      <c r="D10" s="99"/>
      <c r="E10" s="99">
        <v>163000000</v>
      </c>
      <c r="F10" s="99"/>
      <c r="G10" s="74"/>
      <c r="H10" s="74"/>
      <c r="I10" s="100">
        <v>148867180</v>
      </c>
      <c r="J10" s="100"/>
      <c r="K10" s="101">
        <f>C10-I10</f>
        <v>14132820</v>
      </c>
      <c r="L10" s="101"/>
      <c r="M10" s="75"/>
      <c r="N10" s="1">
        <f>C10-E10</f>
        <v>0</v>
      </c>
    </row>
    <row r="11" spans="1:13" ht="15.75" customHeight="1" hidden="1">
      <c r="A11" s="98"/>
      <c r="B11" s="98"/>
      <c r="C11" s="98"/>
      <c r="D11" s="98"/>
      <c r="E11" s="98"/>
      <c r="F11" s="98"/>
      <c r="G11" s="5"/>
      <c r="H11" s="5"/>
      <c r="I11" s="98"/>
      <c r="J11" s="98"/>
      <c r="K11" s="98"/>
      <c r="L11" s="98"/>
      <c r="M11" s="5"/>
    </row>
    <row r="12" spans="1:13" ht="34.5" customHeight="1">
      <c r="A12" s="85" t="s">
        <v>1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</row>
    <row r="13" spans="1:12" ht="11.25" customHeight="1">
      <c r="A13" s="6"/>
      <c r="K13" s="88"/>
      <c r="L13" s="88"/>
    </row>
    <row r="14" spans="1:13" ht="29.25" customHeight="1">
      <c r="A14" s="89" t="s">
        <v>2</v>
      </c>
      <c r="B14" s="91" t="s">
        <v>3</v>
      </c>
      <c r="C14" s="93" t="s">
        <v>4</v>
      </c>
      <c r="D14" s="93"/>
      <c r="E14" s="93"/>
      <c r="F14" s="94" t="s">
        <v>5</v>
      </c>
      <c r="G14" s="95"/>
      <c r="H14" s="95"/>
      <c r="I14" s="95"/>
      <c r="J14" s="91" t="s">
        <v>6</v>
      </c>
      <c r="K14" s="93" t="s">
        <v>7</v>
      </c>
      <c r="L14" s="97" t="s">
        <v>8</v>
      </c>
      <c r="M14" s="86" t="s">
        <v>9</v>
      </c>
    </row>
    <row r="15" spans="1:13" ht="31.5" customHeight="1">
      <c r="A15" s="90"/>
      <c r="B15" s="92"/>
      <c r="C15" s="84" t="s">
        <v>10</v>
      </c>
      <c r="D15" s="84" t="s">
        <v>11</v>
      </c>
      <c r="E15" s="84" t="s">
        <v>12</v>
      </c>
      <c r="F15" s="84" t="s">
        <v>13</v>
      </c>
      <c r="G15" s="84" t="s">
        <v>14</v>
      </c>
      <c r="H15" s="84" t="s">
        <v>15</v>
      </c>
      <c r="I15" s="84" t="s">
        <v>16</v>
      </c>
      <c r="J15" s="92"/>
      <c r="K15" s="96"/>
      <c r="L15" s="96"/>
      <c r="M15" s="87"/>
    </row>
    <row r="16" spans="1:13" ht="32.25" customHeight="1">
      <c r="A16" s="7" t="s">
        <v>25</v>
      </c>
      <c r="B16" s="8" t="s">
        <v>34</v>
      </c>
      <c r="C16" s="9">
        <v>10303</v>
      </c>
      <c r="D16" s="9">
        <v>2456</v>
      </c>
      <c r="E16" s="9">
        <v>142</v>
      </c>
      <c r="F16" s="9">
        <v>956129</v>
      </c>
      <c r="G16" s="9">
        <v>0</v>
      </c>
      <c r="H16" s="9">
        <v>0</v>
      </c>
      <c r="I16" s="9">
        <v>768069.76</v>
      </c>
      <c r="J16" s="8"/>
      <c r="K16" s="8"/>
      <c r="L16" s="10"/>
      <c r="M16" s="11">
        <v>79885.09856075661</v>
      </c>
    </row>
    <row r="17" spans="1:13" ht="34.5" customHeight="1">
      <c r="A17" s="12" t="s">
        <v>64</v>
      </c>
      <c r="B17" s="13" t="s">
        <v>35</v>
      </c>
      <c r="C17" s="14">
        <v>839</v>
      </c>
      <c r="D17" s="14">
        <v>839</v>
      </c>
      <c r="E17" s="14">
        <v>0</v>
      </c>
      <c r="F17" s="14">
        <v>53490</v>
      </c>
      <c r="G17" s="15">
        <v>0</v>
      </c>
      <c r="H17" s="15">
        <v>0</v>
      </c>
      <c r="I17" s="16">
        <v>48063.05</v>
      </c>
      <c r="J17" s="17" t="s">
        <v>36</v>
      </c>
      <c r="K17" s="18" t="s">
        <v>37</v>
      </c>
      <c r="L17" s="19" t="s">
        <v>38</v>
      </c>
      <c r="M17" s="20">
        <v>63754</v>
      </c>
    </row>
    <row r="18" spans="1:13" ht="34.5" customHeight="1">
      <c r="A18" s="68" t="s">
        <v>65</v>
      </c>
      <c r="B18" s="22" t="s">
        <v>39</v>
      </c>
      <c r="C18" s="23">
        <v>828</v>
      </c>
      <c r="D18" s="23">
        <v>766</v>
      </c>
      <c r="E18" s="23">
        <v>62</v>
      </c>
      <c r="F18" s="23">
        <v>76000</v>
      </c>
      <c r="G18" s="24"/>
      <c r="H18" s="24"/>
      <c r="I18" s="25">
        <v>68218.34</v>
      </c>
      <c r="J18" s="26" t="s">
        <v>40</v>
      </c>
      <c r="K18" s="27" t="s">
        <v>41</v>
      </c>
      <c r="L18" s="28" t="s">
        <v>38</v>
      </c>
      <c r="M18" s="69">
        <v>91787.43961352657</v>
      </c>
    </row>
    <row r="19" spans="1:13" ht="34.5" customHeight="1">
      <c r="A19" s="68" t="s">
        <v>66</v>
      </c>
      <c r="B19" s="22" t="s">
        <v>42</v>
      </c>
      <c r="C19" s="23">
        <v>931</v>
      </c>
      <c r="D19" s="23">
        <v>851</v>
      </c>
      <c r="E19" s="23">
        <v>80</v>
      </c>
      <c r="F19" s="23">
        <v>78310</v>
      </c>
      <c r="G19" s="24"/>
      <c r="H19" s="24"/>
      <c r="I19" s="25">
        <v>76067.13</v>
      </c>
      <c r="J19" s="26" t="s">
        <v>40</v>
      </c>
      <c r="K19" s="27" t="s">
        <v>41</v>
      </c>
      <c r="L19" s="28" t="s">
        <v>38</v>
      </c>
      <c r="M19" s="69">
        <v>84113.85606874329</v>
      </c>
    </row>
    <row r="20" spans="1:13" ht="34.5" customHeight="1">
      <c r="A20" s="68" t="s">
        <v>67</v>
      </c>
      <c r="B20" s="22" t="s">
        <v>43</v>
      </c>
      <c r="C20" s="23">
        <v>1201</v>
      </c>
      <c r="D20" s="23">
        <v>1162</v>
      </c>
      <c r="E20" s="23">
        <v>39</v>
      </c>
      <c r="F20" s="23">
        <v>59600</v>
      </c>
      <c r="G20" s="24"/>
      <c r="H20" s="24"/>
      <c r="I20" s="25">
        <v>53286.56</v>
      </c>
      <c r="J20" s="26" t="s">
        <v>44</v>
      </c>
      <c r="K20" s="27" t="s">
        <v>45</v>
      </c>
      <c r="L20" s="79" t="s">
        <v>38</v>
      </c>
      <c r="M20" s="69">
        <v>49625.312239800165</v>
      </c>
    </row>
    <row r="21" spans="1:13" ht="34.5" customHeight="1">
      <c r="A21" s="68" t="s">
        <v>68</v>
      </c>
      <c r="B21" s="22" t="s">
        <v>46</v>
      </c>
      <c r="C21" s="23">
        <v>1687</v>
      </c>
      <c r="D21" s="23">
        <v>1627</v>
      </c>
      <c r="E21" s="23">
        <v>60</v>
      </c>
      <c r="F21" s="23">
        <v>76529</v>
      </c>
      <c r="G21" s="24"/>
      <c r="H21" s="24"/>
      <c r="I21" s="25">
        <v>68357.64</v>
      </c>
      <c r="J21" s="26" t="s">
        <v>47</v>
      </c>
      <c r="K21" s="27" t="s">
        <v>48</v>
      </c>
      <c r="L21" s="79">
        <v>0.4173088322465916</v>
      </c>
      <c r="M21" s="69">
        <v>45363.95969176052</v>
      </c>
    </row>
    <row r="22" spans="1:13" ht="34.5" customHeight="1">
      <c r="A22" s="68" t="s">
        <v>69</v>
      </c>
      <c r="B22" s="22" t="s">
        <v>49</v>
      </c>
      <c r="C22" s="23">
        <v>1084</v>
      </c>
      <c r="D22" s="23">
        <v>784</v>
      </c>
      <c r="E22" s="23">
        <v>300</v>
      </c>
      <c r="F22" s="23">
        <v>51786</v>
      </c>
      <c r="G22" s="24"/>
      <c r="H22" s="24"/>
      <c r="I22" s="25">
        <v>46602.19</v>
      </c>
      <c r="J22" s="26" t="s">
        <v>50</v>
      </c>
      <c r="K22" s="27" t="s">
        <v>51</v>
      </c>
      <c r="L22" s="79">
        <v>0.7260147601476015</v>
      </c>
      <c r="M22" s="69">
        <v>47773.06273062731</v>
      </c>
    </row>
    <row r="23" spans="1:13" ht="34.5" customHeight="1">
      <c r="A23" s="68" t="s">
        <v>70</v>
      </c>
      <c r="B23" s="22" t="s">
        <v>49</v>
      </c>
      <c r="C23" s="23">
        <v>1286</v>
      </c>
      <c r="D23" s="23">
        <v>1243</v>
      </c>
      <c r="E23" s="23">
        <v>43</v>
      </c>
      <c r="F23" s="23">
        <v>52823</v>
      </c>
      <c r="G23" s="24"/>
      <c r="H23" s="24"/>
      <c r="I23" s="25">
        <v>48036.02</v>
      </c>
      <c r="J23" s="26" t="s">
        <v>52</v>
      </c>
      <c r="K23" s="27" t="s">
        <v>53</v>
      </c>
      <c r="L23" s="79">
        <v>0.9836702954898912</v>
      </c>
      <c r="M23" s="69">
        <v>41075.42768273717</v>
      </c>
    </row>
    <row r="24" spans="1:13" ht="34.5" customHeight="1">
      <c r="A24" s="68" t="s">
        <v>26</v>
      </c>
      <c r="B24" s="22" t="s">
        <v>49</v>
      </c>
      <c r="C24" s="23">
        <v>804</v>
      </c>
      <c r="D24" s="23">
        <v>804</v>
      </c>
      <c r="E24" s="23">
        <v>0</v>
      </c>
      <c r="F24" s="23">
        <v>38751</v>
      </c>
      <c r="G24" s="24"/>
      <c r="H24" s="24"/>
      <c r="I24" s="25">
        <v>35147.93</v>
      </c>
      <c r="J24" s="26" t="s">
        <v>54</v>
      </c>
      <c r="K24" s="27" t="s">
        <v>55</v>
      </c>
      <c r="L24" s="79">
        <v>0.6965174129353234</v>
      </c>
      <c r="M24" s="69">
        <v>48197.76119402985</v>
      </c>
    </row>
    <row r="25" spans="1:13" ht="34.5" customHeight="1">
      <c r="A25" s="68" t="s">
        <v>71</v>
      </c>
      <c r="B25" s="22" t="s">
        <v>56</v>
      </c>
      <c r="C25" s="23">
        <v>1190</v>
      </c>
      <c r="D25" s="23">
        <v>1073</v>
      </c>
      <c r="E25" s="23">
        <v>117</v>
      </c>
      <c r="F25" s="23">
        <v>63305</v>
      </c>
      <c r="G25" s="24"/>
      <c r="H25" s="24"/>
      <c r="I25" s="25">
        <v>57341.72</v>
      </c>
      <c r="J25" s="26" t="s">
        <v>57</v>
      </c>
      <c r="K25" s="27" t="s">
        <v>58</v>
      </c>
      <c r="L25" s="79">
        <v>0.2857142857142857</v>
      </c>
      <c r="M25" s="69">
        <v>53197.47899159664</v>
      </c>
    </row>
    <row r="26" spans="1:13" ht="34.5" customHeight="1">
      <c r="A26" s="68" t="s">
        <v>72</v>
      </c>
      <c r="B26" s="22" t="s">
        <v>59</v>
      </c>
      <c r="C26" s="23">
        <v>453</v>
      </c>
      <c r="D26" s="23">
        <v>450</v>
      </c>
      <c r="E26" s="23">
        <v>3</v>
      </c>
      <c r="F26" s="23">
        <v>15263</v>
      </c>
      <c r="G26" s="24"/>
      <c r="H26" s="24"/>
      <c r="I26" s="25">
        <v>13705.18</v>
      </c>
      <c r="J26" s="26" t="s">
        <v>60</v>
      </c>
      <c r="K26" s="27" t="s">
        <v>61</v>
      </c>
      <c r="L26" s="79" t="s">
        <v>38</v>
      </c>
      <c r="M26" s="69">
        <v>33693.15673289183</v>
      </c>
    </row>
    <row r="27" spans="1:13" ht="34.5" customHeight="1">
      <c r="A27" s="40" t="s">
        <v>73</v>
      </c>
      <c r="B27" s="41" t="s">
        <v>62</v>
      </c>
      <c r="C27" s="66">
        <v>40910</v>
      </c>
      <c r="D27" s="41"/>
      <c r="E27" s="41"/>
      <c r="F27" s="41">
        <v>390272</v>
      </c>
      <c r="G27" s="41">
        <v>101860</v>
      </c>
      <c r="H27" s="41"/>
      <c r="I27" s="41">
        <v>253244</v>
      </c>
      <c r="J27" s="41"/>
      <c r="K27" s="41"/>
      <c r="L27" s="41"/>
      <c r="M27" s="42">
        <v>9540</v>
      </c>
    </row>
    <row r="28" spans="1:13" ht="34.5" customHeight="1">
      <c r="A28" s="43" t="s">
        <v>74</v>
      </c>
      <c r="B28" s="44" t="s">
        <v>63</v>
      </c>
      <c r="C28" s="44">
        <v>2598</v>
      </c>
      <c r="D28" s="44">
        <v>2598</v>
      </c>
      <c r="E28" s="44">
        <v>0</v>
      </c>
      <c r="F28" s="44">
        <v>30000</v>
      </c>
      <c r="G28" s="44">
        <v>4000</v>
      </c>
      <c r="H28" s="44"/>
      <c r="I28" s="44">
        <v>11000</v>
      </c>
      <c r="J28" s="44"/>
      <c r="K28" s="44"/>
      <c r="L28" s="44"/>
      <c r="M28" s="45">
        <v>11547</v>
      </c>
    </row>
    <row r="30" ht="13.5">
      <c r="M30" s="1">
        <f>4000000/19.1</f>
        <v>209424.0837696335</v>
      </c>
    </row>
  </sheetData>
  <mergeCells count="45">
    <mergeCell ref="A12:M12"/>
    <mergeCell ref="K13:L13"/>
    <mergeCell ref="A14:A15"/>
    <mergeCell ref="B14:B15"/>
    <mergeCell ref="C14:E14"/>
    <mergeCell ref="F14:I14"/>
    <mergeCell ref="J14:J15"/>
    <mergeCell ref="K14:K15"/>
    <mergeCell ref="L14:L15"/>
    <mergeCell ref="M14:M15"/>
    <mergeCell ref="A10:B10"/>
    <mergeCell ref="C10:D10"/>
    <mergeCell ref="E10:F10"/>
    <mergeCell ref="I10:J10"/>
    <mergeCell ref="K10:L10"/>
    <mergeCell ref="A11:B11"/>
    <mergeCell ref="C11:D11"/>
    <mergeCell ref="E11:F11"/>
    <mergeCell ref="I11:J11"/>
    <mergeCell ref="K11:L11"/>
    <mergeCell ref="E8:F8"/>
    <mergeCell ref="I8:J8"/>
    <mergeCell ref="K8:L8"/>
    <mergeCell ref="A9:B9"/>
    <mergeCell ref="C9:D9"/>
    <mergeCell ref="E9:F9"/>
    <mergeCell ref="I9:J9"/>
    <mergeCell ref="K9:L9"/>
    <mergeCell ref="A6:A8"/>
    <mergeCell ref="C6:D6"/>
    <mergeCell ref="E6:F6"/>
    <mergeCell ref="I6:J6"/>
    <mergeCell ref="K6:L6"/>
    <mergeCell ref="C7:D7"/>
    <mergeCell ref="E7:F7"/>
    <mergeCell ref="I7:J7"/>
    <mergeCell ref="K7:L7"/>
    <mergeCell ref="C8:D8"/>
    <mergeCell ref="A1:M1"/>
    <mergeCell ref="A3:M3"/>
    <mergeCell ref="A5:B5"/>
    <mergeCell ref="C5:D5"/>
    <mergeCell ref="E5:F5"/>
    <mergeCell ref="I5:J5"/>
    <mergeCell ref="K5:L5"/>
  </mergeCells>
  <printOptions/>
  <pageMargins left="0.7" right="0.7" top="0.75" bottom="0.75" header="0.3" footer="0.3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2014-01-13T04:54:21Z</cp:lastPrinted>
  <dcterms:created xsi:type="dcterms:W3CDTF">2012-04-17T09:21:38Z</dcterms:created>
  <dcterms:modified xsi:type="dcterms:W3CDTF">2014-03-10T08:35:52Z</dcterms:modified>
  <cp:category/>
  <cp:version/>
  <cp:contentType/>
  <cp:contentStatus/>
</cp:coreProperties>
</file>