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76" yWindow="4140" windowWidth="28665" windowHeight="11925" activeTab="0"/>
  </bookViews>
  <sheets>
    <sheet name="보상목록" sheetId="2" r:id="rId1"/>
  </sheets>
  <definedNames/>
  <calcPr calcId="145621"/>
</workbook>
</file>

<file path=xl/sharedStrings.xml><?xml version="1.0" encoding="utf-8"?>
<sst xmlns="http://schemas.openxmlformats.org/spreadsheetml/2006/main" count="337" uniqueCount="146">
  <si>
    <t>순번</t>
  </si>
  <si>
    <t>지목</t>
  </si>
  <si>
    <t>소유지분</t>
  </si>
  <si>
    <t>1</t>
  </si>
  <si>
    <t>전</t>
  </si>
  <si>
    <t>철탑</t>
  </si>
  <si>
    <t>선하지</t>
  </si>
  <si>
    <t>보상액</t>
  </si>
  <si>
    <t>보상액
(평균가)</t>
  </si>
  <si>
    <t>합계</t>
  </si>
  <si>
    <t>개인별 보상액</t>
  </si>
  <si>
    <t>경기 광주시 중부면 엄미리 산17</t>
  </si>
  <si>
    <t>임야</t>
  </si>
  <si>
    <t>최성룡</t>
  </si>
  <si>
    <t>인천 북구 부평동 71</t>
  </si>
  <si>
    <t>임야</t>
  </si>
  <si>
    <t>선하지</t>
  </si>
  <si>
    <t>경기 하남시 하산곡동 산77</t>
  </si>
  <si>
    <t>김미순</t>
  </si>
  <si>
    <t>김서희</t>
  </si>
  <si>
    <t>김송윤</t>
  </si>
  <si>
    <t>서울 강동구 양재대로85길 55, 101호(성내동, 백룡도원아파트)</t>
  </si>
  <si>
    <t>경기 하남시 교산동 산10-4</t>
  </si>
  <si>
    <t>3/5</t>
  </si>
  <si>
    <t>1/5</t>
  </si>
  <si>
    <t>1/5</t>
  </si>
  <si>
    <t>정영배</t>
  </si>
  <si>
    <t>정충헌</t>
  </si>
  <si>
    <t>정효숙</t>
  </si>
  <si>
    <t>정효순</t>
  </si>
  <si>
    <t>정효정</t>
  </si>
  <si>
    <t>정효희</t>
  </si>
  <si>
    <t>4/27</t>
  </si>
  <si>
    <t>4/27</t>
  </si>
  <si>
    <t>10/27</t>
  </si>
  <si>
    <t>1/27</t>
  </si>
  <si>
    <t>경기 하남시 하사창동 산6</t>
  </si>
  <si>
    <t>이희련</t>
  </si>
  <si>
    <t>서울 중구 신당동 390-44</t>
  </si>
  <si>
    <t>서울 중구 청구로16길 30(신당동)</t>
  </si>
  <si>
    <t>서울 중구 신당동 390-46</t>
  </si>
  <si>
    <t>서울 강동구 천호동 21-18, 비-102</t>
  </si>
  <si>
    <t>경기 용인시 구성읍 상하리 621 수원동마을쌍용아파트 307-1001</t>
  </si>
  <si>
    <t>서울 강동구 신천동 7 장미아파트 12동903호</t>
  </si>
  <si>
    <t>경기 하남시 하사창동 산7</t>
  </si>
  <si>
    <t>임야</t>
  </si>
  <si>
    <t>선하지</t>
  </si>
  <si>
    <t>이경렴</t>
  </si>
  <si>
    <t>송영자</t>
  </si>
  <si>
    <t>이병근</t>
  </si>
  <si>
    <t>송경희</t>
  </si>
  <si>
    <t>송민식</t>
  </si>
  <si>
    <t>송행식</t>
  </si>
  <si>
    <t>한수연</t>
  </si>
  <si>
    <t>5/30</t>
  </si>
  <si>
    <t>4/30</t>
  </si>
  <si>
    <t>6/30</t>
  </si>
  <si>
    <t>1/30</t>
  </si>
  <si>
    <t>서울 도봉구 미아동 139-82</t>
  </si>
  <si>
    <t>서울 도봉구 미아동 139-82</t>
  </si>
  <si>
    <t>서울 성동구 광장동 248-7</t>
  </si>
  <si>
    <t>의정부시 신곡동 684 은하수아파트 104-701</t>
  </si>
  <si>
    <t>서울 강남구 압구정동 456 현대아파트 77-1104</t>
  </si>
  <si>
    <t>경기 하남시 광암동 산67</t>
  </si>
  <si>
    <t>서울 동대문구 답십리동 463-11</t>
  </si>
  <si>
    <t>선하지</t>
  </si>
  <si>
    <t>토지 등기사항전부증명서 주소지</t>
  </si>
  <si>
    <t>이해관계인
(권리)</t>
  </si>
  <si>
    <t>이해관계인 주소</t>
  </si>
  <si>
    <t>경기 군포시 대야미동 578</t>
  </si>
  <si>
    <t>답</t>
  </si>
  <si>
    <t>송기우</t>
  </si>
  <si>
    <t>송기철</t>
  </si>
  <si>
    <t>송기택</t>
  </si>
  <si>
    <t>송기학</t>
  </si>
  <si>
    <t>송만용</t>
  </si>
  <si>
    <t>송영옥</t>
  </si>
  <si>
    <t>송영자</t>
  </si>
  <si>
    <t>주청순</t>
  </si>
  <si>
    <t>2/48</t>
  </si>
  <si>
    <t>12/48</t>
  </si>
  <si>
    <t>3/48</t>
  </si>
  <si>
    <t>경기 화성군 반월면 대야미리 379</t>
  </si>
  <si>
    <t>경기 화성군 반월면 대야미리 361</t>
  </si>
  <si>
    <t>경기 화성군 반월면 대야미리 398</t>
  </si>
  <si>
    <t>경기 화성군 반월면 대야미리 416</t>
  </si>
  <si>
    <t>경기 화성군 반월면 대야미리 365-31 장미주택 비동 302호</t>
  </si>
  <si>
    <t>경기 안산시 상록구 장상동 산25</t>
  </si>
  <si>
    <t>최영철</t>
  </si>
  <si>
    <t>경기 시흥군 수암면 양상리 601</t>
  </si>
  <si>
    <t>경기 광명시 가학동 198</t>
  </si>
  <si>
    <t>신상철</t>
  </si>
  <si>
    <t>경기 안산시 상록구 동막2길 16-1 (장상동)</t>
  </si>
  <si>
    <t>경기 광명시 노온사동 산225</t>
  </si>
  <si>
    <t>김채홍</t>
  </si>
  <si>
    <t>신영철</t>
  </si>
  <si>
    <t>신규철</t>
  </si>
  <si>
    <t>안혁진</t>
  </si>
  <si>
    <t>36261/91800</t>
  </si>
  <si>
    <t>12085/91800</t>
  </si>
  <si>
    <t>12088/91800</t>
  </si>
  <si>
    <t>19278/91800</t>
  </si>
  <si>
    <t>서울 중구 중림동 324-9</t>
  </si>
  <si>
    <t>서울 강남구 삼성동 1085구획 2호</t>
  </si>
  <si>
    <t>서울 동대문구 청량리동 206-8</t>
  </si>
  <si>
    <t>경기 광명시 노온사동 산67-1</t>
  </si>
  <si>
    <t>윤원자</t>
  </si>
  <si>
    <t>임은지</t>
  </si>
  <si>
    <t>임상진</t>
  </si>
  <si>
    <t>임은희</t>
  </si>
  <si>
    <t>3/10</t>
  </si>
  <si>
    <t>2/10</t>
  </si>
  <si>
    <t>서울 강남구 대치동 913-26</t>
  </si>
  <si>
    <t>서울 강동구 상일동 476 명일중앙하이츠아파트 1-1101</t>
  </si>
  <si>
    <t>경기 용인시 수지읍 풍덕천리 664 삼익아파트 104-908</t>
  </si>
  <si>
    <t>남서울지역 345kV 기설 송전철탑부지 권원확보 사업(1차)</t>
  </si>
  <si>
    <t>주식회사국민은행(하남지점)
(근저당권,지상권)</t>
  </si>
  <si>
    <t>서울 중구 남대문로2가 9-1</t>
  </si>
  <si>
    <t>안양지구축산업협동조합(안산지점)
(근저당권)</t>
  </si>
  <si>
    <t>경기 안양시 만안구 안양로 374 (안양동)</t>
  </si>
  <si>
    <t>송전선로</t>
  </si>
  <si>
    <t>편입면적(㎡)</t>
  </si>
  <si>
    <t>원지적
(㎡)</t>
  </si>
  <si>
    <t>토지 소재지</t>
  </si>
  <si>
    <t>토지 소유자</t>
  </si>
  <si>
    <t>㈜대한감정 
단가</t>
  </si>
  <si>
    <t>㈜프라임 감정
단가</t>
  </si>
  <si>
    <t>경기 하남시 춘궁동 산44-19</t>
  </si>
  <si>
    <t>임야</t>
  </si>
  <si>
    <t>개인별 보상액
 안내</t>
  </si>
  <si>
    <t>감정평가액(2015. 7. 7)</t>
  </si>
  <si>
    <t>비고</t>
  </si>
  <si>
    <t>구분지상권 
상공(31-52m)</t>
  </si>
  <si>
    <t>구분지상권 
상공(36-57m)</t>
  </si>
  <si>
    <t>구분지상권 
상공(52-73m)</t>
  </si>
  <si>
    <t>구분지상권 
상공(33-54m)</t>
  </si>
  <si>
    <t>구분지상권 
상공(32-53m)</t>
  </si>
  <si>
    <t>구분지상권 
상공(28-43m)</t>
  </si>
  <si>
    <t>구분지상권 
상공(44-64m)</t>
  </si>
  <si>
    <t>구분지상권 
상공(25-45m)</t>
  </si>
  <si>
    <t>구분지상권 
상공(26-46m)</t>
  </si>
  <si>
    <t>구분지상권 
상공(24-44m)</t>
  </si>
  <si>
    <t>구분지상권 
상공(30-50m)</t>
  </si>
  <si>
    <t>11</t>
  </si>
  <si>
    <t>12</t>
  </si>
  <si>
    <t>재단법인 
동성회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</si>
</sst>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8">
    <font>
      <sz val="10"/>
      <color theme="1"/>
      <name val="맑은 고딕"/>
      <family val="2"/>
    </font>
    <font>
      <sz val="10"/>
      <name val="Arial"/>
      <family val="2"/>
    </font>
    <font>
      <sz val="8"/>
      <name val="맑은 고딕"/>
      <family val="2"/>
    </font>
    <font>
      <b/>
      <sz val="10"/>
      <color theme="1"/>
      <name val="맑은 고딕"/>
      <family val="3"/>
    </font>
    <font>
      <sz val="10"/>
      <name val="맑은 고딕"/>
      <family val="3"/>
    </font>
    <font>
      <b/>
      <sz val="10"/>
      <color rgb="FF7030A0"/>
      <name val="맑은 고딕"/>
      <family val="3"/>
    </font>
    <font>
      <b/>
      <sz val="15"/>
      <color theme="1"/>
      <name val="맑은 고딕"/>
      <family val="3"/>
    </font>
    <font>
      <sz val="10"/>
      <color rgb="FF7030A0"/>
      <name val="맑은 고딕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8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1" fontId="0" fillId="0" borderId="0" xfId="20" applyFont="1" applyAlignment="1">
      <alignment horizontal="center" vertical="center"/>
    </xf>
    <xf numFmtId="41" fontId="3" fillId="0" borderId="0" xfId="20" applyFont="1" applyAlignment="1">
      <alignment horizontal="center" vertical="center"/>
    </xf>
    <xf numFmtId="41" fontId="3" fillId="0" borderId="0" xfId="20" applyNumberFormat="1" applyFont="1" applyAlignment="1">
      <alignment horizontal="right" vertical="center"/>
    </xf>
    <xf numFmtId="176" fontId="3" fillId="0" borderId="1" xfId="2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1" fontId="3" fillId="0" borderId="1" xfId="20" applyFont="1" applyBorder="1" applyAlignment="1">
      <alignment horizontal="right" vertical="center"/>
    </xf>
    <xf numFmtId="176" fontId="0" fillId="0" borderId="4" xfId="2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20" applyNumberFormat="1" applyFont="1" applyBorder="1" applyAlignment="1">
      <alignment horizontal="right" vertical="center"/>
    </xf>
    <xf numFmtId="176" fontId="0" fillId="0" borderId="1" xfId="2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76" fontId="0" fillId="0" borderId="5" xfId="20" applyNumberFormat="1" applyFont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41" fontId="3" fillId="0" borderId="6" xfId="20" applyFont="1" applyBorder="1" applyAlignment="1">
      <alignment horizontal="right" vertical="center"/>
    </xf>
    <xf numFmtId="41" fontId="3" fillId="0" borderId="5" xfId="2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3" fillId="0" borderId="6" xfId="20" applyFont="1" applyBorder="1" applyAlignment="1">
      <alignment horizontal="center" vertical="center" wrapText="1"/>
    </xf>
    <xf numFmtId="41" fontId="3" fillId="0" borderId="5" xfId="20" applyFont="1" applyBorder="1" applyAlignment="1">
      <alignment horizontal="center" vertical="center"/>
    </xf>
    <xf numFmtId="41" fontId="3" fillId="0" borderId="6" xfId="20" applyFont="1" applyBorder="1" applyAlignment="1">
      <alignment horizontal="center" vertical="center"/>
    </xf>
    <xf numFmtId="41" fontId="3" fillId="0" borderId="6" xfId="20" applyNumberFormat="1" applyFont="1" applyBorder="1" applyAlignment="1">
      <alignment horizontal="right" vertical="center"/>
    </xf>
    <xf numFmtId="41" fontId="3" fillId="0" borderId="5" xfId="20" applyNumberFormat="1" applyFont="1" applyBorder="1" applyAlignment="1">
      <alignment horizontal="right" vertical="center"/>
    </xf>
    <xf numFmtId="41" fontId="3" fillId="0" borderId="2" xfId="20" applyFont="1" applyBorder="1" applyAlignment="1">
      <alignment horizontal="center" vertical="center"/>
    </xf>
    <xf numFmtId="41" fontId="3" fillId="0" borderId="3" xfId="20" applyFont="1" applyBorder="1" applyAlignment="1">
      <alignment horizontal="center" vertical="center"/>
    </xf>
    <xf numFmtId="41" fontId="3" fillId="0" borderId="4" xfId="20" applyFont="1" applyBorder="1" applyAlignment="1">
      <alignment horizontal="center" vertical="center"/>
    </xf>
    <xf numFmtId="41" fontId="5" fillId="0" borderId="6" xfId="20" applyFont="1" applyBorder="1" applyAlignment="1">
      <alignment horizontal="center" vertical="center" wrapText="1"/>
    </xf>
    <xf numFmtId="41" fontId="5" fillId="0" borderId="7" xfId="20" applyFont="1" applyBorder="1" applyAlignment="1">
      <alignment horizontal="center" vertical="center"/>
    </xf>
    <xf numFmtId="41" fontId="5" fillId="0" borderId="5" xfId="2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176" fontId="0" fillId="0" borderId="6" xfId="20" applyNumberFormat="1" applyFont="1" applyBorder="1" applyAlignment="1">
      <alignment horizontal="right" vertical="center"/>
    </xf>
    <xf numFmtId="176" fontId="0" fillId="0" borderId="7" xfId="20" applyNumberFormat="1" applyFont="1" applyBorder="1" applyAlignment="1">
      <alignment horizontal="right" vertical="center"/>
    </xf>
    <xf numFmtId="176" fontId="0" fillId="0" borderId="5" xfId="20" applyNumberFormat="1" applyFont="1" applyBorder="1" applyAlignment="1">
      <alignment horizontal="right" vertical="center"/>
    </xf>
    <xf numFmtId="176" fontId="3" fillId="0" borderId="6" xfId="20" applyNumberFormat="1" applyFont="1" applyBorder="1" applyAlignment="1">
      <alignment horizontal="right" vertical="center"/>
    </xf>
    <xf numFmtId="176" fontId="3" fillId="0" borderId="7" xfId="20" applyNumberFormat="1" applyFont="1" applyBorder="1" applyAlignment="1">
      <alignment horizontal="right" vertical="center"/>
    </xf>
    <xf numFmtId="176" fontId="3" fillId="0" borderId="5" xfId="2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76" fontId="0" fillId="0" borderId="1" xfId="20" applyNumberFormat="1" applyFont="1" applyBorder="1" applyAlignment="1">
      <alignment horizontal="right" vertical="center"/>
    </xf>
    <xf numFmtId="176" fontId="3" fillId="0" borderId="1" xfId="2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1" fontId="3" fillId="0" borderId="6" xfId="20" applyFont="1" applyBorder="1" applyAlignment="1">
      <alignment horizontal="right" vertical="center"/>
    </xf>
    <xf numFmtId="41" fontId="3" fillId="0" borderId="5" xfId="20" applyFont="1" applyBorder="1" applyAlignment="1">
      <alignment horizontal="right" vertical="center"/>
    </xf>
    <xf numFmtId="49" fontId="0" fillId="0" borderId="7" xfId="0" applyNumberForma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6" fontId="3" fillId="0" borderId="1" xfId="20" applyNumberFormat="1" applyFont="1" applyBorder="1" applyAlignment="1">
      <alignment vertical="center"/>
    </xf>
    <xf numFmtId="176" fontId="0" fillId="0" borderId="1" xfId="20" applyNumberFormat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305"/>
  <sheetViews>
    <sheetView tabSelected="1" workbookViewId="0" topLeftCell="A1">
      <selection activeCell="B2" sqref="B2:O2"/>
    </sheetView>
  </sheetViews>
  <sheetFormatPr defaultColWidth="9.140625" defaultRowHeight="13.5"/>
  <cols>
    <col min="1" max="1" width="1.421875" style="1" customWidth="1"/>
    <col min="2" max="2" width="10.140625" style="1" bestFit="1" customWidth="1"/>
    <col min="3" max="3" width="29.8515625" style="1" bestFit="1" customWidth="1"/>
    <col min="4" max="4" width="9.421875" style="1" customWidth="1"/>
    <col min="5" max="7" width="9.140625" style="1" customWidth="1"/>
    <col min="8" max="8" width="11.28125" style="1" customWidth="1"/>
    <col min="9" max="9" width="12.7109375" style="2" customWidth="1"/>
    <col min="10" max="10" width="11.8515625" style="4" customWidth="1"/>
    <col min="11" max="11" width="14.140625" style="4" customWidth="1"/>
    <col min="12" max="12" width="14.8515625" style="4" customWidth="1"/>
    <col min="13" max="13" width="14.140625" style="4" customWidth="1"/>
    <col min="14" max="14" width="15.421875" style="5" customWidth="1"/>
    <col min="15" max="16" width="17.00390625" style="6" customWidth="1"/>
    <col min="17" max="17" width="57.00390625" style="1" customWidth="1"/>
    <col min="18" max="18" width="31.421875" style="1" customWidth="1"/>
    <col min="19" max="19" width="38.7109375" style="1" customWidth="1"/>
    <col min="20" max="20" width="15.7109375" style="1" customWidth="1"/>
    <col min="21" max="16384" width="9.140625" style="1" customWidth="1"/>
  </cols>
  <sheetData>
    <row r="2" spans="2:16" ht="21" customHeight="1">
      <c r="B2" s="27" t="s">
        <v>115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3"/>
    </row>
    <row r="3" ht="13.5" customHeight="1"/>
    <row r="4" spans="2:20" ht="20.25" customHeight="1">
      <c r="B4" s="28" t="s">
        <v>0</v>
      </c>
      <c r="C4" s="28" t="s">
        <v>123</v>
      </c>
      <c r="D4" s="28" t="s">
        <v>1</v>
      </c>
      <c r="E4" s="31" t="s">
        <v>122</v>
      </c>
      <c r="F4" s="31" t="s">
        <v>121</v>
      </c>
      <c r="G4" s="28" t="s">
        <v>120</v>
      </c>
      <c r="H4" s="28" t="s">
        <v>124</v>
      </c>
      <c r="I4" s="34" t="s">
        <v>2</v>
      </c>
      <c r="J4" s="46" t="s">
        <v>130</v>
      </c>
      <c r="K4" s="47"/>
      <c r="L4" s="47"/>
      <c r="M4" s="47"/>
      <c r="N4" s="47"/>
      <c r="O4" s="48"/>
      <c r="P4" s="49" t="s">
        <v>129</v>
      </c>
      <c r="Q4" s="28" t="s">
        <v>66</v>
      </c>
      <c r="R4" s="52" t="s">
        <v>67</v>
      </c>
      <c r="S4" s="38" t="s">
        <v>68</v>
      </c>
      <c r="T4" s="38" t="s">
        <v>131</v>
      </c>
    </row>
    <row r="5" spans="2:20" ht="13.5">
      <c r="B5" s="29"/>
      <c r="C5" s="29"/>
      <c r="D5" s="29"/>
      <c r="E5" s="29"/>
      <c r="F5" s="32"/>
      <c r="G5" s="29"/>
      <c r="H5" s="29"/>
      <c r="I5" s="35"/>
      <c r="J5" s="41" t="s">
        <v>125</v>
      </c>
      <c r="K5" s="43" t="s">
        <v>7</v>
      </c>
      <c r="L5" s="41" t="s">
        <v>126</v>
      </c>
      <c r="M5" s="43" t="s">
        <v>7</v>
      </c>
      <c r="N5" s="41" t="s">
        <v>8</v>
      </c>
      <c r="O5" s="44" t="s">
        <v>10</v>
      </c>
      <c r="P5" s="50"/>
      <c r="Q5" s="29"/>
      <c r="R5" s="39"/>
      <c r="S5" s="39"/>
      <c r="T5" s="39"/>
    </row>
    <row r="6" spans="2:20" ht="13.5">
      <c r="B6" s="30"/>
      <c r="C6" s="30"/>
      <c r="D6" s="30"/>
      <c r="E6" s="30"/>
      <c r="F6" s="33"/>
      <c r="G6" s="30"/>
      <c r="H6" s="30"/>
      <c r="I6" s="36"/>
      <c r="J6" s="42"/>
      <c r="K6" s="42"/>
      <c r="L6" s="42"/>
      <c r="M6" s="42"/>
      <c r="N6" s="42"/>
      <c r="O6" s="45"/>
      <c r="P6" s="51"/>
      <c r="Q6" s="30"/>
      <c r="R6" s="40"/>
      <c r="S6" s="40"/>
      <c r="T6" s="40"/>
    </row>
    <row r="7" spans="2:20" ht="13.5" customHeight="1">
      <c r="B7" s="37">
        <v>1</v>
      </c>
      <c r="C7" s="57" t="s">
        <v>11</v>
      </c>
      <c r="D7" s="58" t="s">
        <v>12</v>
      </c>
      <c r="E7" s="37">
        <v>13884</v>
      </c>
      <c r="F7" s="14">
        <v>96</v>
      </c>
      <c r="G7" s="14" t="s">
        <v>5</v>
      </c>
      <c r="H7" s="59" t="s">
        <v>13</v>
      </c>
      <c r="I7" s="53" t="s">
        <v>3</v>
      </c>
      <c r="J7" s="17">
        <v>20600</v>
      </c>
      <c r="K7" s="17">
        <f>F7*J7</f>
        <v>1977600</v>
      </c>
      <c r="L7" s="17">
        <v>20600</v>
      </c>
      <c r="M7" s="17">
        <f>F7*L7</f>
        <v>1977600</v>
      </c>
      <c r="N7" s="16">
        <f>(K7+M7)/2</f>
        <v>1977600</v>
      </c>
      <c r="O7" s="11">
        <f>N7</f>
        <v>1977600</v>
      </c>
      <c r="P7" s="21">
        <v>1977600</v>
      </c>
      <c r="Q7" s="55" t="s">
        <v>14</v>
      </c>
      <c r="R7" s="55"/>
      <c r="S7" s="38"/>
      <c r="T7" s="26"/>
    </row>
    <row r="8" spans="2:20" ht="27">
      <c r="B8" s="37"/>
      <c r="C8" s="57"/>
      <c r="D8" s="58"/>
      <c r="E8" s="37"/>
      <c r="F8" s="18">
        <v>860</v>
      </c>
      <c r="G8" s="18" t="s">
        <v>6</v>
      </c>
      <c r="H8" s="60"/>
      <c r="I8" s="54"/>
      <c r="J8" s="17">
        <v>5150</v>
      </c>
      <c r="K8" s="17">
        <f>F8*J8</f>
        <v>4429000</v>
      </c>
      <c r="L8" s="19">
        <v>5150</v>
      </c>
      <c r="M8" s="17">
        <f>F8*L8</f>
        <v>4429000</v>
      </c>
      <c r="N8" s="16">
        <f>(K8+M8)/2</f>
        <v>4429000</v>
      </c>
      <c r="O8" s="11">
        <f>N8</f>
        <v>4429000</v>
      </c>
      <c r="P8" s="22">
        <v>4429000</v>
      </c>
      <c r="Q8" s="56"/>
      <c r="R8" s="56"/>
      <c r="S8" s="40"/>
      <c r="T8" s="14" t="s">
        <v>132</v>
      </c>
    </row>
    <row r="9" spans="2:20" ht="13.5" customHeight="1">
      <c r="B9" s="38">
        <v>2</v>
      </c>
      <c r="C9" s="61" t="s">
        <v>17</v>
      </c>
      <c r="D9" s="59" t="s">
        <v>15</v>
      </c>
      <c r="E9" s="38">
        <v>38699</v>
      </c>
      <c r="F9" s="52">
        <v>27</v>
      </c>
      <c r="G9" s="52" t="s">
        <v>5</v>
      </c>
      <c r="H9" s="25" t="s">
        <v>18</v>
      </c>
      <c r="I9" s="20" t="s">
        <v>23</v>
      </c>
      <c r="J9" s="68">
        <v>33300</v>
      </c>
      <c r="K9" s="68">
        <f>F9*J9</f>
        <v>899100</v>
      </c>
      <c r="L9" s="68">
        <v>33000</v>
      </c>
      <c r="M9" s="68">
        <f>F9*L9</f>
        <v>891000</v>
      </c>
      <c r="N9" s="71">
        <f>(K9+M9)/2</f>
        <v>895050</v>
      </c>
      <c r="O9" s="11">
        <f>N9*3/5</f>
        <v>537030</v>
      </c>
      <c r="P9" s="11">
        <v>537030</v>
      </c>
      <c r="Q9" s="13" t="s">
        <v>21</v>
      </c>
      <c r="R9" s="74" t="s">
        <v>116</v>
      </c>
      <c r="S9" s="55" t="s">
        <v>117</v>
      </c>
      <c r="T9" s="37"/>
    </row>
    <row r="10" spans="2:20" ht="13.5">
      <c r="B10" s="39"/>
      <c r="C10" s="62"/>
      <c r="D10" s="64"/>
      <c r="E10" s="39"/>
      <c r="F10" s="65"/>
      <c r="G10" s="65"/>
      <c r="H10" s="25" t="s">
        <v>19</v>
      </c>
      <c r="I10" s="20" t="s">
        <v>24</v>
      </c>
      <c r="J10" s="69"/>
      <c r="K10" s="69"/>
      <c r="L10" s="69"/>
      <c r="M10" s="69"/>
      <c r="N10" s="72"/>
      <c r="O10" s="11">
        <f>N9*1/5</f>
        <v>179010</v>
      </c>
      <c r="P10" s="11">
        <v>179010</v>
      </c>
      <c r="Q10" s="13" t="s">
        <v>21</v>
      </c>
      <c r="R10" s="67"/>
      <c r="S10" s="67"/>
      <c r="T10" s="37"/>
    </row>
    <row r="11" spans="2:20" ht="13.5">
      <c r="B11" s="39"/>
      <c r="C11" s="62"/>
      <c r="D11" s="64"/>
      <c r="E11" s="39"/>
      <c r="F11" s="66"/>
      <c r="G11" s="66"/>
      <c r="H11" s="25" t="s">
        <v>20</v>
      </c>
      <c r="I11" s="20" t="s">
        <v>25</v>
      </c>
      <c r="J11" s="70"/>
      <c r="K11" s="70"/>
      <c r="L11" s="70"/>
      <c r="M11" s="70"/>
      <c r="N11" s="73"/>
      <c r="O11" s="11">
        <f>N9*1/5</f>
        <v>179010</v>
      </c>
      <c r="P11" s="11">
        <v>179010</v>
      </c>
      <c r="Q11" s="13" t="s">
        <v>21</v>
      </c>
      <c r="R11" s="67"/>
      <c r="S11" s="67"/>
      <c r="T11" s="37"/>
    </row>
    <row r="12" spans="2:20" ht="13.5">
      <c r="B12" s="39"/>
      <c r="C12" s="62"/>
      <c r="D12" s="64"/>
      <c r="E12" s="39"/>
      <c r="F12" s="38">
        <v>1609</v>
      </c>
      <c r="G12" s="38" t="s">
        <v>16</v>
      </c>
      <c r="H12" s="25" t="s">
        <v>18</v>
      </c>
      <c r="I12" s="20" t="s">
        <v>23</v>
      </c>
      <c r="J12" s="68">
        <v>8990</v>
      </c>
      <c r="K12" s="68">
        <f>F12*J12</f>
        <v>14464910</v>
      </c>
      <c r="L12" s="68">
        <v>8910</v>
      </c>
      <c r="M12" s="68">
        <f>F12*L12</f>
        <v>14336190</v>
      </c>
      <c r="N12" s="71">
        <f>(K12+M12)/2</f>
        <v>14400550</v>
      </c>
      <c r="O12" s="11">
        <f>N12*3/5</f>
        <v>8640330</v>
      </c>
      <c r="P12" s="11">
        <v>8640330</v>
      </c>
      <c r="Q12" s="13" t="s">
        <v>21</v>
      </c>
      <c r="R12" s="67"/>
      <c r="S12" s="67"/>
      <c r="T12" s="87" t="s">
        <v>133</v>
      </c>
    </row>
    <row r="13" spans="2:20" ht="13.5">
      <c r="B13" s="39"/>
      <c r="C13" s="62"/>
      <c r="D13" s="64"/>
      <c r="E13" s="39"/>
      <c r="F13" s="39"/>
      <c r="G13" s="39"/>
      <c r="H13" s="25" t="s">
        <v>19</v>
      </c>
      <c r="I13" s="20" t="s">
        <v>24</v>
      </c>
      <c r="J13" s="69"/>
      <c r="K13" s="69"/>
      <c r="L13" s="69"/>
      <c r="M13" s="69"/>
      <c r="N13" s="72"/>
      <c r="O13" s="11">
        <f>N12*1/5</f>
        <v>2880110</v>
      </c>
      <c r="P13" s="11">
        <v>2880110</v>
      </c>
      <c r="Q13" s="13" t="s">
        <v>21</v>
      </c>
      <c r="R13" s="67"/>
      <c r="S13" s="67"/>
      <c r="T13" s="37"/>
    </row>
    <row r="14" spans="2:20" ht="13.5">
      <c r="B14" s="40"/>
      <c r="C14" s="63"/>
      <c r="D14" s="60"/>
      <c r="E14" s="40"/>
      <c r="F14" s="40"/>
      <c r="G14" s="40"/>
      <c r="H14" s="25" t="s">
        <v>20</v>
      </c>
      <c r="I14" s="20" t="s">
        <v>25</v>
      </c>
      <c r="J14" s="70"/>
      <c r="K14" s="70"/>
      <c r="L14" s="70"/>
      <c r="M14" s="70"/>
      <c r="N14" s="73"/>
      <c r="O14" s="11">
        <f>N12*1/5</f>
        <v>2880110</v>
      </c>
      <c r="P14" s="11">
        <v>2880110</v>
      </c>
      <c r="Q14" s="13" t="s">
        <v>21</v>
      </c>
      <c r="R14" s="56"/>
      <c r="S14" s="56"/>
      <c r="T14" s="37"/>
    </row>
    <row r="15" spans="2:20" ht="13.5">
      <c r="B15" s="38">
        <v>3</v>
      </c>
      <c r="C15" s="61" t="s">
        <v>22</v>
      </c>
      <c r="D15" s="59" t="s">
        <v>15</v>
      </c>
      <c r="E15" s="38">
        <v>85688</v>
      </c>
      <c r="F15" s="52">
        <v>296</v>
      </c>
      <c r="G15" s="52" t="s">
        <v>5</v>
      </c>
      <c r="H15" s="25" t="s">
        <v>26</v>
      </c>
      <c r="I15" s="20" t="s">
        <v>33</v>
      </c>
      <c r="J15" s="68">
        <v>40000</v>
      </c>
      <c r="K15" s="68">
        <f>F15*J15</f>
        <v>11840000</v>
      </c>
      <c r="L15" s="68">
        <v>40700</v>
      </c>
      <c r="M15" s="68">
        <f>F15*L15</f>
        <v>12047200</v>
      </c>
      <c r="N15" s="71">
        <f>(K15+M15)/2</f>
        <v>11943600</v>
      </c>
      <c r="O15" s="11">
        <f>N15*4/27</f>
        <v>1769422.2222222222</v>
      </c>
      <c r="P15" s="11">
        <v>1769430</v>
      </c>
      <c r="Q15" s="13" t="s">
        <v>38</v>
      </c>
      <c r="R15" s="55"/>
      <c r="S15" s="38"/>
      <c r="T15" s="37"/>
    </row>
    <row r="16" spans="2:20" ht="13.5">
      <c r="B16" s="39"/>
      <c r="C16" s="62"/>
      <c r="D16" s="64"/>
      <c r="E16" s="39"/>
      <c r="F16" s="65"/>
      <c r="G16" s="65"/>
      <c r="H16" s="25" t="s">
        <v>27</v>
      </c>
      <c r="I16" s="20" t="s">
        <v>33</v>
      </c>
      <c r="J16" s="69"/>
      <c r="K16" s="69"/>
      <c r="L16" s="69"/>
      <c r="M16" s="69"/>
      <c r="N16" s="72"/>
      <c r="O16" s="11">
        <f>N15*4/27</f>
        <v>1769422.2222222222</v>
      </c>
      <c r="P16" s="11">
        <v>1769430</v>
      </c>
      <c r="Q16" s="13" t="s">
        <v>39</v>
      </c>
      <c r="R16" s="67"/>
      <c r="S16" s="39"/>
      <c r="T16" s="37"/>
    </row>
    <row r="17" spans="2:20" ht="13.5">
      <c r="B17" s="39"/>
      <c r="C17" s="62"/>
      <c r="D17" s="64"/>
      <c r="E17" s="39"/>
      <c r="F17" s="65"/>
      <c r="G17" s="65"/>
      <c r="H17" s="25" t="s">
        <v>28</v>
      </c>
      <c r="I17" s="20" t="s">
        <v>32</v>
      </c>
      <c r="J17" s="69"/>
      <c r="K17" s="69"/>
      <c r="L17" s="69"/>
      <c r="M17" s="69"/>
      <c r="N17" s="72"/>
      <c r="O17" s="11">
        <f>N15*4/27</f>
        <v>1769422.2222222222</v>
      </c>
      <c r="P17" s="11">
        <v>1769430</v>
      </c>
      <c r="Q17" s="13" t="s">
        <v>41</v>
      </c>
      <c r="R17" s="67"/>
      <c r="S17" s="39"/>
      <c r="T17" s="37"/>
    </row>
    <row r="18" spans="2:20" ht="13.5">
      <c r="B18" s="39"/>
      <c r="C18" s="62"/>
      <c r="D18" s="64"/>
      <c r="E18" s="39"/>
      <c r="F18" s="65"/>
      <c r="G18" s="65"/>
      <c r="H18" s="25" t="s">
        <v>29</v>
      </c>
      <c r="I18" s="20" t="s">
        <v>32</v>
      </c>
      <c r="J18" s="69"/>
      <c r="K18" s="69"/>
      <c r="L18" s="69"/>
      <c r="M18" s="69"/>
      <c r="N18" s="72"/>
      <c r="O18" s="11">
        <f>N15*4/27</f>
        <v>1769422.2222222222</v>
      </c>
      <c r="P18" s="11">
        <v>1769430</v>
      </c>
      <c r="Q18" s="13" t="s">
        <v>40</v>
      </c>
      <c r="R18" s="67"/>
      <c r="S18" s="39"/>
      <c r="T18" s="37"/>
    </row>
    <row r="19" spans="2:20" ht="13.5">
      <c r="B19" s="39"/>
      <c r="C19" s="62"/>
      <c r="D19" s="64"/>
      <c r="E19" s="39"/>
      <c r="F19" s="65"/>
      <c r="G19" s="65"/>
      <c r="H19" s="25" t="s">
        <v>30</v>
      </c>
      <c r="I19" s="20" t="s">
        <v>34</v>
      </c>
      <c r="J19" s="69"/>
      <c r="K19" s="69"/>
      <c r="L19" s="69"/>
      <c r="M19" s="69"/>
      <c r="N19" s="72"/>
      <c r="O19" s="11">
        <f>N15*10/27</f>
        <v>4423555.555555556</v>
      </c>
      <c r="P19" s="11">
        <v>4423560</v>
      </c>
      <c r="Q19" s="13" t="s">
        <v>40</v>
      </c>
      <c r="R19" s="67"/>
      <c r="S19" s="39"/>
      <c r="T19" s="37"/>
    </row>
    <row r="20" spans="2:20" ht="13.5">
      <c r="B20" s="39"/>
      <c r="C20" s="62"/>
      <c r="D20" s="64"/>
      <c r="E20" s="39"/>
      <c r="F20" s="66"/>
      <c r="G20" s="66"/>
      <c r="H20" s="25" t="s">
        <v>31</v>
      </c>
      <c r="I20" s="20" t="s">
        <v>35</v>
      </c>
      <c r="J20" s="70"/>
      <c r="K20" s="70"/>
      <c r="L20" s="70"/>
      <c r="M20" s="70"/>
      <c r="N20" s="73"/>
      <c r="O20" s="11">
        <f>N15*1/27</f>
        <v>442355.55555555556</v>
      </c>
      <c r="P20" s="11">
        <v>442360</v>
      </c>
      <c r="Q20" s="13" t="s">
        <v>42</v>
      </c>
      <c r="R20" s="67"/>
      <c r="S20" s="39"/>
      <c r="T20" s="37"/>
    </row>
    <row r="21" spans="2:20" ht="13.5">
      <c r="B21" s="39"/>
      <c r="C21" s="62"/>
      <c r="D21" s="64"/>
      <c r="E21" s="39"/>
      <c r="F21" s="38">
        <v>7371</v>
      </c>
      <c r="G21" s="38" t="s">
        <v>16</v>
      </c>
      <c r="H21" s="25" t="s">
        <v>26</v>
      </c>
      <c r="I21" s="20" t="s">
        <v>33</v>
      </c>
      <c r="J21" s="68">
        <v>10800</v>
      </c>
      <c r="K21" s="68">
        <f>F21*J21</f>
        <v>79606800</v>
      </c>
      <c r="L21" s="68">
        <v>10990</v>
      </c>
      <c r="M21" s="68">
        <f>F21*L21</f>
        <v>81007290</v>
      </c>
      <c r="N21" s="71">
        <f>(K21+M21)/2</f>
        <v>80307045</v>
      </c>
      <c r="O21" s="11">
        <f>N21*4/27</f>
        <v>11897340</v>
      </c>
      <c r="P21" s="11">
        <v>11897340</v>
      </c>
      <c r="Q21" s="13" t="s">
        <v>38</v>
      </c>
      <c r="R21" s="67"/>
      <c r="S21" s="39"/>
      <c r="T21" s="87" t="s">
        <v>134</v>
      </c>
    </row>
    <row r="22" spans="2:20" ht="13.5">
      <c r="B22" s="39"/>
      <c r="C22" s="62"/>
      <c r="D22" s="64"/>
      <c r="E22" s="39"/>
      <c r="F22" s="39"/>
      <c r="G22" s="39"/>
      <c r="H22" s="25" t="s">
        <v>27</v>
      </c>
      <c r="I22" s="20" t="s">
        <v>33</v>
      </c>
      <c r="J22" s="69"/>
      <c r="K22" s="69"/>
      <c r="L22" s="69"/>
      <c r="M22" s="69"/>
      <c r="N22" s="72"/>
      <c r="O22" s="11">
        <f>N21*4/27</f>
        <v>11897340</v>
      </c>
      <c r="P22" s="11">
        <v>11897340</v>
      </c>
      <c r="Q22" s="13" t="s">
        <v>39</v>
      </c>
      <c r="R22" s="67"/>
      <c r="S22" s="39"/>
      <c r="T22" s="37"/>
    </row>
    <row r="23" spans="2:20" ht="13.5">
      <c r="B23" s="39"/>
      <c r="C23" s="62"/>
      <c r="D23" s="64"/>
      <c r="E23" s="39"/>
      <c r="F23" s="39"/>
      <c r="G23" s="39"/>
      <c r="H23" s="25" t="s">
        <v>28</v>
      </c>
      <c r="I23" s="20" t="s">
        <v>32</v>
      </c>
      <c r="J23" s="69"/>
      <c r="K23" s="69"/>
      <c r="L23" s="69"/>
      <c r="M23" s="69"/>
      <c r="N23" s="72"/>
      <c r="O23" s="11">
        <f>N21*4/27</f>
        <v>11897340</v>
      </c>
      <c r="P23" s="11">
        <v>11897340</v>
      </c>
      <c r="Q23" s="13" t="s">
        <v>41</v>
      </c>
      <c r="R23" s="67"/>
      <c r="S23" s="39"/>
      <c r="T23" s="37"/>
    </row>
    <row r="24" spans="2:20" ht="13.5">
      <c r="B24" s="39"/>
      <c r="C24" s="62"/>
      <c r="D24" s="64"/>
      <c r="E24" s="39"/>
      <c r="F24" s="39"/>
      <c r="G24" s="39"/>
      <c r="H24" s="25" t="s">
        <v>29</v>
      </c>
      <c r="I24" s="20" t="s">
        <v>32</v>
      </c>
      <c r="J24" s="69"/>
      <c r="K24" s="69"/>
      <c r="L24" s="69"/>
      <c r="M24" s="69"/>
      <c r="N24" s="72"/>
      <c r="O24" s="11">
        <f>N21*4/27</f>
        <v>11897340</v>
      </c>
      <c r="P24" s="11">
        <v>11897340</v>
      </c>
      <c r="Q24" s="13" t="s">
        <v>40</v>
      </c>
      <c r="R24" s="67"/>
      <c r="S24" s="39"/>
      <c r="T24" s="37"/>
    </row>
    <row r="25" spans="2:20" ht="13.5">
      <c r="B25" s="39"/>
      <c r="C25" s="62"/>
      <c r="D25" s="64"/>
      <c r="E25" s="39"/>
      <c r="F25" s="39"/>
      <c r="G25" s="39"/>
      <c r="H25" s="25" t="s">
        <v>30</v>
      </c>
      <c r="I25" s="20" t="s">
        <v>34</v>
      </c>
      <c r="J25" s="69"/>
      <c r="K25" s="69"/>
      <c r="L25" s="69"/>
      <c r="M25" s="69"/>
      <c r="N25" s="72"/>
      <c r="O25" s="11">
        <f>N21*10/27</f>
        <v>29743350</v>
      </c>
      <c r="P25" s="11">
        <v>29743350</v>
      </c>
      <c r="Q25" s="13" t="s">
        <v>40</v>
      </c>
      <c r="R25" s="67"/>
      <c r="S25" s="39"/>
      <c r="T25" s="37"/>
    </row>
    <row r="26" spans="2:20" ht="13.5">
      <c r="B26" s="40"/>
      <c r="C26" s="63"/>
      <c r="D26" s="60"/>
      <c r="E26" s="40"/>
      <c r="F26" s="40"/>
      <c r="G26" s="40"/>
      <c r="H26" s="25" t="s">
        <v>31</v>
      </c>
      <c r="I26" s="20" t="s">
        <v>35</v>
      </c>
      <c r="J26" s="70"/>
      <c r="K26" s="70"/>
      <c r="L26" s="70"/>
      <c r="M26" s="70"/>
      <c r="N26" s="73"/>
      <c r="O26" s="11">
        <f>N21*1/27</f>
        <v>2974335</v>
      </c>
      <c r="P26" s="11">
        <v>2974340</v>
      </c>
      <c r="Q26" s="13" t="s">
        <v>42</v>
      </c>
      <c r="R26" s="56"/>
      <c r="S26" s="40"/>
      <c r="T26" s="37"/>
    </row>
    <row r="27" spans="2:20" ht="13.5" customHeight="1">
      <c r="B27" s="37">
        <v>4</v>
      </c>
      <c r="C27" s="57" t="s">
        <v>36</v>
      </c>
      <c r="D27" s="58" t="s">
        <v>12</v>
      </c>
      <c r="E27" s="37">
        <v>11901</v>
      </c>
      <c r="F27" s="14">
        <v>31</v>
      </c>
      <c r="G27" s="14" t="s">
        <v>5</v>
      </c>
      <c r="H27" s="59" t="s">
        <v>37</v>
      </c>
      <c r="I27" s="53" t="s">
        <v>3</v>
      </c>
      <c r="J27" s="17">
        <v>43300</v>
      </c>
      <c r="K27" s="17">
        <f>F27*J27</f>
        <v>1342300</v>
      </c>
      <c r="L27" s="17">
        <v>44000</v>
      </c>
      <c r="M27" s="17">
        <f>F27*L27</f>
        <v>1364000</v>
      </c>
      <c r="N27" s="16">
        <f>(K27+M27)/2</f>
        <v>1353150</v>
      </c>
      <c r="O27" s="11">
        <f>N27</f>
        <v>1353150</v>
      </c>
      <c r="P27" s="43">
        <f>O27+O28</f>
        <v>4054450</v>
      </c>
      <c r="Q27" s="55" t="s">
        <v>43</v>
      </c>
      <c r="R27" s="55"/>
      <c r="S27" s="38"/>
      <c r="T27" s="26"/>
    </row>
    <row r="28" spans="2:20" ht="27">
      <c r="B28" s="37"/>
      <c r="C28" s="57"/>
      <c r="D28" s="58"/>
      <c r="E28" s="37"/>
      <c r="F28" s="18">
        <v>238</v>
      </c>
      <c r="G28" s="18" t="s">
        <v>6</v>
      </c>
      <c r="H28" s="60"/>
      <c r="I28" s="54"/>
      <c r="J28" s="17">
        <v>11260</v>
      </c>
      <c r="K28" s="17">
        <f>F28*J28</f>
        <v>2679880</v>
      </c>
      <c r="L28" s="19">
        <v>11440</v>
      </c>
      <c r="M28" s="17">
        <f>F28*L28</f>
        <v>2722720</v>
      </c>
      <c r="N28" s="16">
        <f>(K28+M28)/2</f>
        <v>2701300</v>
      </c>
      <c r="O28" s="11">
        <f>N28</f>
        <v>2701300</v>
      </c>
      <c r="P28" s="42"/>
      <c r="Q28" s="56"/>
      <c r="R28" s="56"/>
      <c r="S28" s="40"/>
      <c r="T28" s="14" t="s">
        <v>135</v>
      </c>
    </row>
    <row r="29" spans="2:20" ht="13.5" customHeight="1">
      <c r="B29" s="37">
        <v>5</v>
      </c>
      <c r="C29" s="75" t="s">
        <v>44</v>
      </c>
      <c r="D29" s="58" t="s">
        <v>45</v>
      </c>
      <c r="E29" s="37">
        <v>24893</v>
      </c>
      <c r="F29" s="38">
        <v>85</v>
      </c>
      <c r="G29" s="38" t="s">
        <v>5</v>
      </c>
      <c r="H29" s="25" t="s">
        <v>26</v>
      </c>
      <c r="I29" s="20" t="s">
        <v>33</v>
      </c>
      <c r="J29" s="76">
        <v>42900</v>
      </c>
      <c r="K29" s="76">
        <f>F29*J29</f>
        <v>3646500</v>
      </c>
      <c r="L29" s="76">
        <v>44000</v>
      </c>
      <c r="M29" s="76">
        <f>F29*L29</f>
        <v>3740000</v>
      </c>
      <c r="N29" s="77">
        <f>(K29+M29)/2</f>
        <v>3693250</v>
      </c>
      <c r="O29" s="11">
        <f>N29*4/27</f>
        <v>547148.1481481482</v>
      </c>
      <c r="P29" s="11">
        <v>547150</v>
      </c>
      <c r="Q29" s="13" t="s">
        <v>38</v>
      </c>
      <c r="R29" s="55"/>
      <c r="S29" s="38"/>
      <c r="T29" s="37"/>
    </row>
    <row r="30" spans="2:20" ht="13.5">
      <c r="B30" s="37"/>
      <c r="C30" s="75"/>
      <c r="D30" s="58"/>
      <c r="E30" s="37"/>
      <c r="F30" s="39"/>
      <c r="G30" s="39"/>
      <c r="H30" s="25" t="s">
        <v>27</v>
      </c>
      <c r="I30" s="20" t="s">
        <v>33</v>
      </c>
      <c r="J30" s="76"/>
      <c r="K30" s="76"/>
      <c r="L30" s="76"/>
      <c r="M30" s="76"/>
      <c r="N30" s="77"/>
      <c r="O30" s="11">
        <f>N29*4/27</f>
        <v>547148.1481481482</v>
      </c>
      <c r="P30" s="11">
        <v>547150</v>
      </c>
      <c r="Q30" s="13" t="s">
        <v>39</v>
      </c>
      <c r="R30" s="67"/>
      <c r="S30" s="39"/>
      <c r="T30" s="37"/>
    </row>
    <row r="31" spans="2:20" ht="13.5">
      <c r="B31" s="37"/>
      <c r="C31" s="75"/>
      <c r="D31" s="58"/>
      <c r="E31" s="37"/>
      <c r="F31" s="39"/>
      <c r="G31" s="39"/>
      <c r="H31" s="25" t="s">
        <v>28</v>
      </c>
      <c r="I31" s="20" t="s">
        <v>32</v>
      </c>
      <c r="J31" s="76"/>
      <c r="K31" s="76"/>
      <c r="L31" s="76"/>
      <c r="M31" s="76"/>
      <c r="N31" s="77"/>
      <c r="O31" s="11">
        <f>N29*4/27</f>
        <v>547148.1481481482</v>
      </c>
      <c r="P31" s="11">
        <v>547150</v>
      </c>
      <c r="Q31" s="13" t="s">
        <v>41</v>
      </c>
      <c r="R31" s="67"/>
      <c r="S31" s="39"/>
      <c r="T31" s="37"/>
    </row>
    <row r="32" spans="2:20" ht="13.5">
      <c r="B32" s="37"/>
      <c r="C32" s="75"/>
      <c r="D32" s="58"/>
      <c r="E32" s="37"/>
      <c r="F32" s="39"/>
      <c r="G32" s="39"/>
      <c r="H32" s="25" t="s">
        <v>29</v>
      </c>
      <c r="I32" s="20" t="s">
        <v>32</v>
      </c>
      <c r="J32" s="76"/>
      <c r="K32" s="76"/>
      <c r="L32" s="76"/>
      <c r="M32" s="76"/>
      <c r="N32" s="77"/>
      <c r="O32" s="11">
        <f>N29*4/27</f>
        <v>547148.1481481482</v>
      </c>
      <c r="P32" s="11">
        <v>547150</v>
      </c>
      <c r="Q32" s="13" t="s">
        <v>40</v>
      </c>
      <c r="R32" s="67"/>
      <c r="S32" s="39"/>
      <c r="T32" s="37"/>
    </row>
    <row r="33" spans="2:20" ht="13.5">
      <c r="B33" s="37"/>
      <c r="C33" s="75"/>
      <c r="D33" s="58"/>
      <c r="E33" s="37"/>
      <c r="F33" s="39"/>
      <c r="G33" s="39"/>
      <c r="H33" s="25" t="s">
        <v>30</v>
      </c>
      <c r="I33" s="20" t="s">
        <v>34</v>
      </c>
      <c r="J33" s="76"/>
      <c r="K33" s="76"/>
      <c r="L33" s="76"/>
      <c r="M33" s="76"/>
      <c r="N33" s="77"/>
      <c r="O33" s="11">
        <f>N29*10/27</f>
        <v>1367870.3703703703</v>
      </c>
      <c r="P33" s="11">
        <v>1367870</v>
      </c>
      <c r="Q33" s="13" t="s">
        <v>40</v>
      </c>
      <c r="R33" s="67"/>
      <c r="S33" s="39"/>
      <c r="T33" s="37"/>
    </row>
    <row r="34" spans="2:20" ht="13.5">
      <c r="B34" s="37"/>
      <c r="C34" s="75"/>
      <c r="D34" s="58"/>
      <c r="E34" s="37"/>
      <c r="F34" s="40"/>
      <c r="G34" s="40"/>
      <c r="H34" s="25" t="s">
        <v>31</v>
      </c>
      <c r="I34" s="20" t="s">
        <v>35</v>
      </c>
      <c r="J34" s="76"/>
      <c r="K34" s="76"/>
      <c r="L34" s="76"/>
      <c r="M34" s="76"/>
      <c r="N34" s="77"/>
      <c r="O34" s="11">
        <f>N29*1/27</f>
        <v>136787.03703703705</v>
      </c>
      <c r="P34" s="11">
        <v>136790</v>
      </c>
      <c r="Q34" s="13" t="s">
        <v>42</v>
      </c>
      <c r="R34" s="67"/>
      <c r="S34" s="39"/>
      <c r="T34" s="37"/>
    </row>
    <row r="35" spans="2:20" ht="13.5" customHeight="1">
      <c r="B35" s="37"/>
      <c r="C35" s="75"/>
      <c r="D35" s="58"/>
      <c r="E35" s="37"/>
      <c r="F35" s="37">
        <v>1192</v>
      </c>
      <c r="G35" s="37" t="s">
        <v>46</v>
      </c>
      <c r="H35" s="25" t="s">
        <v>26</v>
      </c>
      <c r="I35" s="20" t="s">
        <v>33</v>
      </c>
      <c r="J35" s="76">
        <v>11150</v>
      </c>
      <c r="K35" s="76">
        <f>F35*J35</f>
        <v>13290800</v>
      </c>
      <c r="L35" s="76">
        <v>11440</v>
      </c>
      <c r="M35" s="76">
        <f>F35*L35</f>
        <v>13636480</v>
      </c>
      <c r="N35" s="77">
        <f>(K35+M35)/2</f>
        <v>13463640</v>
      </c>
      <c r="O35" s="11">
        <f>N35*4/27</f>
        <v>1994613.3333333333</v>
      </c>
      <c r="P35" s="11">
        <v>1994620</v>
      </c>
      <c r="Q35" s="13" t="s">
        <v>38</v>
      </c>
      <c r="R35" s="67"/>
      <c r="S35" s="39"/>
      <c r="T35" s="87" t="s">
        <v>135</v>
      </c>
    </row>
    <row r="36" spans="2:20" ht="13.5">
      <c r="B36" s="37"/>
      <c r="C36" s="75"/>
      <c r="D36" s="58"/>
      <c r="E36" s="37"/>
      <c r="F36" s="37"/>
      <c r="G36" s="37"/>
      <c r="H36" s="25" t="s">
        <v>27</v>
      </c>
      <c r="I36" s="20" t="s">
        <v>33</v>
      </c>
      <c r="J36" s="76"/>
      <c r="K36" s="76"/>
      <c r="L36" s="76"/>
      <c r="M36" s="76"/>
      <c r="N36" s="77"/>
      <c r="O36" s="11">
        <f>N35*4/27</f>
        <v>1994613.3333333333</v>
      </c>
      <c r="P36" s="11">
        <v>1994620</v>
      </c>
      <c r="Q36" s="13" t="s">
        <v>39</v>
      </c>
      <c r="R36" s="67"/>
      <c r="S36" s="39"/>
      <c r="T36" s="37"/>
    </row>
    <row r="37" spans="2:20" ht="13.5">
      <c r="B37" s="37"/>
      <c r="C37" s="75"/>
      <c r="D37" s="58"/>
      <c r="E37" s="37"/>
      <c r="F37" s="37"/>
      <c r="G37" s="37"/>
      <c r="H37" s="25" t="s">
        <v>28</v>
      </c>
      <c r="I37" s="20" t="s">
        <v>32</v>
      </c>
      <c r="J37" s="76"/>
      <c r="K37" s="76"/>
      <c r="L37" s="76"/>
      <c r="M37" s="76"/>
      <c r="N37" s="77"/>
      <c r="O37" s="11">
        <f>N35*4/27</f>
        <v>1994613.3333333333</v>
      </c>
      <c r="P37" s="11">
        <v>1994620</v>
      </c>
      <c r="Q37" s="13" t="s">
        <v>41</v>
      </c>
      <c r="R37" s="67"/>
      <c r="S37" s="39"/>
      <c r="T37" s="37"/>
    </row>
    <row r="38" spans="2:20" ht="13.5">
      <c r="B38" s="37"/>
      <c r="C38" s="75"/>
      <c r="D38" s="58"/>
      <c r="E38" s="37"/>
      <c r="F38" s="37"/>
      <c r="G38" s="37"/>
      <c r="H38" s="25" t="s">
        <v>29</v>
      </c>
      <c r="I38" s="20" t="s">
        <v>32</v>
      </c>
      <c r="J38" s="76"/>
      <c r="K38" s="76"/>
      <c r="L38" s="76"/>
      <c r="M38" s="76"/>
      <c r="N38" s="77"/>
      <c r="O38" s="11">
        <f>N35*4/27</f>
        <v>1994613.3333333333</v>
      </c>
      <c r="P38" s="11">
        <v>1994620</v>
      </c>
      <c r="Q38" s="13" t="s">
        <v>40</v>
      </c>
      <c r="R38" s="67"/>
      <c r="S38" s="39"/>
      <c r="T38" s="37"/>
    </row>
    <row r="39" spans="2:20" ht="13.5">
      <c r="B39" s="37"/>
      <c r="C39" s="75"/>
      <c r="D39" s="58"/>
      <c r="E39" s="37"/>
      <c r="F39" s="37"/>
      <c r="G39" s="37"/>
      <c r="H39" s="25" t="s">
        <v>30</v>
      </c>
      <c r="I39" s="20" t="s">
        <v>34</v>
      </c>
      <c r="J39" s="76"/>
      <c r="K39" s="76"/>
      <c r="L39" s="76"/>
      <c r="M39" s="76"/>
      <c r="N39" s="77"/>
      <c r="O39" s="11">
        <f>N35*10/27</f>
        <v>4986533.333333333</v>
      </c>
      <c r="P39" s="11">
        <v>4986540</v>
      </c>
      <c r="Q39" s="13" t="s">
        <v>40</v>
      </c>
      <c r="R39" s="67"/>
      <c r="S39" s="39"/>
      <c r="T39" s="37"/>
    </row>
    <row r="40" spans="2:20" ht="13.5">
      <c r="B40" s="37"/>
      <c r="C40" s="75"/>
      <c r="D40" s="58"/>
      <c r="E40" s="37"/>
      <c r="F40" s="37"/>
      <c r="G40" s="37"/>
      <c r="H40" s="25" t="s">
        <v>31</v>
      </c>
      <c r="I40" s="20" t="s">
        <v>35</v>
      </c>
      <c r="J40" s="76"/>
      <c r="K40" s="76"/>
      <c r="L40" s="76"/>
      <c r="M40" s="76"/>
      <c r="N40" s="77"/>
      <c r="O40" s="11">
        <f>N35*1/27</f>
        <v>498653.3333333333</v>
      </c>
      <c r="P40" s="11">
        <v>498660</v>
      </c>
      <c r="Q40" s="13" t="s">
        <v>42</v>
      </c>
      <c r="R40" s="56"/>
      <c r="S40" s="40"/>
      <c r="T40" s="37"/>
    </row>
    <row r="41" spans="2:20" ht="13.5">
      <c r="B41" s="37">
        <v>6</v>
      </c>
      <c r="C41" s="75" t="s">
        <v>127</v>
      </c>
      <c r="D41" s="58" t="s">
        <v>128</v>
      </c>
      <c r="E41" s="37">
        <v>38982</v>
      </c>
      <c r="F41" s="37">
        <v>133</v>
      </c>
      <c r="G41" s="37" t="s">
        <v>5</v>
      </c>
      <c r="H41" s="25" t="s">
        <v>47</v>
      </c>
      <c r="I41" s="20" t="s">
        <v>56</v>
      </c>
      <c r="J41" s="76">
        <v>42500</v>
      </c>
      <c r="K41" s="76">
        <f>F41*J41</f>
        <v>5652500</v>
      </c>
      <c r="L41" s="76">
        <v>41400</v>
      </c>
      <c r="M41" s="76">
        <f>F41*L41</f>
        <v>5506200</v>
      </c>
      <c r="N41" s="77">
        <f>(K41+M41)/2</f>
        <v>5579350</v>
      </c>
      <c r="O41" s="11">
        <f>N41*6/30</f>
        <v>1115870</v>
      </c>
      <c r="P41" s="11">
        <v>1115870</v>
      </c>
      <c r="Q41" s="13" t="s">
        <v>59</v>
      </c>
      <c r="R41" s="55"/>
      <c r="S41" s="38"/>
      <c r="T41" s="37"/>
    </row>
    <row r="42" spans="2:20" ht="13.5">
      <c r="B42" s="37"/>
      <c r="C42" s="75"/>
      <c r="D42" s="58"/>
      <c r="E42" s="37"/>
      <c r="F42" s="37"/>
      <c r="G42" s="37"/>
      <c r="H42" s="25" t="s">
        <v>48</v>
      </c>
      <c r="I42" s="20" t="s">
        <v>55</v>
      </c>
      <c r="J42" s="76"/>
      <c r="K42" s="76"/>
      <c r="L42" s="76"/>
      <c r="M42" s="76"/>
      <c r="N42" s="77"/>
      <c r="O42" s="11">
        <f>N41*4/30</f>
        <v>743913.3333333334</v>
      </c>
      <c r="P42" s="11">
        <v>743920</v>
      </c>
      <c r="Q42" s="13" t="s">
        <v>60</v>
      </c>
      <c r="R42" s="67"/>
      <c r="S42" s="39"/>
      <c r="T42" s="37"/>
    </row>
    <row r="43" spans="2:20" ht="13.5">
      <c r="B43" s="37"/>
      <c r="C43" s="75"/>
      <c r="D43" s="58"/>
      <c r="E43" s="37"/>
      <c r="F43" s="37"/>
      <c r="G43" s="37"/>
      <c r="H43" s="25" t="s">
        <v>49</v>
      </c>
      <c r="I43" s="20" t="s">
        <v>56</v>
      </c>
      <c r="J43" s="76"/>
      <c r="K43" s="76"/>
      <c r="L43" s="76"/>
      <c r="M43" s="76"/>
      <c r="N43" s="77"/>
      <c r="O43" s="11">
        <f>N41*6/30</f>
        <v>1115870</v>
      </c>
      <c r="P43" s="11">
        <v>1115870</v>
      </c>
      <c r="Q43" s="13" t="s">
        <v>61</v>
      </c>
      <c r="R43" s="67"/>
      <c r="S43" s="39"/>
      <c r="T43" s="37"/>
    </row>
    <row r="44" spans="2:20" ht="13.5">
      <c r="B44" s="37"/>
      <c r="C44" s="75"/>
      <c r="D44" s="58"/>
      <c r="E44" s="37"/>
      <c r="F44" s="37"/>
      <c r="G44" s="37"/>
      <c r="H44" s="25" t="s">
        <v>50</v>
      </c>
      <c r="I44" s="20" t="s">
        <v>54</v>
      </c>
      <c r="J44" s="76"/>
      <c r="K44" s="76"/>
      <c r="L44" s="76"/>
      <c r="M44" s="76"/>
      <c r="N44" s="77"/>
      <c r="O44" s="11">
        <f>N41*5/30</f>
        <v>929891.6666666666</v>
      </c>
      <c r="P44" s="11">
        <v>929900</v>
      </c>
      <c r="Q44" s="13" t="s">
        <v>59</v>
      </c>
      <c r="R44" s="67"/>
      <c r="S44" s="39"/>
      <c r="T44" s="37"/>
    </row>
    <row r="45" spans="2:20" ht="13.5">
      <c r="B45" s="37"/>
      <c r="C45" s="75"/>
      <c r="D45" s="58"/>
      <c r="E45" s="37"/>
      <c r="F45" s="37"/>
      <c r="G45" s="37"/>
      <c r="H45" s="25" t="s">
        <v>51</v>
      </c>
      <c r="I45" s="20" t="s">
        <v>55</v>
      </c>
      <c r="J45" s="76"/>
      <c r="K45" s="76"/>
      <c r="L45" s="76"/>
      <c r="M45" s="76"/>
      <c r="N45" s="77"/>
      <c r="O45" s="11">
        <f>N41*4/30</f>
        <v>743913.3333333334</v>
      </c>
      <c r="P45" s="11">
        <v>743920</v>
      </c>
      <c r="Q45" s="13" t="s">
        <v>59</v>
      </c>
      <c r="R45" s="67"/>
      <c r="S45" s="39"/>
      <c r="T45" s="37"/>
    </row>
    <row r="46" spans="2:20" ht="13.5">
      <c r="B46" s="37"/>
      <c r="C46" s="75"/>
      <c r="D46" s="58"/>
      <c r="E46" s="37"/>
      <c r="F46" s="37"/>
      <c r="G46" s="37"/>
      <c r="H46" s="25" t="s">
        <v>52</v>
      </c>
      <c r="I46" s="20" t="s">
        <v>55</v>
      </c>
      <c r="J46" s="76"/>
      <c r="K46" s="76"/>
      <c r="L46" s="76"/>
      <c r="M46" s="76"/>
      <c r="N46" s="77"/>
      <c r="O46" s="11">
        <f>N41*4/30</f>
        <v>743913.3333333334</v>
      </c>
      <c r="P46" s="11">
        <v>743920</v>
      </c>
      <c r="Q46" s="13" t="s">
        <v>58</v>
      </c>
      <c r="R46" s="67"/>
      <c r="S46" s="39"/>
      <c r="T46" s="37"/>
    </row>
    <row r="47" spans="2:20" ht="13.5">
      <c r="B47" s="37"/>
      <c r="C47" s="75"/>
      <c r="D47" s="58"/>
      <c r="E47" s="37"/>
      <c r="F47" s="37"/>
      <c r="G47" s="37"/>
      <c r="H47" s="25" t="s">
        <v>53</v>
      </c>
      <c r="I47" s="20" t="s">
        <v>57</v>
      </c>
      <c r="J47" s="76"/>
      <c r="K47" s="76"/>
      <c r="L47" s="76"/>
      <c r="M47" s="76"/>
      <c r="N47" s="77"/>
      <c r="O47" s="11">
        <f>N41*1/30</f>
        <v>185978.33333333334</v>
      </c>
      <c r="P47" s="11">
        <v>185980</v>
      </c>
      <c r="Q47" s="13" t="s">
        <v>62</v>
      </c>
      <c r="R47" s="67"/>
      <c r="S47" s="39"/>
      <c r="T47" s="37"/>
    </row>
    <row r="48" spans="2:20" ht="13.5">
      <c r="B48" s="37"/>
      <c r="C48" s="75"/>
      <c r="D48" s="58"/>
      <c r="E48" s="37"/>
      <c r="F48" s="37">
        <v>4026</v>
      </c>
      <c r="G48" s="37" t="s">
        <v>6</v>
      </c>
      <c r="H48" s="25" t="s">
        <v>47</v>
      </c>
      <c r="I48" s="20" t="s">
        <v>56</v>
      </c>
      <c r="J48" s="76">
        <v>11050</v>
      </c>
      <c r="K48" s="76">
        <f>F48*J48</f>
        <v>44487300</v>
      </c>
      <c r="L48" s="76">
        <v>10760</v>
      </c>
      <c r="M48" s="76">
        <f>F48*L48</f>
        <v>43319760</v>
      </c>
      <c r="N48" s="77">
        <f>(K48+M48)/2</f>
        <v>43903530</v>
      </c>
      <c r="O48" s="11">
        <f>N48*6/30</f>
        <v>8780706</v>
      </c>
      <c r="P48" s="11">
        <v>8780710</v>
      </c>
      <c r="Q48" s="13" t="s">
        <v>59</v>
      </c>
      <c r="R48" s="67"/>
      <c r="S48" s="39"/>
      <c r="T48" s="87" t="s">
        <v>136</v>
      </c>
    </row>
    <row r="49" spans="2:20" ht="13.5">
      <c r="B49" s="37"/>
      <c r="C49" s="75"/>
      <c r="D49" s="58"/>
      <c r="E49" s="37"/>
      <c r="F49" s="37"/>
      <c r="G49" s="37"/>
      <c r="H49" s="25" t="s">
        <v>48</v>
      </c>
      <c r="I49" s="20" t="s">
        <v>55</v>
      </c>
      <c r="J49" s="76"/>
      <c r="K49" s="76"/>
      <c r="L49" s="76"/>
      <c r="M49" s="76"/>
      <c r="N49" s="77"/>
      <c r="O49" s="11">
        <f>N48*4/30</f>
        <v>5853804</v>
      </c>
      <c r="P49" s="11">
        <v>5853810</v>
      </c>
      <c r="Q49" s="13" t="s">
        <v>60</v>
      </c>
      <c r="R49" s="67"/>
      <c r="S49" s="39"/>
      <c r="T49" s="37"/>
    </row>
    <row r="50" spans="2:20" ht="13.5">
      <c r="B50" s="37"/>
      <c r="C50" s="75"/>
      <c r="D50" s="58"/>
      <c r="E50" s="37"/>
      <c r="F50" s="37"/>
      <c r="G50" s="37"/>
      <c r="H50" s="25" t="s">
        <v>49</v>
      </c>
      <c r="I50" s="20" t="s">
        <v>56</v>
      </c>
      <c r="J50" s="76"/>
      <c r="K50" s="76"/>
      <c r="L50" s="76"/>
      <c r="M50" s="76"/>
      <c r="N50" s="77"/>
      <c r="O50" s="11">
        <f>N48*6/30</f>
        <v>8780706</v>
      </c>
      <c r="P50" s="11">
        <v>8780710</v>
      </c>
      <c r="Q50" s="13" t="s">
        <v>61</v>
      </c>
      <c r="R50" s="67"/>
      <c r="S50" s="39"/>
      <c r="T50" s="37"/>
    </row>
    <row r="51" spans="2:20" ht="13.5">
      <c r="B51" s="37"/>
      <c r="C51" s="75"/>
      <c r="D51" s="58"/>
      <c r="E51" s="37"/>
      <c r="F51" s="37"/>
      <c r="G51" s="37"/>
      <c r="H51" s="25" t="s">
        <v>50</v>
      </c>
      <c r="I51" s="20" t="s">
        <v>54</v>
      </c>
      <c r="J51" s="76"/>
      <c r="K51" s="76"/>
      <c r="L51" s="76"/>
      <c r="M51" s="76"/>
      <c r="N51" s="77"/>
      <c r="O51" s="11">
        <f>N48*5/30</f>
        <v>7317255</v>
      </c>
      <c r="P51" s="11">
        <v>7317260</v>
      </c>
      <c r="Q51" s="13" t="s">
        <v>59</v>
      </c>
      <c r="R51" s="67"/>
      <c r="S51" s="39"/>
      <c r="T51" s="37"/>
    </row>
    <row r="52" spans="2:20" ht="13.5">
      <c r="B52" s="37"/>
      <c r="C52" s="75"/>
      <c r="D52" s="58"/>
      <c r="E52" s="37"/>
      <c r="F52" s="37"/>
      <c r="G52" s="37"/>
      <c r="H52" s="25" t="s">
        <v>51</v>
      </c>
      <c r="I52" s="20" t="s">
        <v>55</v>
      </c>
      <c r="J52" s="76"/>
      <c r="K52" s="76"/>
      <c r="L52" s="76"/>
      <c r="M52" s="76"/>
      <c r="N52" s="77"/>
      <c r="O52" s="11">
        <f>N48*4/30</f>
        <v>5853804</v>
      </c>
      <c r="P52" s="11">
        <v>5853810</v>
      </c>
      <c r="Q52" s="13" t="s">
        <v>59</v>
      </c>
      <c r="R52" s="67"/>
      <c r="S52" s="39"/>
      <c r="T52" s="37"/>
    </row>
    <row r="53" spans="2:20" ht="13.5">
      <c r="B53" s="37"/>
      <c r="C53" s="75"/>
      <c r="D53" s="58"/>
      <c r="E53" s="37"/>
      <c r="F53" s="37"/>
      <c r="G53" s="37"/>
      <c r="H53" s="25" t="s">
        <v>52</v>
      </c>
      <c r="I53" s="20" t="s">
        <v>55</v>
      </c>
      <c r="J53" s="76"/>
      <c r="K53" s="76"/>
      <c r="L53" s="76"/>
      <c r="M53" s="76"/>
      <c r="N53" s="77"/>
      <c r="O53" s="11">
        <f>N48*4/30</f>
        <v>5853804</v>
      </c>
      <c r="P53" s="11">
        <v>5853810</v>
      </c>
      <c r="Q53" s="13" t="s">
        <v>58</v>
      </c>
      <c r="R53" s="67"/>
      <c r="S53" s="39"/>
      <c r="T53" s="37"/>
    </row>
    <row r="54" spans="2:20" ht="13.5">
      <c r="B54" s="37"/>
      <c r="C54" s="75"/>
      <c r="D54" s="58"/>
      <c r="E54" s="37"/>
      <c r="F54" s="37"/>
      <c r="G54" s="37"/>
      <c r="H54" s="25" t="s">
        <v>53</v>
      </c>
      <c r="I54" s="20" t="s">
        <v>57</v>
      </c>
      <c r="J54" s="76"/>
      <c r="K54" s="76"/>
      <c r="L54" s="76"/>
      <c r="M54" s="76"/>
      <c r="N54" s="77"/>
      <c r="O54" s="11">
        <f>N48*1/30</f>
        <v>1463451</v>
      </c>
      <c r="P54" s="11">
        <v>1463460</v>
      </c>
      <c r="Q54" s="13" t="s">
        <v>62</v>
      </c>
      <c r="R54" s="56"/>
      <c r="S54" s="40"/>
      <c r="T54" s="37"/>
    </row>
    <row r="55" spans="2:20" ht="13.5" customHeight="1">
      <c r="B55" s="37">
        <v>7</v>
      </c>
      <c r="C55" s="57" t="s">
        <v>63</v>
      </c>
      <c r="D55" s="58" t="s">
        <v>12</v>
      </c>
      <c r="E55" s="37">
        <v>1983</v>
      </c>
      <c r="F55" s="14">
        <v>53</v>
      </c>
      <c r="G55" s="14" t="s">
        <v>5</v>
      </c>
      <c r="H55" s="88" t="s">
        <v>145</v>
      </c>
      <c r="I55" s="53" t="s">
        <v>3</v>
      </c>
      <c r="J55" s="17">
        <v>83000</v>
      </c>
      <c r="K55" s="17">
        <f>F55*J55</f>
        <v>4399000</v>
      </c>
      <c r="L55" s="17">
        <v>80900</v>
      </c>
      <c r="M55" s="17">
        <f>F55*L55</f>
        <v>4287700</v>
      </c>
      <c r="N55" s="16">
        <f>(K55+M55)/2</f>
        <v>4343350</v>
      </c>
      <c r="O55" s="11">
        <f>N55</f>
        <v>4343350</v>
      </c>
      <c r="P55" s="80">
        <f>O55+O56</f>
        <v>23117700</v>
      </c>
      <c r="Q55" s="55" t="s">
        <v>64</v>
      </c>
      <c r="R55" s="55"/>
      <c r="S55" s="38"/>
      <c r="T55" s="26"/>
    </row>
    <row r="56" spans="2:20" ht="27">
      <c r="B56" s="37"/>
      <c r="C56" s="57"/>
      <c r="D56" s="58"/>
      <c r="E56" s="37"/>
      <c r="F56" s="18">
        <v>790</v>
      </c>
      <c r="G56" s="18" t="s">
        <v>6</v>
      </c>
      <c r="H56" s="60"/>
      <c r="I56" s="54"/>
      <c r="J56" s="17">
        <v>24070</v>
      </c>
      <c r="K56" s="17">
        <f>F56*J56</f>
        <v>19015300</v>
      </c>
      <c r="L56" s="19">
        <v>23460</v>
      </c>
      <c r="M56" s="17">
        <f>F56*L56</f>
        <v>18533400</v>
      </c>
      <c r="N56" s="16">
        <f>(K56+M56)/2</f>
        <v>18774350</v>
      </c>
      <c r="O56" s="11">
        <f>N56</f>
        <v>18774350</v>
      </c>
      <c r="P56" s="81"/>
      <c r="Q56" s="56"/>
      <c r="R56" s="56"/>
      <c r="S56" s="40"/>
      <c r="T56" s="14" t="s">
        <v>137</v>
      </c>
    </row>
    <row r="57" spans="2:20" ht="13.5">
      <c r="B57" s="37">
        <v>8</v>
      </c>
      <c r="C57" s="75" t="s">
        <v>69</v>
      </c>
      <c r="D57" s="58" t="s">
        <v>70</v>
      </c>
      <c r="E57" s="37">
        <v>1865</v>
      </c>
      <c r="F57" s="37">
        <v>7</v>
      </c>
      <c r="G57" s="38" t="s">
        <v>5</v>
      </c>
      <c r="H57" s="25" t="s">
        <v>71</v>
      </c>
      <c r="I57" s="20" t="s">
        <v>79</v>
      </c>
      <c r="J57" s="76">
        <v>249000</v>
      </c>
      <c r="K57" s="76">
        <f>F57*J57</f>
        <v>1743000</v>
      </c>
      <c r="L57" s="76">
        <v>249000</v>
      </c>
      <c r="M57" s="76">
        <f>F57*L57</f>
        <v>1743000</v>
      </c>
      <c r="N57" s="77">
        <f>(K57+M57)/2</f>
        <v>1743000</v>
      </c>
      <c r="O57" s="11">
        <f>N57*2/48</f>
        <v>72625</v>
      </c>
      <c r="P57" s="11">
        <v>72630</v>
      </c>
      <c r="Q57" s="13" t="s">
        <v>82</v>
      </c>
      <c r="R57" s="55"/>
      <c r="S57" s="38"/>
      <c r="T57" s="37"/>
    </row>
    <row r="58" spans="2:20" ht="13.5">
      <c r="B58" s="37"/>
      <c r="C58" s="75"/>
      <c r="D58" s="58"/>
      <c r="E58" s="37"/>
      <c r="F58" s="37"/>
      <c r="G58" s="39"/>
      <c r="H58" s="25" t="s">
        <v>72</v>
      </c>
      <c r="I58" s="20" t="s">
        <v>80</v>
      </c>
      <c r="J58" s="76"/>
      <c r="K58" s="76"/>
      <c r="L58" s="76"/>
      <c r="M58" s="76"/>
      <c r="N58" s="77"/>
      <c r="O58" s="11">
        <f>N57*12/48</f>
        <v>435750</v>
      </c>
      <c r="P58" s="11">
        <v>435750</v>
      </c>
      <c r="Q58" s="13" t="s">
        <v>83</v>
      </c>
      <c r="R58" s="67"/>
      <c r="S58" s="39"/>
      <c r="T58" s="37"/>
    </row>
    <row r="59" spans="2:20" ht="13.5">
      <c r="B59" s="37"/>
      <c r="C59" s="75"/>
      <c r="D59" s="58"/>
      <c r="E59" s="37"/>
      <c r="F59" s="37"/>
      <c r="G59" s="39"/>
      <c r="H59" s="25" t="s">
        <v>73</v>
      </c>
      <c r="I59" s="20" t="s">
        <v>80</v>
      </c>
      <c r="J59" s="76"/>
      <c r="K59" s="76"/>
      <c r="L59" s="76"/>
      <c r="M59" s="76"/>
      <c r="N59" s="77"/>
      <c r="O59" s="11">
        <f>N57*12/48</f>
        <v>435750</v>
      </c>
      <c r="P59" s="11">
        <v>435750</v>
      </c>
      <c r="Q59" s="13" t="s">
        <v>84</v>
      </c>
      <c r="R59" s="67"/>
      <c r="S59" s="39"/>
      <c r="T59" s="37"/>
    </row>
    <row r="60" spans="2:20" ht="13.5">
      <c r="B60" s="37"/>
      <c r="C60" s="75"/>
      <c r="D60" s="58"/>
      <c r="E60" s="37"/>
      <c r="F60" s="37"/>
      <c r="G60" s="39"/>
      <c r="H60" s="25" t="s">
        <v>74</v>
      </c>
      <c r="I60" s="20" t="s">
        <v>81</v>
      </c>
      <c r="J60" s="76"/>
      <c r="K60" s="76"/>
      <c r="L60" s="76"/>
      <c r="M60" s="76"/>
      <c r="N60" s="77"/>
      <c r="O60" s="11">
        <f>N57*3/48</f>
        <v>108937.5</v>
      </c>
      <c r="P60" s="11">
        <v>108940</v>
      </c>
      <c r="Q60" s="13" t="s">
        <v>82</v>
      </c>
      <c r="R60" s="67"/>
      <c r="S60" s="39"/>
      <c r="T60" s="37"/>
    </row>
    <row r="61" spans="2:20" ht="13.5">
      <c r="B61" s="37"/>
      <c r="C61" s="75"/>
      <c r="D61" s="58"/>
      <c r="E61" s="37"/>
      <c r="F61" s="37"/>
      <c r="G61" s="39"/>
      <c r="H61" s="25" t="s">
        <v>75</v>
      </c>
      <c r="I61" s="20" t="s">
        <v>80</v>
      </c>
      <c r="J61" s="76"/>
      <c r="K61" s="76"/>
      <c r="L61" s="76"/>
      <c r="M61" s="76"/>
      <c r="N61" s="77"/>
      <c r="O61" s="11">
        <f>N57*12/48</f>
        <v>435750</v>
      </c>
      <c r="P61" s="11">
        <v>435750</v>
      </c>
      <c r="Q61" s="13" t="s">
        <v>85</v>
      </c>
      <c r="R61" s="67"/>
      <c r="S61" s="39"/>
      <c r="T61" s="37"/>
    </row>
    <row r="62" spans="2:20" ht="13.5">
      <c r="B62" s="37"/>
      <c r="C62" s="75"/>
      <c r="D62" s="58"/>
      <c r="E62" s="37"/>
      <c r="F62" s="37"/>
      <c r="G62" s="39"/>
      <c r="H62" s="25" t="s">
        <v>76</v>
      </c>
      <c r="I62" s="20" t="s">
        <v>79</v>
      </c>
      <c r="J62" s="76"/>
      <c r="K62" s="76"/>
      <c r="L62" s="76"/>
      <c r="M62" s="76"/>
      <c r="N62" s="77"/>
      <c r="O62" s="11">
        <f>N57*2/48</f>
        <v>72625</v>
      </c>
      <c r="P62" s="11">
        <v>72630</v>
      </c>
      <c r="Q62" s="13" t="s">
        <v>82</v>
      </c>
      <c r="R62" s="67"/>
      <c r="S62" s="39"/>
      <c r="T62" s="37"/>
    </row>
    <row r="63" spans="2:20" ht="13.5">
      <c r="B63" s="37"/>
      <c r="C63" s="75"/>
      <c r="D63" s="58"/>
      <c r="E63" s="37"/>
      <c r="F63" s="37"/>
      <c r="G63" s="39"/>
      <c r="H63" s="25" t="s">
        <v>77</v>
      </c>
      <c r="I63" s="20" t="s">
        <v>79</v>
      </c>
      <c r="J63" s="76"/>
      <c r="K63" s="76"/>
      <c r="L63" s="76"/>
      <c r="M63" s="76"/>
      <c r="N63" s="77"/>
      <c r="O63" s="11">
        <f>N57*2/48</f>
        <v>72625</v>
      </c>
      <c r="P63" s="11">
        <v>72630</v>
      </c>
      <c r="Q63" s="13" t="s">
        <v>86</v>
      </c>
      <c r="R63" s="67"/>
      <c r="S63" s="39"/>
      <c r="T63" s="37"/>
    </row>
    <row r="64" spans="2:20" ht="13.5">
      <c r="B64" s="37"/>
      <c r="C64" s="75"/>
      <c r="D64" s="58"/>
      <c r="E64" s="37"/>
      <c r="F64" s="37"/>
      <c r="G64" s="39"/>
      <c r="H64" s="25" t="s">
        <v>78</v>
      </c>
      <c r="I64" s="20" t="s">
        <v>81</v>
      </c>
      <c r="J64" s="76"/>
      <c r="K64" s="76"/>
      <c r="L64" s="76"/>
      <c r="M64" s="76"/>
      <c r="N64" s="77"/>
      <c r="O64" s="11">
        <f>N57*3/48</f>
        <v>108937.5</v>
      </c>
      <c r="P64" s="11">
        <v>108940</v>
      </c>
      <c r="Q64" s="13" t="s">
        <v>82</v>
      </c>
      <c r="R64" s="67"/>
      <c r="S64" s="39"/>
      <c r="T64" s="37"/>
    </row>
    <row r="65" spans="2:20" ht="13.5">
      <c r="B65" s="37"/>
      <c r="C65" s="75"/>
      <c r="D65" s="58"/>
      <c r="E65" s="37"/>
      <c r="F65" s="37">
        <v>431</v>
      </c>
      <c r="G65" s="37" t="s">
        <v>65</v>
      </c>
      <c r="H65" s="25" t="s">
        <v>71</v>
      </c>
      <c r="I65" s="20" t="s">
        <v>79</v>
      </c>
      <c r="J65" s="76">
        <v>77190</v>
      </c>
      <c r="K65" s="76">
        <f>F65*J65</f>
        <v>33268890</v>
      </c>
      <c r="L65" s="76">
        <v>77190</v>
      </c>
      <c r="M65" s="76">
        <f>F65*L65</f>
        <v>33268890</v>
      </c>
      <c r="N65" s="77">
        <f>(K65+M65)/2</f>
        <v>33268890</v>
      </c>
      <c r="O65" s="11">
        <f>N65*2/48</f>
        <v>1386203.75</v>
      </c>
      <c r="P65" s="11">
        <v>1386210</v>
      </c>
      <c r="Q65" s="13" t="s">
        <v>82</v>
      </c>
      <c r="R65" s="67"/>
      <c r="S65" s="39"/>
      <c r="T65" s="87" t="s">
        <v>138</v>
      </c>
    </row>
    <row r="66" spans="2:20" ht="13.5">
      <c r="B66" s="37"/>
      <c r="C66" s="75"/>
      <c r="D66" s="58"/>
      <c r="E66" s="37"/>
      <c r="F66" s="37"/>
      <c r="G66" s="37"/>
      <c r="H66" s="25" t="s">
        <v>72</v>
      </c>
      <c r="I66" s="20" t="s">
        <v>80</v>
      </c>
      <c r="J66" s="76"/>
      <c r="K66" s="76"/>
      <c r="L66" s="76"/>
      <c r="M66" s="76"/>
      <c r="N66" s="77"/>
      <c r="O66" s="11">
        <f>N65*12/48</f>
        <v>8317222.5</v>
      </c>
      <c r="P66" s="11">
        <v>8317230</v>
      </c>
      <c r="Q66" s="13" t="s">
        <v>83</v>
      </c>
      <c r="R66" s="67"/>
      <c r="S66" s="39"/>
      <c r="T66" s="37"/>
    </row>
    <row r="67" spans="2:20" ht="13.5">
      <c r="B67" s="37"/>
      <c r="C67" s="75"/>
      <c r="D67" s="58"/>
      <c r="E67" s="37"/>
      <c r="F67" s="37"/>
      <c r="G67" s="37"/>
      <c r="H67" s="25" t="s">
        <v>73</v>
      </c>
      <c r="I67" s="20" t="s">
        <v>80</v>
      </c>
      <c r="J67" s="76"/>
      <c r="K67" s="76"/>
      <c r="L67" s="76"/>
      <c r="M67" s="76"/>
      <c r="N67" s="77"/>
      <c r="O67" s="11">
        <f>N65*12/48</f>
        <v>8317222.5</v>
      </c>
      <c r="P67" s="11">
        <v>8317230</v>
      </c>
      <c r="Q67" s="13" t="s">
        <v>84</v>
      </c>
      <c r="R67" s="67"/>
      <c r="S67" s="39"/>
      <c r="T67" s="37"/>
    </row>
    <row r="68" spans="2:20" ht="13.5">
      <c r="B68" s="37"/>
      <c r="C68" s="75"/>
      <c r="D68" s="58"/>
      <c r="E68" s="37"/>
      <c r="F68" s="37"/>
      <c r="G68" s="37"/>
      <c r="H68" s="25" t="s">
        <v>74</v>
      </c>
      <c r="I68" s="20" t="s">
        <v>81</v>
      </c>
      <c r="J68" s="76"/>
      <c r="K68" s="76"/>
      <c r="L68" s="76"/>
      <c r="M68" s="76"/>
      <c r="N68" s="77"/>
      <c r="O68" s="11">
        <f>N65*3/48</f>
        <v>2079305.625</v>
      </c>
      <c r="P68" s="11">
        <v>2079310</v>
      </c>
      <c r="Q68" s="13" t="s">
        <v>82</v>
      </c>
      <c r="R68" s="67"/>
      <c r="S68" s="39"/>
      <c r="T68" s="37"/>
    </row>
    <row r="69" spans="2:20" ht="13.5">
      <c r="B69" s="37"/>
      <c r="C69" s="75"/>
      <c r="D69" s="58"/>
      <c r="E69" s="37"/>
      <c r="F69" s="37"/>
      <c r="G69" s="37"/>
      <c r="H69" s="25" t="s">
        <v>75</v>
      </c>
      <c r="I69" s="20" t="s">
        <v>80</v>
      </c>
      <c r="J69" s="76"/>
      <c r="K69" s="76"/>
      <c r="L69" s="76"/>
      <c r="M69" s="76"/>
      <c r="N69" s="77"/>
      <c r="O69" s="11">
        <f>N65*12/48</f>
        <v>8317222.5</v>
      </c>
      <c r="P69" s="11">
        <v>8317230</v>
      </c>
      <c r="Q69" s="13" t="s">
        <v>85</v>
      </c>
      <c r="R69" s="67"/>
      <c r="S69" s="39"/>
      <c r="T69" s="37"/>
    </row>
    <row r="70" spans="2:20" ht="13.5">
      <c r="B70" s="37"/>
      <c r="C70" s="75"/>
      <c r="D70" s="58"/>
      <c r="E70" s="37"/>
      <c r="F70" s="37"/>
      <c r="G70" s="37"/>
      <c r="H70" s="25" t="s">
        <v>76</v>
      </c>
      <c r="I70" s="20" t="s">
        <v>79</v>
      </c>
      <c r="J70" s="76"/>
      <c r="K70" s="76"/>
      <c r="L70" s="76"/>
      <c r="M70" s="76"/>
      <c r="N70" s="77"/>
      <c r="O70" s="11">
        <f>N65*2/48</f>
        <v>1386203.75</v>
      </c>
      <c r="P70" s="11">
        <v>1386210</v>
      </c>
      <c r="Q70" s="13" t="s">
        <v>82</v>
      </c>
      <c r="R70" s="67"/>
      <c r="S70" s="39"/>
      <c r="T70" s="37"/>
    </row>
    <row r="71" spans="2:20" ht="13.5">
      <c r="B71" s="37"/>
      <c r="C71" s="75"/>
      <c r="D71" s="58"/>
      <c r="E71" s="37"/>
      <c r="F71" s="37"/>
      <c r="G71" s="37"/>
      <c r="H71" s="25" t="s">
        <v>77</v>
      </c>
      <c r="I71" s="20" t="s">
        <v>79</v>
      </c>
      <c r="J71" s="76"/>
      <c r="K71" s="76"/>
      <c r="L71" s="76"/>
      <c r="M71" s="76"/>
      <c r="N71" s="77"/>
      <c r="O71" s="11">
        <f>N65*2/48</f>
        <v>1386203.75</v>
      </c>
      <c r="P71" s="11">
        <v>1386210</v>
      </c>
      <c r="Q71" s="13" t="s">
        <v>86</v>
      </c>
      <c r="R71" s="67"/>
      <c r="S71" s="39"/>
      <c r="T71" s="37"/>
    </row>
    <row r="72" spans="2:20" ht="13.5">
      <c r="B72" s="37"/>
      <c r="C72" s="75"/>
      <c r="D72" s="58"/>
      <c r="E72" s="37"/>
      <c r="F72" s="37"/>
      <c r="G72" s="37"/>
      <c r="H72" s="25" t="s">
        <v>78</v>
      </c>
      <c r="I72" s="20" t="s">
        <v>81</v>
      </c>
      <c r="J72" s="68"/>
      <c r="K72" s="68"/>
      <c r="L72" s="76"/>
      <c r="M72" s="76"/>
      <c r="N72" s="77"/>
      <c r="O72" s="11">
        <f>N65*3/48</f>
        <v>2079305.625</v>
      </c>
      <c r="P72" s="11">
        <v>2079310</v>
      </c>
      <c r="Q72" s="13" t="s">
        <v>82</v>
      </c>
      <c r="R72" s="56"/>
      <c r="S72" s="40"/>
      <c r="T72" s="37"/>
    </row>
    <row r="73" spans="2:20" ht="13.5">
      <c r="B73" s="37">
        <v>9</v>
      </c>
      <c r="C73" s="75" t="s">
        <v>87</v>
      </c>
      <c r="D73" s="58" t="s">
        <v>12</v>
      </c>
      <c r="E73" s="37">
        <v>30347</v>
      </c>
      <c r="F73" s="18">
        <v>141</v>
      </c>
      <c r="G73" s="18" t="s">
        <v>5</v>
      </c>
      <c r="H73" s="58" t="s">
        <v>88</v>
      </c>
      <c r="I73" s="53" t="s">
        <v>3</v>
      </c>
      <c r="J73" s="17">
        <v>21900</v>
      </c>
      <c r="K73" s="17">
        <f>F73*J73</f>
        <v>3087900</v>
      </c>
      <c r="L73" s="17">
        <v>21900</v>
      </c>
      <c r="M73" s="17">
        <f>F73*L73</f>
        <v>3087900</v>
      </c>
      <c r="N73" s="16">
        <f>(K73+M73)/2</f>
        <v>3087900</v>
      </c>
      <c r="O73" s="11">
        <f>N73</f>
        <v>3087900</v>
      </c>
      <c r="P73" s="80">
        <f>O73+O74</f>
        <v>14376860</v>
      </c>
      <c r="Q73" s="55" t="s">
        <v>89</v>
      </c>
      <c r="R73" s="55"/>
      <c r="S73" s="38"/>
      <c r="T73" s="26"/>
    </row>
    <row r="74" spans="2:20" ht="27">
      <c r="B74" s="37"/>
      <c r="C74" s="75"/>
      <c r="D74" s="58"/>
      <c r="E74" s="37"/>
      <c r="F74" s="18">
        <v>1984</v>
      </c>
      <c r="G74" s="18" t="s">
        <v>65</v>
      </c>
      <c r="H74" s="58"/>
      <c r="I74" s="54"/>
      <c r="J74" s="17">
        <v>5690</v>
      </c>
      <c r="K74" s="17">
        <f>F74*J74</f>
        <v>11288960</v>
      </c>
      <c r="L74" s="17">
        <v>5690</v>
      </c>
      <c r="M74" s="17">
        <f>F74*L74</f>
        <v>11288960</v>
      </c>
      <c r="N74" s="16">
        <f aca="true" t="shared" si="0" ref="N74:N76">(K74+M74)/2</f>
        <v>11288960</v>
      </c>
      <c r="O74" s="11">
        <f aca="true" t="shared" si="1" ref="O74:O76">N74</f>
        <v>11288960</v>
      </c>
      <c r="P74" s="81"/>
      <c r="Q74" s="56"/>
      <c r="R74" s="56"/>
      <c r="S74" s="40"/>
      <c r="T74" s="14" t="s">
        <v>139</v>
      </c>
    </row>
    <row r="75" spans="2:20" ht="13.5" customHeight="1">
      <c r="B75" s="37">
        <v>10</v>
      </c>
      <c r="C75" s="75" t="s">
        <v>90</v>
      </c>
      <c r="D75" s="58" t="s">
        <v>4</v>
      </c>
      <c r="E75" s="37">
        <v>1243</v>
      </c>
      <c r="F75" s="18">
        <v>62</v>
      </c>
      <c r="G75" s="18" t="s">
        <v>5</v>
      </c>
      <c r="H75" s="59" t="s">
        <v>91</v>
      </c>
      <c r="I75" s="53" t="s">
        <v>3</v>
      </c>
      <c r="J75" s="17">
        <v>528000</v>
      </c>
      <c r="K75" s="17">
        <f>F75*J75</f>
        <v>32736000</v>
      </c>
      <c r="L75" s="17">
        <v>523000</v>
      </c>
      <c r="M75" s="17">
        <f>F75*L75</f>
        <v>32426000</v>
      </c>
      <c r="N75" s="16">
        <f t="shared" si="0"/>
        <v>32581000</v>
      </c>
      <c r="O75" s="11">
        <f t="shared" si="1"/>
        <v>32581000</v>
      </c>
      <c r="P75" s="80">
        <f>O75+O76</f>
        <v>138469250</v>
      </c>
      <c r="Q75" s="55" t="s">
        <v>92</v>
      </c>
      <c r="R75" s="74" t="s">
        <v>118</v>
      </c>
      <c r="S75" s="55" t="s">
        <v>119</v>
      </c>
      <c r="T75" s="26"/>
    </row>
    <row r="76" spans="2:20" ht="27">
      <c r="B76" s="37"/>
      <c r="C76" s="75"/>
      <c r="D76" s="58"/>
      <c r="E76" s="37"/>
      <c r="F76" s="18">
        <v>650</v>
      </c>
      <c r="G76" s="18" t="s">
        <v>6</v>
      </c>
      <c r="H76" s="60"/>
      <c r="I76" s="54"/>
      <c r="J76" s="17">
        <v>163680</v>
      </c>
      <c r="K76" s="17">
        <f>F76*J76</f>
        <v>106392000</v>
      </c>
      <c r="L76" s="17">
        <v>162130</v>
      </c>
      <c r="M76" s="17">
        <f>F76*L76</f>
        <v>105384500</v>
      </c>
      <c r="N76" s="16">
        <f t="shared" si="0"/>
        <v>105888250</v>
      </c>
      <c r="O76" s="11">
        <f t="shared" si="1"/>
        <v>105888250</v>
      </c>
      <c r="P76" s="81"/>
      <c r="Q76" s="56"/>
      <c r="R76" s="56"/>
      <c r="S76" s="56"/>
      <c r="T76" s="14" t="s">
        <v>140</v>
      </c>
    </row>
    <row r="77" spans="2:20" ht="13.5">
      <c r="B77" s="53" t="s">
        <v>143</v>
      </c>
      <c r="C77" s="78" t="s">
        <v>93</v>
      </c>
      <c r="D77" s="59" t="s">
        <v>12</v>
      </c>
      <c r="E77" s="38">
        <v>67210</v>
      </c>
      <c r="F77" s="38">
        <v>122</v>
      </c>
      <c r="G77" s="38" t="s">
        <v>5</v>
      </c>
      <c r="H77" s="25" t="s">
        <v>94</v>
      </c>
      <c r="I77" s="20" t="s">
        <v>98</v>
      </c>
      <c r="J77" s="76">
        <v>58300</v>
      </c>
      <c r="K77" s="76">
        <f>F77*J77</f>
        <v>7112600</v>
      </c>
      <c r="L77" s="85">
        <v>58300</v>
      </c>
      <c r="M77" s="85">
        <f>F77*L77</f>
        <v>7112600</v>
      </c>
      <c r="N77" s="84">
        <f>(K77+M77)/2</f>
        <v>7112600</v>
      </c>
      <c r="O77" s="11">
        <f>N77*36261/91800</f>
        <v>2809477</v>
      </c>
      <c r="P77" s="11">
        <v>2809480</v>
      </c>
      <c r="Q77" s="13" t="s">
        <v>102</v>
      </c>
      <c r="R77" s="55"/>
      <c r="S77" s="38"/>
      <c r="T77" s="37"/>
    </row>
    <row r="78" spans="2:20" ht="13.5">
      <c r="B78" s="82"/>
      <c r="C78" s="83"/>
      <c r="D78" s="64"/>
      <c r="E78" s="39"/>
      <c r="F78" s="39"/>
      <c r="G78" s="39"/>
      <c r="H78" s="25" t="s">
        <v>91</v>
      </c>
      <c r="I78" s="20" t="s">
        <v>99</v>
      </c>
      <c r="J78" s="76"/>
      <c r="K78" s="76"/>
      <c r="L78" s="85"/>
      <c r="M78" s="85"/>
      <c r="N78" s="84"/>
      <c r="O78" s="11">
        <f>N77*12085/91800</f>
        <v>936337.3747276688</v>
      </c>
      <c r="P78" s="11">
        <v>936340</v>
      </c>
      <c r="Q78" s="13" t="s">
        <v>103</v>
      </c>
      <c r="R78" s="67"/>
      <c r="S78" s="39"/>
      <c r="T78" s="37"/>
    </row>
    <row r="79" spans="2:20" ht="13.5">
      <c r="B79" s="82"/>
      <c r="C79" s="83"/>
      <c r="D79" s="64"/>
      <c r="E79" s="39"/>
      <c r="F79" s="39"/>
      <c r="G79" s="39"/>
      <c r="H79" s="25" t="s">
        <v>95</v>
      </c>
      <c r="I79" s="20" t="s">
        <v>100</v>
      </c>
      <c r="J79" s="76"/>
      <c r="K79" s="76"/>
      <c r="L79" s="85"/>
      <c r="M79" s="85"/>
      <c r="N79" s="84"/>
      <c r="O79" s="11">
        <f>N77*12088/91800</f>
        <v>936569.8126361655</v>
      </c>
      <c r="P79" s="11">
        <v>936570</v>
      </c>
      <c r="Q79" s="13" t="s">
        <v>103</v>
      </c>
      <c r="R79" s="67"/>
      <c r="S79" s="39"/>
      <c r="T79" s="37"/>
    </row>
    <row r="80" spans="2:20" ht="13.5">
      <c r="B80" s="82"/>
      <c r="C80" s="83"/>
      <c r="D80" s="64"/>
      <c r="E80" s="39"/>
      <c r="F80" s="39"/>
      <c r="G80" s="39"/>
      <c r="H80" s="25" t="s">
        <v>96</v>
      </c>
      <c r="I80" s="20" t="s">
        <v>100</v>
      </c>
      <c r="J80" s="76"/>
      <c r="K80" s="76"/>
      <c r="L80" s="85"/>
      <c r="M80" s="85"/>
      <c r="N80" s="84"/>
      <c r="O80" s="11">
        <f>N77*12088/91800</f>
        <v>936569.8126361655</v>
      </c>
      <c r="P80" s="11">
        <v>936570</v>
      </c>
      <c r="Q80" s="13" t="s">
        <v>103</v>
      </c>
      <c r="R80" s="67"/>
      <c r="S80" s="39"/>
      <c r="T80" s="37"/>
    </row>
    <row r="81" spans="2:20" ht="13.5">
      <c r="B81" s="82"/>
      <c r="C81" s="83"/>
      <c r="D81" s="64"/>
      <c r="E81" s="39"/>
      <c r="F81" s="40"/>
      <c r="G81" s="40"/>
      <c r="H81" s="25" t="s">
        <v>97</v>
      </c>
      <c r="I81" s="20" t="s">
        <v>101</v>
      </c>
      <c r="J81" s="76"/>
      <c r="K81" s="76"/>
      <c r="L81" s="85"/>
      <c r="M81" s="85"/>
      <c r="N81" s="84"/>
      <c r="O81" s="11">
        <f>N77*19278/91800</f>
        <v>1493646</v>
      </c>
      <c r="P81" s="11">
        <v>1493650</v>
      </c>
      <c r="Q81" s="13" t="s">
        <v>104</v>
      </c>
      <c r="R81" s="67"/>
      <c r="S81" s="39"/>
      <c r="T81" s="37"/>
    </row>
    <row r="82" spans="2:20" ht="13.5">
      <c r="B82" s="82"/>
      <c r="C82" s="83"/>
      <c r="D82" s="64"/>
      <c r="E82" s="39"/>
      <c r="F82" s="38">
        <v>2842</v>
      </c>
      <c r="G82" s="38" t="s">
        <v>6</v>
      </c>
      <c r="H82" s="25" t="s">
        <v>94</v>
      </c>
      <c r="I82" s="20" t="s">
        <v>98</v>
      </c>
      <c r="J82" s="76">
        <v>15740</v>
      </c>
      <c r="K82" s="76">
        <f>F82*J82</f>
        <v>44733080</v>
      </c>
      <c r="L82" s="76">
        <v>15740</v>
      </c>
      <c r="M82" s="76">
        <f>F82*L82</f>
        <v>44733080</v>
      </c>
      <c r="N82" s="84">
        <f>(K82+M82)/2</f>
        <v>44733080</v>
      </c>
      <c r="O82" s="11">
        <f>N82*36261/91800</f>
        <v>17669566.6</v>
      </c>
      <c r="P82" s="11">
        <v>17669570</v>
      </c>
      <c r="Q82" s="13" t="s">
        <v>102</v>
      </c>
      <c r="R82" s="67"/>
      <c r="S82" s="39"/>
      <c r="T82" s="87" t="s">
        <v>141</v>
      </c>
    </row>
    <row r="83" spans="2:20" ht="13.5">
      <c r="B83" s="82"/>
      <c r="C83" s="83"/>
      <c r="D83" s="64"/>
      <c r="E83" s="39"/>
      <c r="F83" s="39"/>
      <c r="G83" s="39"/>
      <c r="H83" s="25" t="s">
        <v>91</v>
      </c>
      <c r="I83" s="20" t="s">
        <v>99</v>
      </c>
      <c r="J83" s="76"/>
      <c r="K83" s="76"/>
      <c r="L83" s="76"/>
      <c r="M83" s="76"/>
      <c r="N83" s="84"/>
      <c r="O83" s="11">
        <f>N82*12085/91800</f>
        <v>5888880.956427015</v>
      </c>
      <c r="P83" s="11">
        <v>5888890</v>
      </c>
      <c r="Q83" s="13" t="s">
        <v>103</v>
      </c>
      <c r="R83" s="67"/>
      <c r="S83" s="39"/>
      <c r="T83" s="37"/>
    </row>
    <row r="84" spans="2:20" ht="13.5">
      <c r="B84" s="82"/>
      <c r="C84" s="83"/>
      <c r="D84" s="64"/>
      <c r="E84" s="39"/>
      <c r="F84" s="39"/>
      <c r="G84" s="39"/>
      <c r="H84" s="25" t="s">
        <v>95</v>
      </c>
      <c r="I84" s="20" t="s">
        <v>100</v>
      </c>
      <c r="J84" s="76"/>
      <c r="K84" s="76"/>
      <c r="L84" s="76"/>
      <c r="M84" s="76"/>
      <c r="N84" s="84"/>
      <c r="O84" s="11">
        <f>N82*12088/91800</f>
        <v>5890342.821786492</v>
      </c>
      <c r="P84" s="11">
        <v>5890350</v>
      </c>
      <c r="Q84" s="13" t="s">
        <v>103</v>
      </c>
      <c r="R84" s="67"/>
      <c r="S84" s="39"/>
      <c r="T84" s="37"/>
    </row>
    <row r="85" spans="2:20" ht="13.5">
      <c r="B85" s="82"/>
      <c r="C85" s="83"/>
      <c r="D85" s="64"/>
      <c r="E85" s="39"/>
      <c r="F85" s="39"/>
      <c r="G85" s="39"/>
      <c r="H85" s="25" t="s">
        <v>96</v>
      </c>
      <c r="I85" s="20" t="s">
        <v>100</v>
      </c>
      <c r="J85" s="76"/>
      <c r="K85" s="76"/>
      <c r="L85" s="76"/>
      <c r="M85" s="76"/>
      <c r="N85" s="84"/>
      <c r="O85" s="11">
        <f>N82*12088/91800</f>
        <v>5890342.821786492</v>
      </c>
      <c r="P85" s="11">
        <v>5890350</v>
      </c>
      <c r="Q85" s="13" t="s">
        <v>103</v>
      </c>
      <c r="R85" s="67"/>
      <c r="S85" s="39"/>
      <c r="T85" s="37"/>
    </row>
    <row r="86" spans="2:20" ht="13.5">
      <c r="B86" s="54"/>
      <c r="C86" s="79"/>
      <c r="D86" s="60"/>
      <c r="E86" s="40"/>
      <c r="F86" s="40"/>
      <c r="G86" s="40"/>
      <c r="H86" s="25" t="s">
        <v>97</v>
      </c>
      <c r="I86" s="20" t="s">
        <v>101</v>
      </c>
      <c r="J86" s="68"/>
      <c r="K86" s="68"/>
      <c r="L86" s="76"/>
      <c r="M86" s="76"/>
      <c r="N86" s="84"/>
      <c r="O86" s="11">
        <f>N82*19278/91800</f>
        <v>9393946.8</v>
      </c>
      <c r="P86" s="11">
        <v>9393950</v>
      </c>
      <c r="Q86" s="13" t="s">
        <v>104</v>
      </c>
      <c r="R86" s="56"/>
      <c r="S86" s="40"/>
      <c r="T86" s="37"/>
    </row>
    <row r="87" spans="2:20" ht="13.5">
      <c r="B87" s="86" t="s">
        <v>144</v>
      </c>
      <c r="C87" s="75" t="s">
        <v>105</v>
      </c>
      <c r="D87" s="58" t="s">
        <v>12</v>
      </c>
      <c r="E87" s="37">
        <v>16408</v>
      </c>
      <c r="F87" s="37">
        <v>22</v>
      </c>
      <c r="G87" s="37" t="s">
        <v>5</v>
      </c>
      <c r="H87" s="25" t="s">
        <v>106</v>
      </c>
      <c r="I87" s="20" t="s">
        <v>110</v>
      </c>
      <c r="J87" s="76">
        <v>61300</v>
      </c>
      <c r="K87" s="76">
        <f>F87*J87</f>
        <v>1348600</v>
      </c>
      <c r="L87" s="76">
        <v>64700</v>
      </c>
      <c r="M87" s="76">
        <f>F87*L87</f>
        <v>1423400</v>
      </c>
      <c r="N87" s="77">
        <f>(K87+M87)/2</f>
        <v>1386000</v>
      </c>
      <c r="O87" s="11">
        <f>N87*3/10</f>
        <v>415800</v>
      </c>
      <c r="P87" s="11">
        <v>415800</v>
      </c>
      <c r="Q87" s="13" t="s">
        <v>112</v>
      </c>
      <c r="R87" s="55"/>
      <c r="S87" s="38"/>
      <c r="T87" s="37"/>
    </row>
    <row r="88" spans="2:20" ht="13.5">
      <c r="B88" s="86"/>
      <c r="C88" s="75"/>
      <c r="D88" s="58"/>
      <c r="E88" s="37"/>
      <c r="F88" s="37"/>
      <c r="G88" s="37"/>
      <c r="H88" s="25" t="s">
        <v>107</v>
      </c>
      <c r="I88" s="20" t="s">
        <v>111</v>
      </c>
      <c r="J88" s="76"/>
      <c r="K88" s="76"/>
      <c r="L88" s="76"/>
      <c r="M88" s="76"/>
      <c r="N88" s="77"/>
      <c r="O88" s="11">
        <f>N87*2/10</f>
        <v>277200</v>
      </c>
      <c r="P88" s="11">
        <v>277200</v>
      </c>
      <c r="Q88" s="13" t="s">
        <v>112</v>
      </c>
      <c r="R88" s="67"/>
      <c r="S88" s="39"/>
      <c r="T88" s="37"/>
    </row>
    <row r="89" spans="2:20" ht="13.5">
      <c r="B89" s="86"/>
      <c r="C89" s="75"/>
      <c r="D89" s="58"/>
      <c r="E89" s="37"/>
      <c r="F89" s="37"/>
      <c r="G89" s="37"/>
      <c r="H89" s="25" t="s">
        <v>108</v>
      </c>
      <c r="I89" s="20" t="s">
        <v>110</v>
      </c>
      <c r="J89" s="76"/>
      <c r="K89" s="76"/>
      <c r="L89" s="76"/>
      <c r="M89" s="76"/>
      <c r="N89" s="77"/>
      <c r="O89" s="11">
        <f>N87*3/10</f>
        <v>415800</v>
      </c>
      <c r="P89" s="11">
        <v>415800</v>
      </c>
      <c r="Q89" s="13" t="s">
        <v>113</v>
      </c>
      <c r="R89" s="67"/>
      <c r="S89" s="39"/>
      <c r="T89" s="37"/>
    </row>
    <row r="90" spans="2:20" ht="13.5">
      <c r="B90" s="86"/>
      <c r="C90" s="75"/>
      <c r="D90" s="58"/>
      <c r="E90" s="37"/>
      <c r="F90" s="37"/>
      <c r="G90" s="37"/>
      <c r="H90" s="25" t="s">
        <v>109</v>
      </c>
      <c r="I90" s="20" t="s">
        <v>111</v>
      </c>
      <c r="J90" s="76"/>
      <c r="K90" s="76"/>
      <c r="L90" s="76"/>
      <c r="M90" s="76"/>
      <c r="N90" s="77"/>
      <c r="O90" s="11">
        <f>N87*2/10</f>
        <v>277200</v>
      </c>
      <c r="P90" s="11">
        <v>277200</v>
      </c>
      <c r="Q90" s="13" t="s">
        <v>114</v>
      </c>
      <c r="R90" s="67"/>
      <c r="S90" s="39"/>
      <c r="T90" s="37"/>
    </row>
    <row r="91" spans="2:20" ht="13.5">
      <c r="B91" s="86"/>
      <c r="C91" s="75"/>
      <c r="D91" s="58"/>
      <c r="E91" s="37"/>
      <c r="F91" s="38">
        <v>2671</v>
      </c>
      <c r="G91" s="38" t="s">
        <v>65</v>
      </c>
      <c r="H91" s="25" t="s">
        <v>106</v>
      </c>
      <c r="I91" s="20" t="s">
        <v>110</v>
      </c>
      <c r="J91" s="68">
        <v>17780</v>
      </c>
      <c r="K91" s="68">
        <f>F91*J91</f>
        <v>47490380</v>
      </c>
      <c r="L91" s="85">
        <v>18760</v>
      </c>
      <c r="M91" s="85">
        <f>F91*L91</f>
        <v>50107960</v>
      </c>
      <c r="N91" s="77">
        <f>(K91+M91)/2</f>
        <v>48799170</v>
      </c>
      <c r="O91" s="11">
        <f>N91*3/10</f>
        <v>14639751</v>
      </c>
      <c r="P91" s="11">
        <v>14639760</v>
      </c>
      <c r="Q91" s="13" t="s">
        <v>112</v>
      </c>
      <c r="R91" s="67"/>
      <c r="S91" s="39"/>
      <c r="T91" s="87" t="s">
        <v>142</v>
      </c>
    </row>
    <row r="92" spans="2:20" ht="13.5">
      <c r="B92" s="86"/>
      <c r="C92" s="75"/>
      <c r="D92" s="58"/>
      <c r="E92" s="37"/>
      <c r="F92" s="39"/>
      <c r="G92" s="39"/>
      <c r="H92" s="25" t="s">
        <v>107</v>
      </c>
      <c r="I92" s="20" t="s">
        <v>111</v>
      </c>
      <c r="J92" s="69"/>
      <c r="K92" s="69"/>
      <c r="L92" s="85"/>
      <c r="M92" s="85"/>
      <c r="N92" s="77"/>
      <c r="O92" s="11">
        <f>N91*2/10</f>
        <v>9759834</v>
      </c>
      <c r="P92" s="11">
        <v>9759840</v>
      </c>
      <c r="Q92" s="13" t="s">
        <v>112</v>
      </c>
      <c r="R92" s="67"/>
      <c r="S92" s="39"/>
      <c r="T92" s="37"/>
    </row>
    <row r="93" spans="2:20" ht="13.5">
      <c r="B93" s="86"/>
      <c r="C93" s="75"/>
      <c r="D93" s="58"/>
      <c r="E93" s="37"/>
      <c r="F93" s="39"/>
      <c r="G93" s="39"/>
      <c r="H93" s="25" t="s">
        <v>108</v>
      </c>
      <c r="I93" s="20" t="s">
        <v>110</v>
      </c>
      <c r="J93" s="69"/>
      <c r="K93" s="69"/>
      <c r="L93" s="85"/>
      <c r="M93" s="85"/>
      <c r="N93" s="77"/>
      <c r="O93" s="11">
        <f>N91*3/10</f>
        <v>14639751</v>
      </c>
      <c r="P93" s="11">
        <v>14639760</v>
      </c>
      <c r="Q93" s="13" t="s">
        <v>113</v>
      </c>
      <c r="R93" s="67"/>
      <c r="S93" s="39"/>
      <c r="T93" s="37"/>
    </row>
    <row r="94" spans="2:20" ht="13.5">
      <c r="B94" s="86"/>
      <c r="C94" s="75"/>
      <c r="D94" s="58"/>
      <c r="E94" s="37"/>
      <c r="F94" s="40"/>
      <c r="G94" s="40"/>
      <c r="H94" s="25" t="s">
        <v>109</v>
      </c>
      <c r="I94" s="20" t="s">
        <v>111</v>
      </c>
      <c r="J94" s="70"/>
      <c r="K94" s="70"/>
      <c r="L94" s="85"/>
      <c r="M94" s="85"/>
      <c r="N94" s="77"/>
      <c r="O94" s="11">
        <f>N91*2/10</f>
        <v>9759834</v>
      </c>
      <c r="P94" s="11">
        <v>9759840</v>
      </c>
      <c r="Q94" s="13" t="s">
        <v>114</v>
      </c>
      <c r="R94" s="56"/>
      <c r="S94" s="40"/>
      <c r="T94" s="37"/>
    </row>
    <row r="95" spans="2:20" ht="16.5" customHeight="1">
      <c r="B95" s="15" t="s">
        <v>9</v>
      </c>
      <c r="C95" s="8"/>
      <c r="D95" s="9"/>
      <c r="E95" s="9"/>
      <c r="F95" s="9"/>
      <c r="G95" s="9"/>
      <c r="H95" s="9"/>
      <c r="I95" s="10"/>
      <c r="J95" s="17"/>
      <c r="K95" s="19">
        <f>SUM(K7:K94)</f>
        <v>496932400</v>
      </c>
      <c r="L95" s="12"/>
      <c r="M95" s="12">
        <f>SUM(M7:M94)</f>
        <v>498374830</v>
      </c>
      <c r="N95" s="7">
        <f>SUM(N7:N94)</f>
        <v>497653615</v>
      </c>
      <c r="O95" s="11">
        <f>SUM(O7:O94)</f>
        <v>497653614.99999994</v>
      </c>
      <c r="P95" s="11">
        <f>SUM(P7:P94)</f>
        <v>497653920</v>
      </c>
      <c r="Q95" s="13"/>
      <c r="R95" s="13"/>
      <c r="S95" s="13"/>
      <c r="T95" s="26"/>
    </row>
    <row r="96" spans="3:19" ht="13.5">
      <c r="C96" s="24"/>
      <c r="Q96" s="3"/>
      <c r="R96" s="3"/>
      <c r="S96" s="3"/>
    </row>
    <row r="97" ht="13.5">
      <c r="C97" s="3"/>
    </row>
    <row r="98" ht="13.5">
      <c r="C98" s="3"/>
    </row>
    <row r="99" ht="13.5">
      <c r="C99" s="3"/>
    </row>
    <row r="100" ht="13.5">
      <c r="C100" s="3"/>
    </row>
    <row r="101" ht="13.5">
      <c r="C101" s="3"/>
    </row>
    <row r="102" ht="13.5">
      <c r="C102" s="3"/>
    </row>
    <row r="103" spans="3:16" ht="13.5">
      <c r="C103" s="3"/>
      <c r="I103" s="1"/>
      <c r="J103" s="1"/>
      <c r="K103" s="1"/>
      <c r="L103" s="1"/>
      <c r="M103" s="1"/>
      <c r="N103" s="1"/>
      <c r="O103" s="1"/>
      <c r="P103" s="1"/>
    </row>
    <row r="104" spans="3:16" ht="13.5">
      <c r="C104" s="3"/>
      <c r="I104" s="1"/>
      <c r="J104" s="1"/>
      <c r="K104" s="1"/>
      <c r="L104" s="1"/>
      <c r="M104" s="1"/>
      <c r="N104" s="1"/>
      <c r="O104" s="1"/>
      <c r="P104" s="1"/>
    </row>
    <row r="105" spans="3:16" ht="13.5">
      <c r="C105" s="3"/>
      <c r="I105" s="1"/>
      <c r="J105" s="1"/>
      <c r="K105" s="1"/>
      <c r="L105" s="1"/>
      <c r="M105" s="1"/>
      <c r="N105" s="1"/>
      <c r="O105" s="1"/>
      <c r="P105" s="1"/>
    </row>
    <row r="106" spans="3:16" ht="13.5">
      <c r="C106" s="3"/>
      <c r="I106" s="1"/>
      <c r="J106" s="1"/>
      <c r="K106" s="1"/>
      <c r="L106" s="1"/>
      <c r="M106" s="1"/>
      <c r="N106" s="1"/>
      <c r="O106" s="1"/>
      <c r="P106" s="1"/>
    </row>
    <row r="107" spans="3:16" ht="13.5">
      <c r="C107" s="3"/>
      <c r="I107" s="1"/>
      <c r="J107" s="1"/>
      <c r="K107" s="1"/>
      <c r="L107" s="1"/>
      <c r="M107" s="1"/>
      <c r="N107" s="1"/>
      <c r="O107" s="1"/>
      <c r="P107" s="1"/>
    </row>
    <row r="108" spans="3:16" ht="13.5">
      <c r="C108" s="3"/>
      <c r="I108" s="1"/>
      <c r="J108" s="1"/>
      <c r="K108" s="1"/>
      <c r="L108" s="1"/>
      <c r="M108" s="1"/>
      <c r="N108" s="1"/>
      <c r="O108" s="1"/>
      <c r="P108" s="1"/>
    </row>
    <row r="109" spans="3:16" ht="13.5">
      <c r="C109" s="3"/>
      <c r="I109" s="1"/>
      <c r="J109" s="1"/>
      <c r="K109" s="1"/>
      <c r="L109" s="1"/>
      <c r="M109" s="1"/>
      <c r="N109" s="1"/>
      <c r="O109" s="1"/>
      <c r="P109" s="1"/>
    </row>
    <row r="110" spans="3:16" ht="13.5">
      <c r="C110" s="3"/>
      <c r="I110" s="1"/>
      <c r="J110" s="1"/>
      <c r="K110" s="1"/>
      <c r="L110" s="1"/>
      <c r="M110" s="1"/>
      <c r="N110" s="1"/>
      <c r="O110" s="1"/>
      <c r="P110" s="1"/>
    </row>
    <row r="111" spans="3:16" ht="13.5">
      <c r="C111" s="3"/>
      <c r="I111" s="1"/>
      <c r="J111" s="1"/>
      <c r="K111" s="1"/>
      <c r="L111" s="1"/>
      <c r="M111" s="1"/>
      <c r="N111" s="1"/>
      <c r="O111" s="1"/>
      <c r="P111" s="1"/>
    </row>
    <row r="112" spans="3:16" ht="13.5">
      <c r="C112" s="3"/>
      <c r="I112" s="1"/>
      <c r="J112" s="1"/>
      <c r="K112" s="1"/>
      <c r="L112" s="1"/>
      <c r="M112" s="1"/>
      <c r="N112" s="1"/>
      <c r="O112" s="1"/>
      <c r="P112" s="1"/>
    </row>
    <row r="113" spans="3:16" ht="13.5">
      <c r="C113" s="3"/>
      <c r="I113" s="1"/>
      <c r="J113" s="1"/>
      <c r="K113" s="1"/>
      <c r="L113" s="1"/>
      <c r="M113" s="1"/>
      <c r="N113" s="1"/>
      <c r="O113" s="1"/>
      <c r="P113" s="1"/>
    </row>
    <row r="114" spans="3:16" ht="13.5">
      <c r="C114" s="3"/>
      <c r="I114" s="1"/>
      <c r="J114" s="1"/>
      <c r="K114" s="1"/>
      <c r="L114" s="1"/>
      <c r="M114" s="1"/>
      <c r="N114" s="1"/>
      <c r="O114" s="1"/>
      <c r="P114" s="1"/>
    </row>
    <row r="115" spans="3:16" ht="13.5">
      <c r="C115" s="3"/>
      <c r="I115" s="1"/>
      <c r="J115" s="1"/>
      <c r="K115" s="1"/>
      <c r="L115" s="1"/>
      <c r="M115" s="1"/>
      <c r="N115" s="1"/>
      <c r="O115" s="1"/>
      <c r="P115" s="1"/>
    </row>
    <row r="116" spans="3:16" ht="13.5">
      <c r="C116" s="3"/>
      <c r="I116" s="1"/>
      <c r="J116" s="1"/>
      <c r="K116" s="1"/>
      <c r="L116" s="1"/>
      <c r="M116" s="1"/>
      <c r="N116" s="1"/>
      <c r="O116" s="1"/>
      <c r="P116" s="1"/>
    </row>
    <row r="117" spans="3:16" ht="13.5">
      <c r="C117" s="3"/>
      <c r="I117" s="1"/>
      <c r="J117" s="1"/>
      <c r="K117" s="1"/>
      <c r="L117" s="1"/>
      <c r="M117" s="1"/>
      <c r="N117" s="1"/>
      <c r="O117" s="1"/>
      <c r="P117" s="1"/>
    </row>
    <row r="118" spans="3:16" ht="13.5">
      <c r="C118" s="3"/>
      <c r="I118" s="1"/>
      <c r="J118" s="1"/>
      <c r="K118" s="1"/>
      <c r="L118" s="1"/>
      <c r="M118" s="1"/>
      <c r="N118" s="1"/>
      <c r="O118" s="1"/>
      <c r="P118" s="1"/>
    </row>
    <row r="119" spans="3:16" ht="13.5">
      <c r="C119" s="3"/>
      <c r="I119" s="1"/>
      <c r="J119" s="1"/>
      <c r="K119" s="1"/>
      <c r="L119" s="1"/>
      <c r="M119" s="1"/>
      <c r="N119" s="1"/>
      <c r="O119" s="1"/>
      <c r="P119" s="1"/>
    </row>
    <row r="120" spans="3:16" ht="13.5">
      <c r="C120" s="3"/>
      <c r="I120" s="1"/>
      <c r="J120" s="1"/>
      <c r="K120" s="1"/>
      <c r="L120" s="1"/>
      <c r="M120" s="1"/>
      <c r="N120" s="1"/>
      <c r="O120" s="1"/>
      <c r="P120" s="1"/>
    </row>
    <row r="121" spans="3:16" ht="13.5">
      <c r="C121" s="3"/>
      <c r="I121" s="1"/>
      <c r="J121" s="1"/>
      <c r="K121" s="1"/>
      <c r="L121" s="1"/>
      <c r="M121" s="1"/>
      <c r="N121" s="1"/>
      <c r="O121" s="1"/>
      <c r="P121" s="1"/>
    </row>
    <row r="122" spans="3:16" ht="13.5">
      <c r="C122" s="3"/>
      <c r="I122" s="1"/>
      <c r="J122" s="1"/>
      <c r="K122" s="1"/>
      <c r="L122" s="1"/>
      <c r="M122" s="1"/>
      <c r="N122" s="1"/>
      <c r="O122" s="1"/>
      <c r="P122" s="1"/>
    </row>
    <row r="123" spans="3:16" ht="13.5">
      <c r="C123" s="3"/>
      <c r="I123" s="1"/>
      <c r="J123" s="1"/>
      <c r="K123" s="1"/>
      <c r="L123" s="1"/>
      <c r="M123" s="1"/>
      <c r="N123" s="1"/>
      <c r="O123" s="1"/>
      <c r="P123" s="1"/>
    </row>
    <row r="124" spans="3:16" ht="13.5">
      <c r="C124" s="3"/>
      <c r="I124" s="1"/>
      <c r="J124" s="1"/>
      <c r="K124" s="1"/>
      <c r="L124" s="1"/>
      <c r="M124" s="1"/>
      <c r="N124" s="1"/>
      <c r="O124" s="1"/>
      <c r="P124" s="1"/>
    </row>
    <row r="125" spans="3:16" ht="13.5">
      <c r="C125" s="3"/>
      <c r="I125" s="1"/>
      <c r="J125" s="1"/>
      <c r="K125" s="1"/>
      <c r="L125" s="1"/>
      <c r="M125" s="1"/>
      <c r="N125" s="1"/>
      <c r="O125" s="1"/>
      <c r="P125" s="1"/>
    </row>
    <row r="126" spans="3:16" ht="13.5">
      <c r="C126" s="3"/>
      <c r="I126" s="1"/>
      <c r="J126" s="1"/>
      <c r="K126" s="1"/>
      <c r="L126" s="1"/>
      <c r="M126" s="1"/>
      <c r="N126" s="1"/>
      <c r="O126" s="1"/>
      <c r="P126" s="1"/>
    </row>
    <row r="127" spans="3:16" ht="13.5">
      <c r="C127" s="3"/>
      <c r="I127" s="1"/>
      <c r="J127" s="1"/>
      <c r="K127" s="1"/>
      <c r="L127" s="1"/>
      <c r="M127" s="1"/>
      <c r="N127" s="1"/>
      <c r="O127" s="1"/>
      <c r="P127" s="1"/>
    </row>
    <row r="128" spans="3:16" ht="13.5">
      <c r="C128" s="3"/>
      <c r="I128" s="1"/>
      <c r="J128" s="1"/>
      <c r="K128" s="1"/>
      <c r="L128" s="1"/>
      <c r="M128" s="1"/>
      <c r="N128" s="1"/>
      <c r="O128" s="1"/>
      <c r="P128" s="1"/>
    </row>
    <row r="129" spans="3:16" ht="13.5">
      <c r="C129" s="3"/>
      <c r="I129" s="1"/>
      <c r="J129" s="1"/>
      <c r="K129" s="1"/>
      <c r="L129" s="1"/>
      <c r="M129" s="1"/>
      <c r="N129" s="1"/>
      <c r="O129" s="1"/>
      <c r="P129" s="1"/>
    </row>
    <row r="130" spans="3:16" ht="13.5">
      <c r="C130" s="3"/>
      <c r="I130" s="1"/>
      <c r="J130" s="1"/>
      <c r="K130" s="1"/>
      <c r="L130" s="1"/>
      <c r="M130" s="1"/>
      <c r="N130" s="1"/>
      <c r="O130" s="1"/>
      <c r="P130" s="1"/>
    </row>
    <row r="131" spans="3:16" ht="13.5">
      <c r="C131" s="3"/>
      <c r="I131" s="1"/>
      <c r="J131" s="1"/>
      <c r="K131" s="1"/>
      <c r="L131" s="1"/>
      <c r="M131" s="1"/>
      <c r="N131" s="1"/>
      <c r="O131" s="1"/>
      <c r="P131" s="1"/>
    </row>
    <row r="132" spans="3:16" ht="13.5">
      <c r="C132" s="3"/>
      <c r="I132" s="1"/>
      <c r="J132" s="1"/>
      <c r="K132" s="1"/>
      <c r="L132" s="1"/>
      <c r="M132" s="1"/>
      <c r="N132" s="1"/>
      <c r="O132" s="1"/>
      <c r="P132" s="1"/>
    </row>
    <row r="133" spans="3:16" ht="13.5">
      <c r="C133" s="3"/>
      <c r="I133" s="1"/>
      <c r="J133" s="1"/>
      <c r="K133" s="1"/>
      <c r="L133" s="1"/>
      <c r="M133" s="1"/>
      <c r="N133" s="1"/>
      <c r="O133" s="1"/>
      <c r="P133" s="1"/>
    </row>
    <row r="134" spans="3:16" ht="13.5">
      <c r="C134" s="3"/>
      <c r="I134" s="1"/>
      <c r="J134" s="1"/>
      <c r="K134" s="1"/>
      <c r="L134" s="1"/>
      <c r="M134" s="1"/>
      <c r="N134" s="1"/>
      <c r="O134" s="1"/>
      <c r="P134" s="1"/>
    </row>
    <row r="135" spans="3:16" ht="13.5">
      <c r="C135" s="3"/>
      <c r="I135" s="1"/>
      <c r="J135" s="1"/>
      <c r="K135" s="1"/>
      <c r="L135" s="1"/>
      <c r="M135" s="1"/>
      <c r="N135" s="1"/>
      <c r="O135" s="1"/>
      <c r="P135" s="1"/>
    </row>
    <row r="136" spans="3:16" ht="13.5">
      <c r="C136" s="3"/>
      <c r="I136" s="1"/>
      <c r="J136" s="1"/>
      <c r="K136" s="1"/>
      <c r="L136" s="1"/>
      <c r="M136" s="1"/>
      <c r="N136" s="1"/>
      <c r="O136" s="1"/>
      <c r="P136" s="1"/>
    </row>
    <row r="137" spans="3:16" ht="13.5">
      <c r="C137" s="3"/>
      <c r="I137" s="1"/>
      <c r="J137" s="1"/>
      <c r="K137" s="1"/>
      <c r="L137" s="1"/>
      <c r="M137" s="1"/>
      <c r="N137" s="1"/>
      <c r="O137" s="1"/>
      <c r="P137" s="1"/>
    </row>
    <row r="138" spans="3:16" ht="13.5">
      <c r="C138" s="3"/>
      <c r="I138" s="1"/>
      <c r="J138" s="1"/>
      <c r="K138" s="1"/>
      <c r="L138" s="1"/>
      <c r="M138" s="1"/>
      <c r="N138" s="1"/>
      <c r="O138" s="1"/>
      <c r="P138" s="1"/>
    </row>
    <row r="139" spans="3:16" ht="13.5">
      <c r="C139" s="3"/>
      <c r="I139" s="1"/>
      <c r="J139" s="1"/>
      <c r="K139" s="1"/>
      <c r="L139" s="1"/>
      <c r="M139" s="1"/>
      <c r="N139" s="1"/>
      <c r="O139" s="1"/>
      <c r="P139" s="1"/>
    </row>
    <row r="140" spans="3:16" ht="13.5">
      <c r="C140" s="3"/>
      <c r="I140" s="1"/>
      <c r="J140" s="1"/>
      <c r="K140" s="1"/>
      <c r="L140" s="1"/>
      <c r="M140" s="1"/>
      <c r="N140" s="1"/>
      <c r="O140" s="1"/>
      <c r="P140" s="1"/>
    </row>
    <row r="141" spans="3:16" ht="13.5">
      <c r="C141" s="3"/>
      <c r="I141" s="1"/>
      <c r="J141" s="1"/>
      <c r="K141" s="1"/>
      <c r="L141" s="1"/>
      <c r="M141" s="1"/>
      <c r="N141" s="1"/>
      <c r="O141" s="1"/>
      <c r="P141" s="1"/>
    </row>
    <row r="142" spans="3:16" ht="13.5">
      <c r="C142" s="3"/>
      <c r="I142" s="1"/>
      <c r="J142" s="1"/>
      <c r="K142" s="1"/>
      <c r="L142" s="1"/>
      <c r="M142" s="1"/>
      <c r="N142" s="1"/>
      <c r="O142" s="1"/>
      <c r="P142" s="1"/>
    </row>
    <row r="143" spans="3:16" ht="13.5">
      <c r="C143" s="3"/>
      <c r="I143" s="1"/>
      <c r="J143" s="1"/>
      <c r="K143" s="1"/>
      <c r="L143" s="1"/>
      <c r="M143" s="1"/>
      <c r="N143" s="1"/>
      <c r="O143" s="1"/>
      <c r="P143" s="1"/>
    </row>
    <row r="144" spans="3:16" ht="13.5">
      <c r="C144" s="3"/>
      <c r="I144" s="1"/>
      <c r="J144" s="1"/>
      <c r="K144" s="1"/>
      <c r="L144" s="1"/>
      <c r="M144" s="1"/>
      <c r="N144" s="1"/>
      <c r="O144" s="1"/>
      <c r="P144" s="1"/>
    </row>
    <row r="145" spans="3:16" ht="13.5">
      <c r="C145" s="3"/>
      <c r="I145" s="1"/>
      <c r="J145" s="1"/>
      <c r="K145" s="1"/>
      <c r="L145" s="1"/>
      <c r="M145" s="1"/>
      <c r="N145" s="1"/>
      <c r="O145" s="1"/>
      <c r="P145" s="1"/>
    </row>
    <row r="146" spans="3:16" ht="13.5">
      <c r="C146" s="3"/>
      <c r="I146" s="1"/>
      <c r="J146" s="1"/>
      <c r="K146" s="1"/>
      <c r="L146" s="1"/>
      <c r="M146" s="1"/>
      <c r="N146" s="1"/>
      <c r="O146" s="1"/>
      <c r="P146" s="1"/>
    </row>
    <row r="147" spans="3:16" ht="13.5">
      <c r="C147" s="3"/>
      <c r="I147" s="1"/>
      <c r="J147" s="1"/>
      <c r="K147" s="1"/>
      <c r="L147" s="1"/>
      <c r="M147" s="1"/>
      <c r="N147" s="1"/>
      <c r="O147" s="1"/>
      <c r="P147" s="1"/>
    </row>
    <row r="148" spans="3:16" ht="13.5">
      <c r="C148" s="3"/>
      <c r="I148" s="1"/>
      <c r="J148" s="1"/>
      <c r="K148" s="1"/>
      <c r="L148" s="1"/>
      <c r="M148" s="1"/>
      <c r="N148" s="1"/>
      <c r="O148" s="1"/>
      <c r="P148" s="1"/>
    </row>
    <row r="149" spans="3:16" ht="13.5">
      <c r="C149" s="3"/>
      <c r="I149" s="1"/>
      <c r="J149" s="1"/>
      <c r="K149" s="1"/>
      <c r="L149" s="1"/>
      <c r="M149" s="1"/>
      <c r="N149" s="1"/>
      <c r="O149" s="1"/>
      <c r="P149" s="1"/>
    </row>
    <row r="150" spans="3:16" ht="13.5">
      <c r="C150" s="3"/>
      <c r="I150" s="1"/>
      <c r="J150" s="1"/>
      <c r="K150" s="1"/>
      <c r="L150" s="1"/>
      <c r="M150" s="1"/>
      <c r="N150" s="1"/>
      <c r="O150" s="1"/>
      <c r="P150" s="1"/>
    </row>
    <row r="151" spans="3:16" ht="13.5">
      <c r="C151" s="3"/>
      <c r="I151" s="1"/>
      <c r="J151" s="1"/>
      <c r="K151" s="1"/>
      <c r="L151" s="1"/>
      <c r="M151" s="1"/>
      <c r="N151" s="1"/>
      <c r="O151" s="1"/>
      <c r="P151" s="1"/>
    </row>
    <row r="152" spans="3:16" ht="13.5">
      <c r="C152" s="3"/>
      <c r="I152" s="1"/>
      <c r="J152" s="1"/>
      <c r="K152" s="1"/>
      <c r="L152" s="1"/>
      <c r="M152" s="1"/>
      <c r="N152" s="1"/>
      <c r="O152" s="1"/>
      <c r="P152" s="1"/>
    </row>
    <row r="153" spans="3:16" ht="13.5">
      <c r="C153" s="3"/>
      <c r="I153" s="1"/>
      <c r="J153" s="1"/>
      <c r="K153" s="1"/>
      <c r="L153" s="1"/>
      <c r="M153" s="1"/>
      <c r="N153" s="1"/>
      <c r="O153" s="1"/>
      <c r="P153" s="1"/>
    </row>
    <row r="154" spans="3:16" ht="13.5">
      <c r="C154" s="3"/>
      <c r="I154" s="1"/>
      <c r="J154" s="1"/>
      <c r="K154" s="1"/>
      <c r="L154" s="1"/>
      <c r="M154" s="1"/>
      <c r="N154" s="1"/>
      <c r="O154" s="1"/>
      <c r="P154" s="1"/>
    </row>
    <row r="155" spans="3:16" ht="13.5">
      <c r="C155" s="3"/>
      <c r="I155" s="1"/>
      <c r="J155" s="1"/>
      <c r="K155" s="1"/>
      <c r="L155" s="1"/>
      <c r="M155" s="1"/>
      <c r="N155" s="1"/>
      <c r="O155" s="1"/>
      <c r="P155" s="1"/>
    </row>
    <row r="156" spans="3:16" ht="13.5">
      <c r="C156" s="3"/>
      <c r="I156" s="1"/>
      <c r="J156" s="1"/>
      <c r="K156" s="1"/>
      <c r="L156" s="1"/>
      <c r="M156" s="1"/>
      <c r="N156" s="1"/>
      <c r="O156" s="1"/>
      <c r="P156" s="1"/>
    </row>
    <row r="157" spans="3:16" ht="13.5">
      <c r="C157" s="3"/>
      <c r="I157" s="1"/>
      <c r="J157" s="1"/>
      <c r="K157" s="1"/>
      <c r="L157" s="1"/>
      <c r="M157" s="1"/>
      <c r="N157" s="1"/>
      <c r="O157" s="1"/>
      <c r="P157" s="1"/>
    </row>
    <row r="158" spans="3:16" ht="13.5">
      <c r="C158" s="3"/>
      <c r="I158" s="1"/>
      <c r="J158" s="1"/>
      <c r="K158" s="1"/>
      <c r="L158" s="1"/>
      <c r="M158" s="1"/>
      <c r="N158" s="1"/>
      <c r="O158" s="1"/>
      <c r="P158" s="1"/>
    </row>
    <row r="159" spans="3:16" ht="13.5">
      <c r="C159" s="3"/>
      <c r="I159" s="1"/>
      <c r="J159" s="1"/>
      <c r="K159" s="1"/>
      <c r="L159" s="1"/>
      <c r="M159" s="1"/>
      <c r="N159" s="1"/>
      <c r="O159" s="1"/>
      <c r="P159" s="1"/>
    </row>
    <row r="160" spans="3:16" ht="13.5">
      <c r="C160" s="3"/>
      <c r="I160" s="1"/>
      <c r="J160" s="1"/>
      <c r="K160" s="1"/>
      <c r="L160" s="1"/>
      <c r="M160" s="1"/>
      <c r="N160" s="1"/>
      <c r="O160" s="1"/>
      <c r="P160" s="1"/>
    </row>
    <row r="161" spans="3:16" ht="13.5">
      <c r="C161" s="3"/>
      <c r="I161" s="1"/>
      <c r="J161" s="1"/>
      <c r="K161" s="1"/>
      <c r="L161" s="1"/>
      <c r="M161" s="1"/>
      <c r="N161" s="1"/>
      <c r="O161" s="1"/>
      <c r="P161" s="1"/>
    </row>
    <row r="162" spans="3:16" ht="13.5">
      <c r="C162" s="3"/>
      <c r="I162" s="1"/>
      <c r="J162" s="1"/>
      <c r="K162" s="1"/>
      <c r="L162" s="1"/>
      <c r="M162" s="1"/>
      <c r="N162" s="1"/>
      <c r="O162" s="1"/>
      <c r="P162" s="1"/>
    </row>
    <row r="163" spans="3:16" ht="13.5">
      <c r="C163" s="3"/>
      <c r="I163" s="1"/>
      <c r="J163" s="1"/>
      <c r="K163" s="1"/>
      <c r="L163" s="1"/>
      <c r="M163" s="1"/>
      <c r="N163" s="1"/>
      <c r="O163" s="1"/>
      <c r="P163" s="1"/>
    </row>
    <row r="164" spans="3:16" ht="13.5">
      <c r="C164" s="3"/>
      <c r="I164" s="1"/>
      <c r="J164" s="1"/>
      <c r="K164" s="1"/>
      <c r="L164" s="1"/>
      <c r="M164" s="1"/>
      <c r="N164" s="1"/>
      <c r="O164" s="1"/>
      <c r="P164" s="1"/>
    </row>
    <row r="165" spans="3:16" ht="13.5">
      <c r="C165" s="3"/>
      <c r="I165" s="1"/>
      <c r="J165" s="1"/>
      <c r="K165" s="1"/>
      <c r="L165" s="1"/>
      <c r="M165" s="1"/>
      <c r="N165" s="1"/>
      <c r="O165" s="1"/>
      <c r="P165" s="1"/>
    </row>
    <row r="166" spans="3:16" ht="13.5">
      <c r="C166" s="3"/>
      <c r="I166" s="1"/>
      <c r="J166" s="1"/>
      <c r="K166" s="1"/>
      <c r="L166" s="1"/>
      <c r="M166" s="1"/>
      <c r="N166" s="1"/>
      <c r="O166" s="1"/>
      <c r="P166" s="1"/>
    </row>
    <row r="167" spans="3:16" ht="13.5">
      <c r="C167" s="3"/>
      <c r="I167" s="1"/>
      <c r="J167" s="1"/>
      <c r="K167" s="1"/>
      <c r="L167" s="1"/>
      <c r="M167" s="1"/>
      <c r="N167" s="1"/>
      <c r="O167" s="1"/>
      <c r="P167" s="1"/>
    </row>
    <row r="168" spans="3:16" ht="13.5">
      <c r="C168" s="3"/>
      <c r="I168" s="1"/>
      <c r="J168" s="1"/>
      <c r="K168" s="1"/>
      <c r="L168" s="1"/>
      <c r="M168" s="1"/>
      <c r="N168" s="1"/>
      <c r="O168" s="1"/>
      <c r="P168" s="1"/>
    </row>
    <row r="169" spans="3:16" ht="13.5">
      <c r="C169" s="3"/>
      <c r="I169" s="1"/>
      <c r="J169" s="1"/>
      <c r="K169" s="1"/>
      <c r="L169" s="1"/>
      <c r="M169" s="1"/>
      <c r="N169" s="1"/>
      <c r="O169" s="1"/>
      <c r="P169" s="1"/>
    </row>
    <row r="170" spans="3:16" ht="13.5">
      <c r="C170" s="3"/>
      <c r="I170" s="1"/>
      <c r="J170" s="1"/>
      <c r="K170" s="1"/>
      <c r="L170" s="1"/>
      <c r="M170" s="1"/>
      <c r="N170" s="1"/>
      <c r="O170" s="1"/>
      <c r="P170" s="1"/>
    </row>
    <row r="171" spans="3:16" ht="13.5">
      <c r="C171" s="3"/>
      <c r="I171" s="1"/>
      <c r="J171" s="1"/>
      <c r="K171" s="1"/>
      <c r="L171" s="1"/>
      <c r="M171" s="1"/>
      <c r="N171" s="1"/>
      <c r="O171" s="1"/>
      <c r="P171" s="1"/>
    </row>
    <row r="172" spans="3:16" ht="13.5">
      <c r="C172" s="3"/>
      <c r="I172" s="1"/>
      <c r="J172" s="1"/>
      <c r="K172" s="1"/>
      <c r="L172" s="1"/>
      <c r="M172" s="1"/>
      <c r="N172" s="1"/>
      <c r="O172" s="1"/>
      <c r="P172" s="1"/>
    </row>
    <row r="173" spans="3:16" ht="13.5">
      <c r="C173" s="3"/>
      <c r="I173" s="1"/>
      <c r="J173" s="1"/>
      <c r="K173" s="1"/>
      <c r="L173" s="1"/>
      <c r="M173" s="1"/>
      <c r="N173" s="1"/>
      <c r="O173" s="1"/>
      <c r="P173" s="1"/>
    </row>
    <row r="174" spans="3:16" ht="13.5">
      <c r="C174" s="3"/>
      <c r="I174" s="1"/>
      <c r="J174" s="1"/>
      <c r="K174" s="1"/>
      <c r="L174" s="1"/>
      <c r="M174" s="1"/>
      <c r="N174" s="1"/>
      <c r="O174" s="1"/>
      <c r="P174" s="1"/>
    </row>
    <row r="175" spans="3:16" ht="13.5">
      <c r="C175" s="3"/>
      <c r="I175" s="1"/>
      <c r="J175" s="1"/>
      <c r="K175" s="1"/>
      <c r="L175" s="1"/>
      <c r="M175" s="1"/>
      <c r="N175" s="1"/>
      <c r="O175" s="1"/>
      <c r="P175" s="1"/>
    </row>
    <row r="176" spans="3:16" ht="13.5">
      <c r="C176" s="3"/>
      <c r="I176" s="1"/>
      <c r="J176" s="1"/>
      <c r="K176" s="1"/>
      <c r="L176" s="1"/>
      <c r="M176" s="1"/>
      <c r="N176" s="1"/>
      <c r="O176" s="1"/>
      <c r="P176" s="1"/>
    </row>
    <row r="177" spans="3:16" ht="13.5">
      <c r="C177" s="3"/>
      <c r="I177" s="1"/>
      <c r="J177" s="1"/>
      <c r="K177" s="1"/>
      <c r="L177" s="1"/>
      <c r="M177" s="1"/>
      <c r="N177" s="1"/>
      <c r="O177" s="1"/>
      <c r="P177" s="1"/>
    </row>
    <row r="178" spans="3:16" ht="13.5">
      <c r="C178" s="3"/>
      <c r="I178" s="1"/>
      <c r="J178" s="1"/>
      <c r="K178" s="1"/>
      <c r="L178" s="1"/>
      <c r="M178" s="1"/>
      <c r="N178" s="1"/>
      <c r="O178" s="1"/>
      <c r="P178" s="1"/>
    </row>
    <row r="179" spans="3:16" ht="13.5">
      <c r="C179" s="3"/>
      <c r="I179" s="1"/>
      <c r="J179" s="1"/>
      <c r="K179" s="1"/>
      <c r="L179" s="1"/>
      <c r="M179" s="1"/>
      <c r="N179" s="1"/>
      <c r="O179" s="1"/>
      <c r="P179" s="1"/>
    </row>
    <row r="180" spans="3:16" ht="13.5">
      <c r="C180" s="3"/>
      <c r="I180" s="1"/>
      <c r="J180" s="1"/>
      <c r="K180" s="1"/>
      <c r="L180" s="1"/>
      <c r="M180" s="1"/>
      <c r="N180" s="1"/>
      <c r="O180" s="1"/>
      <c r="P180" s="1"/>
    </row>
    <row r="181" spans="3:16" ht="13.5">
      <c r="C181" s="3"/>
      <c r="I181" s="1"/>
      <c r="J181" s="1"/>
      <c r="K181" s="1"/>
      <c r="L181" s="1"/>
      <c r="M181" s="1"/>
      <c r="N181" s="1"/>
      <c r="O181" s="1"/>
      <c r="P181" s="1"/>
    </row>
    <row r="182" spans="3:16" ht="13.5">
      <c r="C182" s="3"/>
      <c r="I182" s="1"/>
      <c r="J182" s="1"/>
      <c r="K182" s="1"/>
      <c r="L182" s="1"/>
      <c r="M182" s="1"/>
      <c r="N182" s="1"/>
      <c r="O182" s="1"/>
      <c r="P182" s="1"/>
    </row>
    <row r="183" spans="3:16" ht="13.5">
      <c r="C183" s="3"/>
      <c r="I183" s="1"/>
      <c r="J183" s="1"/>
      <c r="K183" s="1"/>
      <c r="L183" s="1"/>
      <c r="M183" s="1"/>
      <c r="N183" s="1"/>
      <c r="O183" s="1"/>
      <c r="P183" s="1"/>
    </row>
    <row r="184" spans="3:16" ht="13.5">
      <c r="C184" s="3"/>
      <c r="I184" s="1"/>
      <c r="J184" s="1"/>
      <c r="K184" s="1"/>
      <c r="L184" s="1"/>
      <c r="M184" s="1"/>
      <c r="N184" s="1"/>
      <c r="O184" s="1"/>
      <c r="P184" s="1"/>
    </row>
    <row r="185" spans="3:16" ht="13.5">
      <c r="C185" s="3"/>
      <c r="I185" s="1"/>
      <c r="J185" s="1"/>
      <c r="K185" s="1"/>
      <c r="L185" s="1"/>
      <c r="M185" s="1"/>
      <c r="N185" s="1"/>
      <c r="O185" s="1"/>
      <c r="P185" s="1"/>
    </row>
    <row r="186" spans="3:16" ht="13.5">
      <c r="C186" s="3"/>
      <c r="I186" s="1"/>
      <c r="J186" s="1"/>
      <c r="K186" s="1"/>
      <c r="L186" s="1"/>
      <c r="M186" s="1"/>
      <c r="N186" s="1"/>
      <c r="O186" s="1"/>
      <c r="P186" s="1"/>
    </row>
    <row r="187" spans="3:16" ht="13.5">
      <c r="C187" s="3"/>
      <c r="I187" s="1"/>
      <c r="J187" s="1"/>
      <c r="K187" s="1"/>
      <c r="L187" s="1"/>
      <c r="M187" s="1"/>
      <c r="N187" s="1"/>
      <c r="O187" s="1"/>
      <c r="P187" s="1"/>
    </row>
    <row r="188" spans="3:16" ht="13.5">
      <c r="C188" s="3"/>
      <c r="I188" s="1"/>
      <c r="J188" s="1"/>
      <c r="K188" s="1"/>
      <c r="L188" s="1"/>
      <c r="M188" s="1"/>
      <c r="N188" s="1"/>
      <c r="O188" s="1"/>
      <c r="P188" s="1"/>
    </row>
    <row r="189" spans="3:16" ht="13.5">
      <c r="C189" s="3"/>
      <c r="I189" s="1"/>
      <c r="J189" s="1"/>
      <c r="K189" s="1"/>
      <c r="L189" s="1"/>
      <c r="M189" s="1"/>
      <c r="N189" s="1"/>
      <c r="O189" s="1"/>
      <c r="P189" s="1"/>
    </row>
    <row r="190" spans="3:16" ht="13.5">
      <c r="C190" s="3"/>
      <c r="I190" s="1"/>
      <c r="J190" s="1"/>
      <c r="K190" s="1"/>
      <c r="L190" s="1"/>
      <c r="M190" s="1"/>
      <c r="N190" s="1"/>
      <c r="O190" s="1"/>
      <c r="P190" s="1"/>
    </row>
    <row r="191" spans="3:16" ht="13.5">
      <c r="C191" s="3"/>
      <c r="I191" s="1"/>
      <c r="J191" s="1"/>
      <c r="K191" s="1"/>
      <c r="L191" s="1"/>
      <c r="M191" s="1"/>
      <c r="N191" s="1"/>
      <c r="O191" s="1"/>
      <c r="P191" s="1"/>
    </row>
    <row r="192" spans="3:16" ht="13.5">
      <c r="C192" s="3"/>
      <c r="I192" s="1"/>
      <c r="J192" s="1"/>
      <c r="K192" s="1"/>
      <c r="L192" s="1"/>
      <c r="M192" s="1"/>
      <c r="N192" s="1"/>
      <c r="O192" s="1"/>
      <c r="P192" s="1"/>
    </row>
    <row r="193" spans="3:16" ht="13.5">
      <c r="C193" s="3"/>
      <c r="I193" s="1"/>
      <c r="J193" s="1"/>
      <c r="K193" s="1"/>
      <c r="L193" s="1"/>
      <c r="M193" s="1"/>
      <c r="N193" s="1"/>
      <c r="O193" s="1"/>
      <c r="P193" s="1"/>
    </row>
    <row r="194" spans="3:16" ht="13.5">
      <c r="C194" s="3"/>
      <c r="I194" s="1"/>
      <c r="J194" s="1"/>
      <c r="K194" s="1"/>
      <c r="L194" s="1"/>
      <c r="M194" s="1"/>
      <c r="N194" s="1"/>
      <c r="O194" s="1"/>
      <c r="P194" s="1"/>
    </row>
    <row r="195" spans="3:16" ht="13.5">
      <c r="C195" s="3"/>
      <c r="I195" s="1"/>
      <c r="J195" s="1"/>
      <c r="K195" s="1"/>
      <c r="L195" s="1"/>
      <c r="M195" s="1"/>
      <c r="N195" s="1"/>
      <c r="O195" s="1"/>
      <c r="P195" s="1"/>
    </row>
    <row r="196" spans="3:16" ht="13.5">
      <c r="C196" s="3"/>
      <c r="I196" s="1"/>
      <c r="J196" s="1"/>
      <c r="K196" s="1"/>
      <c r="L196" s="1"/>
      <c r="M196" s="1"/>
      <c r="N196" s="1"/>
      <c r="O196" s="1"/>
      <c r="P196" s="1"/>
    </row>
    <row r="197" spans="3:16" ht="13.5">
      <c r="C197" s="3"/>
      <c r="I197" s="1"/>
      <c r="J197" s="1"/>
      <c r="K197" s="1"/>
      <c r="L197" s="1"/>
      <c r="M197" s="1"/>
      <c r="N197" s="1"/>
      <c r="O197" s="1"/>
      <c r="P197" s="1"/>
    </row>
    <row r="198" spans="3:16" ht="13.5">
      <c r="C198" s="3"/>
      <c r="I198" s="1"/>
      <c r="J198" s="1"/>
      <c r="K198" s="1"/>
      <c r="L198" s="1"/>
      <c r="M198" s="1"/>
      <c r="N198" s="1"/>
      <c r="O198" s="1"/>
      <c r="P198" s="1"/>
    </row>
    <row r="199" spans="3:16" ht="13.5">
      <c r="C199" s="3"/>
      <c r="I199" s="1"/>
      <c r="J199" s="1"/>
      <c r="K199" s="1"/>
      <c r="L199" s="1"/>
      <c r="M199" s="1"/>
      <c r="N199" s="1"/>
      <c r="O199" s="1"/>
      <c r="P199" s="1"/>
    </row>
    <row r="200" spans="3:16" ht="13.5">
      <c r="C200" s="3"/>
      <c r="I200" s="1"/>
      <c r="J200" s="1"/>
      <c r="K200" s="1"/>
      <c r="L200" s="1"/>
      <c r="M200" s="1"/>
      <c r="N200" s="1"/>
      <c r="O200" s="1"/>
      <c r="P200" s="1"/>
    </row>
    <row r="201" spans="3:16" ht="13.5">
      <c r="C201" s="3"/>
      <c r="I201" s="1"/>
      <c r="J201" s="1"/>
      <c r="K201" s="1"/>
      <c r="L201" s="1"/>
      <c r="M201" s="1"/>
      <c r="N201" s="1"/>
      <c r="O201" s="1"/>
      <c r="P201" s="1"/>
    </row>
    <row r="202" spans="3:16" ht="13.5">
      <c r="C202" s="3"/>
      <c r="I202" s="1"/>
      <c r="J202" s="1"/>
      <c r="K202" s="1"/>
      <c r="L202" s="1"/>
      <c r="M202" s="1"/>
      <c r="N202" s="1"/>
      <c r="O202" s="1"/>
      <c r="P202" s="1"/>
    </row>
    <row r="203" spans="3:16" ht="13.5">
      <c r="C203" s="3"/>
      <c r="I203" s="1"/>
      <c r="J203" s="1"/>
      <c r="K203" s="1"/>
      <c r="L203" s="1"/>
      <c r="M203" s="1"/>
      <c r="N203" s="1"/>
      <c r="O203" s="1"/>
      <c r="P203" s="1"/>
    </row>
    <row r="204" spans="3:16" ht="13.5">
      <c r="C204" s="3"/>
      <c r="I204" s="1"/>
      <c r="J204" s="1"/>
      <c r="K204" s="1"/>
      <c r="L204" s="1"/>
      <c r="M204" s="1"/>
      <c r="N204" s="1"/>
      <c r="O204" s="1"/>
      <c r="P204" s="1"/>
    </row>
    <row r="205" spans="3:16" ht="13.5">
      <c r="C205" s="3"/>
      <c r="I205" s="1"/>
      <c r="J205" s="1"/>
      <c r="K205" s="1"/>
      <c r="L205" s="1"/>
      <c r="M205" s="1"/>
      <c r="N205" s="1"/>
      <c r="O205" s="1"/>
      <c r="P205" s="1"/>
    </row>
    <row r="206" spans="3:16" ht="13.5">
      <c r="C206" s="3"/>
      <c r="I206" s="1"/>
      <c r="J206" s="1"/>
      <c r="K206" s="1"/>
      <c r="L206" s="1"/>
      <c r="M206" s="1"/>
      <c r="N206" s="1"/>
      <c r="O206" s="1"/>
      <c r="P206" s="1"/>
    </row>
    <row r="207" spans="3:16" ht="13.5">
      <c r="C207" s="3"/>
      <c r="I207" s="1"/>
      <c r="J207" s="1"/>
      <c r="K207" s="1"/>
      <c r="L207" s="1"/>
      <c r="M207" s="1"/>
      <c r="N207" s="1"/>
      <c r="O207" s="1"/>
      <c r="P207" s="1"/>
    </row>
    <row r="208" spans="3:16" ht="13.5">
      <c r="C208" s="3"/>
      <c r="I208" s="1"/>
      <c r="J208" s="1"/>
      <c r="K208" s="1"/>
      <c r="L208" s="1"/>
      <c r="M208" s="1"/>
      <c r="N208" s="1"/>
      <c r="O208" s="1"/>
      <c r="P208" s="1"/>
    </row>
    <row r="209" spans="3:16" ht="13.5">
      <c r="C209" s="3"/>
      <c r="I209" s="1"/>
      <c r="J209" s="1"/>
      <c r="K209" s="1"/>
      <c r="L209" s="1"/>
      <c r="M209" s="1"/>
      <c r="N209" s="1"/>
      <c r="O209" s="1"/>
      <c r="P209" s="1"/>
    </row>
    <row r="210" spans="3:16" ht="13.5">
      <c r="C210" s="3"/>
      <c r="I210" s="1"/>
      <c r="J210" s="1"/>
      <c r="K210" s="1"/>
      <c r="L210" s="1"/>
      <c r="M210" s="1"/>
      <c r="N210" s="1"/>
      <c r="O210" s="1"/>
      <c r="P210" s="1"/>
    </row>
    <row r="211" spans="3:16" ht="13.5">
      <c r="C211" s="3"/>
      <c r="I211" s="1"/>
      <c r="J211" s="1"/>
      <c r="K211" s="1"/>
      <c r="L211" s="1"/>
      <c r="M211" s="1"/>
      <c r="N211" s="1"/>
      <c r="O211" s="1"/>
      <c r="P211" s="1"/>
    </row>
    <row r="212" spans="3:16" ht="13.5">
      <c r="C212" s="3"/>
      <c r="I212" s="1"/>
      <c r="J212" s="1"/>
      <c r="K212" s="1"/>
      <c r="L212" s="1"/>
      <c r="M212" s="1"/>
      <c r="N212" s="1"/>
      <c r="O212" s="1"/>
      <c r="P212" s="1"/>
    </row>
    <row r="213" spans="3:16" ht="13.5">
      <c r="C213" s="3"/>
      <c r="I213" s="1"/>
      <c r="J213" s="1"/>
      <c r="K213" s="1"/>
      <c r="L213" s="1"/>
      <c r="M213" s="1"/>
      <c r="N213" s="1"/>
      <c r="O213" s="1"/>
      <c r="P213" s="1"/>
    </row>
    <row r="214" spans="3:16" ht="13.5">
      <c r="C214" s="3"/>
      <c r="I214" s="1"/>
      <c r="J214" s="1"/>
      <c r="K214" s="1"/>
      <c r="L214" s="1"/>
      <c r="M214" s="1"/>
      <c r="N214" s="1"/>
      <c r="O214" s="1"/>
      <c r="P214" s="1"/>
    </row>
    <row r="215" spans="3:16" ht="13.5">
      <c r="C215" s="3"/>
      <c r="I215" s="1"/>
      <c r="J215" s="1"/>
      <c r="K215" s="1"/>
      <c r="L215" s="1"/>
      <c r="M215" s="1"/>
      <c r="N215" s="1"/>
      <c r="O215" s="1"/>
      <c r="P215" s="1"/>
    </row>
    <row r="216" spans="3:16" ht="13.5">
      <c r="C216" s="3"/>
      <c r="I216" s="1"/>
      <c r="J216" s="1"/>
      <c r="K216" s="1"/>
      <c r="L216" s="1"/>
      <c r="M216" s="1"/>
      <c r="N216" s="1"/>
      <c r="O216" s="1"/>
      <c r="P216" s="1"/>
    </row>
    <row r="217" spans="3:16" ht="13.5">
      <c r="C217" s="3"/>
      <c r="I217" s="1"/>
      <c r="J217" s="1"/>
      <c r="K217" s="1"/>
      <c r="L217" s="1"/>
      <c r="M217" s="1"/>
      <c r="N217" s="1"/>
      <c r="O217" s="1"/>
      <c r="P217" s="1"/>
    </row>
    <row r="218" spans="3:16" ht="13.5">
      <c r="C218" s="3"/>
      <c r="I218" s="1"/>
      <c r="J218" s="1"/>
      <c r="K218" s="1"/>
      <c r="L218" s="1"/>
      <c r="M218" s="1"/>
      <c r="N218" s="1"/>
      <c r="O218" s="1"/>
      <c r="P218" s="1"/>
    </row>
    <row r="219" spans="3:16" ht="13.5">
      <c r="C219" s="3"/>
      <c r="I219" s="1"/>
      <c r="J219" s="1"/>
      <c r="K219" s="1"/>
      <c r="L219" s="1"/>
      <c r="M219" s="1"/>
      <c r="N219" s="1"/>
      <c r="O219" s="1"/>
      <c r="P219" s="1"/>
    </row>
    <row r="220" spans="3:16" ht="13.5">
      <c r="C220" s="3"/>
      <c r="I220" s="1"/>
      <c r="J220" s="1"/>
      <c r="K220" s="1"/>
      <c r="L220" s="1"/>
      <c r="M220" s="1"/>
      <c r="N220" s="1"/>
      <c r="O220" s="1"/>
      <c r="P220" s="1"/>
    </row>
    <row r="221" spans="3:16" ht="13.5">
      <c r="C221" s="3"/>
      <c r="I221" s="1"/>
      <c r="J221" s="1"/>
      <c r="K221" s="1"/>
      <c r="L221" s="1"/>
      <c r="M221" s="1"/>
      <c r="N221" s="1"/>
      <c r="O221" s="1"/>
      <c r="P221" s="1"/>
    </row>
    <row r="222" spans="3:16" ht="13.5">
      <c r="C222" s="3"/>
      <c r="I222" s="1"/>
      <c r="J222" s="1"/>
      <c r="K222" s="1"/>
      <c r="L222" s="1"/>
      <c r="M222" s="1"/>
      <c r="N222" s="1"/>
      <c r="O222" s="1"/>
      <c r="P222" s="1"/>
    </row>
    <row r="223" spans="3:16" ht="13.5">
      <c r="C223" s="3"/>
      <c r="I223" s="1"/>
      <c r="J223" s="1"/>
      <c r="K223" s="1"/>
      <c r="L223" s="1"/>
      <c r="M223" s="1"/>
      <c r="N223" s="1"/>
      <c r="O223" s="1"/>
      <c r="P223" s="1"/>
    </row>
    <row r="224" spans="3:16" ht="13.5">
      <c r="C224" s="3"/>
      <c r="I224" s="1"/>
      <c r="J224" s="1"/>
      <c r="K224" s="1"/>
      <c r="L224" s="1"/>
      <c r="M224" s="1"/>
      <c r="N224" s="1"/>
      <c r="O224" s="1"/>
      <c r="P224" s="1"/>
    </row>
    <row r="225" spans="3:16" ht="13.5">
      <c r="C225" s="3"/>
      <c r="I225" s="1"/>
      <c r="J225" s="1"/>
      <c r="K225" s="1"/>
      <c r="L225" s="1"/>
      <c r="M225" s="1"/>
      <c r="N225" s="1"/>
      <c r="O225" s="1"/>
      <c r="P225" s="1"/>
    </row>
    <row r="226" spans="3:16" ht="13.5">
      <c r="C226" s="3"/>
      <c r="I226" s="1"/>
      <c r="J226" s="1"/>
      <c r="K226" s="1"/>
      <c r="L226" s="1"/>
      <c r="M226" s="1"/>
      <c r="N226" s="1"/>
      <c r="O226" s="1"/>
      <c r="P226" s="1"/>
    </row>
    <row r="227" spans="3:16" ht="13.5">
      <c r="C227" s="3"/>
      <c r="I227" s="1"/>
      <c r="J227" s="1"/>
      <c r="K227" s="1"/>
      <c r="L227" s="1"/>
      <c r="M227" s="1"/>
      <c r="N227" s="1"/>
      <c r="O227" s="1"/>
      <c r="P227" s="1"/>
    </row>
    <row r="228" spans="3:16" ht="13.5">
      <c r="C228" s="3"/>
      <c r="I228" s="1"/>
      <c r="J228" s="1"/>
      <c r="K228" s="1"/>
      <c r="L228" s="1"/>
      <c r="M228" s="1"/>
      <c r="N228" s="1"/>
      <c r="O228" s="1"/>
      <c r="P228" s="1"/>
    </row>
    <row r="229" spans="3:16" ht="13.5">
      <c r="C229" s="3"/>
      <c r="I229" s="1"/>
      <c r="J229" s="1"/>
      <c r="K229" s="1"/>
      <c r="L229" s="1"/>
      <c r="M229" s="1"/>
      <c r="N229" s="1"/>
      <c r="O229" s="1"/>
      <c r="P229" s="1"/>
    </row>
    <row r="230" spans="3:16" ht="13.5">
      <c r="C230" s="3"/>
      <c r="I230" s="1"/>
      <c r="J230" s="1"/>
      <c r="K230" s="1"/>
      <c r="L230" s="1"/>
      <c r="M230" s="1"/>
      <c r="N230" s="1"/>
      <c r="O230" s="1"/>
      <c r="P230" s="1"/>
    </row>
    <row r="231" spans="3:16" ht="13.5">
      <c r="C231" s="3"/>
      <c r="I231" s="1"/>
      <c r="J231" s="1"/>
      <c r="K231" s="1"/>
      <c r="L231" s="1"/>
      <c r="M231" s="1"/>
      <c r="N231" s="1"/>
      <c r="O231" s="1"/>
      <c r="P231" s="1"/>
    </row>
    <row r="232" spans="3:16" ht="13.5">
      <c r="C232" s="3"/>
      <c r="I232" s="1"/>
      <c r="J232" s="1"/>
      <c r="K232" s="1"/>
      <c r="L232" s="1"/>
      <c r="M232" s="1"/>
      <c r="N232" s="1"/>
      <c r="O232" s="1"/>
      <c r="P232" s="1"/>
    </row>
    <row r="233" spans="3:16" ht="13.5">
      <c r="C233" s="3"/>
      <c r="I233" s="1"/>
      <c r="J233" s="1"/>
      <c r="K233" s="1"/>
      <c r="L233" s="1"/>
      <c r="M233" s="1"/>
      <c r="N233" s="1"/>
      <c r="O233" s="1"/>
      <c r="P233" s="1"/>
    </row>
    <row r="234" spans="3:16" ht="13.5">
      <c r="C234" s="3"/>
      <c r="I234" s="1"/>
      <c r="J234" s="1"/>
      <c r="K234" s="1"/>
      <c r="L234" s="1"/>
      <c r="M234" s="1"/>
      <c r="N234" s="1"/>
      <c r="O234" s="1"/>
      <c r="P234" s="1"/>
    </row>
    <row r="235" spans="3:16" ht="13.5">
      <c r="C235" s="3"/>
      <c r="I235" s="1"/>
      <c r="J235" s="1"/>
      <c r="K235" s="1"/>
      <c r="L235" s="1"/>
      <c r="M235" s="1"/>
      <c r="N235" s="1"/>
      <c r="O235" s="1"/>
      <c r="P235" s="1"/>
    </row>
    <row r="236" spans="3:16" ht="13.5">
      <c r="C236" s="3"/>
      <c r="I236" s="1"/>
      <c r="J236" s="1"/>
      <c r="K236" s="1"/>
      <c r="L236" s="1"/>
      <c r="M236" s="1"/>
      <c r="N236" s="1"/>
      <c r="O236" s="1"/>
      <c r="P236" s="1"/>
    </row>
    <row r="237" spans="3:16" ht="13.5">
      <c r="C237" s="3"/>
      <c r="I237" s="1"/>
      <c r="J237" s="1"/>
      <c r="K237" s="1"/>
      <c r="L237" s="1"/>
      <c r="M237" s="1"/>
      <c r="N237" s="1"/>
      <c r="O237" s="1"/>
      <c r="P237" s="1"/>
    </row>
    <row r="238" spans="3:16" ht="13.5">
      <c r="C238" s="3"/>
      <c r="I238" s="1"/>
      <c r="J238" s="1"/>
      <c r="K238" s="1"/>
      <c r="L238" s="1"/>
      <c r="M238" s="1"/>
      <c r="N238" s="1"/>
      <c r="O238" s="1"/>
      <c r="P238" s="1"/>
    </row>
    <row r="239" spans="3:16" ht="13.5">
      <c r="C239" s="3"/>
      <c r="I239" s="1"/>
      <c r="J239" s="1"/>
      <c r="K239" s="1"/>
      <c r="L239" s="1"/>
      <c r="M239" s="1"/>
      <c r="N239" s="1"/>
      <c r="O239" s="1"/>
      <c r="P239" s="1"/>
    </row>
    <row r="240" spans="3:16" ht="13.5">
      <c r="C240" s="3"/>
      <c r="I240" s="1"/>
      <c r="J240" s="1"/>
      <c r="K240" s="1"/>
      <c r="L240" s="1"/>
      <c r="M240" s="1"/>
      <c r="N240" s="1"/>
      <c r="O240" s="1"/>
      <c r="P240" s="1"/>
    </row>
    <row r="241" spans="3:16" ht="13.5">
      <c r="C241" s="3"/>
      <c r="I241" s="1"/>
      <c r="J241" s="1"/>
      <c r="K241" s="1"/>
      <c r="L241" s="1"/>
      <c r="M241" s="1"/>
      <c r="N241" s="1"/>
      <c r="O241" s="1"/>
      <c r="P241" s="1"/>
    </row>
    <row r="242" spans="3:16" ht="13.5">
      <c r="C242" s="3"/>
      <c r="I242" s="1"/>
      <c r="J242" s="1"/>
      <c r="K242" s="1"/>
      <c r="L242" s="1"/>
      <c r="M242" s="1"/>
      <c r="N242" s="1"/>
      <c r="O242" s="1"/>
      <c r="P242" s="1"/>
    </row>
    <row r="243" spans="3:16" ht="13.5">
      <c r="C243" s="3"/>
      <c r="I243" s="1"/>
      <c r="J243" s="1"/>
      <c r="K243" s="1"/>
      <c r="L243" s="1"/>
      <c r="M243" s="1"/>
      <c r="N243" s="1"/>
      <c r="O243" s="1"/>
      <c r="P243" s="1"/>
    </row>
    <row r="244" spans="3:16" ht="13.5">
      <c r="C244" s="3"/>
      <c r="I244" s="1"/>
      <c r="J244" s="1"/>
      <c r="K244" s="1"/>
      <c r="L244" s="1"/>
      <c r="M244" s="1"/>
      <c r="N244" s="1"/>
      <c r="O244" s="1"/>
      <c r="P244" s="1"/>
    </row>
    <row r="245" spans="3:16" ht="13.5">
      <c r="C245" s="3"/>
      <c r="I245" s="1"/>
      <c r="J245" s="1"/>
      <c r="K245" s="1"/>
      <c r="L245" s="1"/>
      <c r="M245" s="1"/>
      <c r="N245" s="1"/>
      <c r="O245" s="1"/>
      <c r="P245" s="1"/>
    </row>
    <row r="246" spans="3:16" ht="13.5">
      <c r="C246" s="3"/>
      <c r="I246" s="1"/>
      <c r="J246" s="1"/>
      <c r="K246" s="1"/>
      <c r="L246" s="1"/>
      <c r="M246" s="1"/>
      <c r="N246" s="1"/>
      <c r="O246" s="1"/>
      <c r="P246" s="1"/>
    </row>
    <row r="247" spans="3:16" ht="13.5">
      <c r="C247" s="3"/>
      <c r="I247" s="1"/>
      <c r="J247" s="1"/>
      <c r="K247" s="1"/>
      <c r="L247" s="1"/>
      <c r="M247" s="1"/>
      <c r="N247" s="1"/>
      <c r="O247" s="1"/>
      <c r="P247" s="1"/>
    </row>
    <row r="248" spans="3:16" ht="13.5">
      <c r="C248" s="3"/>
      <c r="I248" s="1"/>
      <c r="J248" s="1"/>
      <c r="K248" s="1"/>
      <c r="L248" s="1"/>
      <c r="M248" s="1"/>
      <c r="N248" s="1"/>
      <c r="O248" s="1"/>
      <c r="P248" s="1"/>
    </row>
    <row r="249" spans="3:16" ht="13.5">
      <c r="C249" s="3"/>
      <c r="I249" s="1"/>
      <c r="J249" s="1"/>
      <c r="K249" s="1"/>
      <c r="L249" s="1"/>
      <c r="M249" s="1"/>
      <c r="N249" s="1"/>
      <c r="O249" s="1"/>
      <c r="P249" s="1"/>
    </row>
    <row r="250" spans="3:16" ht="13.5">
      <c r="C250" s="3"/>
      <c r="I250" s="1"/>
      <c r="J250" s="1"/>
      <c r="K250" s="1"/>
      <c r="L250" s="1"/>
      <c r="M250" s="1"/>
      <c r="N250" s="1"/>
      <c r="O250" s="1"/>
      <c r="P250" s="1"/>
    </row>
    <row r="251" spans="3:16" ht="13.5">
      <c r="C251" s="3"/>
      <c r="I251" s="1"/>
      <c r="J251" s="1"/>
      <c r="K251" s="1"/>
      <c r="L251" s="1"/>
      <c r="M251" s="1"/>
      <c r="N251" s="1"/>
      <c r="O251" s="1"/>
      <c r="P251" s="1"/>
    </row>
    <row r="252" spans="3:16" ht="13.5">
      <c r="C252" s="3"/>
      <c r="I252" s="1"/>
      <c r="J252" s="1"/>
      <c r="K252" s="1"/>
      <c r="L252" s="1"/>
      <c r="M252" s="1"/>
      <c r="N252" s="1"/>
      <c r="O252" s="1"/>
      <c r="P252" s="1"/>
    </row>
    <row r="253" spans="3:16" ht="13.5">
      <c r="C253" s="3"/>
      <c r="I253" s="1"/>
      <c r="J253" s="1"/>
      <c r="K253" s="1"/>
      <c r="L253" s="1"/>
      <c r="M253" s="1"/>
      <c r="N253" s="1"/>
      <c r="O253" s="1"/>
      <c r="P253" s="1"/>
    </row>
    <row r="254" spans="3:16" ht="13.5">
      <c r="C254" s="3"/>
      <c r="I254" s="1"/>
      <c r="J254" s="1"/>
      <c r="K254" s="1"/>
      <c r="L254" s="1"/>
      <c r="M254" s="1"/>
      <c r="N254" s="1"/>
      <c r="O254" s="1"/>
      <c r="P254" s="1"/>
    </row>
    <row r="255" spans="3:16" ht="13.5">
      <c r="C255" s="3"/>
      <c r="I255" s="1"/>
      <c r="J255" s="1"/>
      <c r="K255" s="1"/>
      <c r="L255" s="1"/>
      <c r="M255" s="1"/>
      <c r="N255" s="1"/>
      <c r="O255" s="1"/>
      <c r="P255" s="1"/>
    </row>
    <row r="256" spans="3:16" ht="13.5">
      <c r="C256" s="3"/>
      <c r="I256" s="1"/>
      <c r="J256" s="1"/>
      <c r="K256" s="1"/>
      <c r="L256" s="1"/>
      <c r="M256" s="1"/>
      <c r="N256" s="1"/>
      <c r="O256" s="1"/>
      <c r="P256" s="1"/>
    </row>
    <row r="257" spans="3:16" ht="13.5">
      <c r="C257" s="3"/>
      <c r="I257" s="1"/>
      <c r="J257" s="1"/>
      <c r="K257" s="1"/>
      <c r="L257" s="1"/>
      <c r="M257" s="1"/>
      <c r="N257" s="1"/>
      <c r="O257" s="1"/>
      <c r="P257" s="1"/>
    </row>
    <row r="258" spans="3:16" ht="13.5">
      <c r="C258" s="3"/>
      <c r="I258" s="1"/>
      <c r="J258" s="1"/>
      <c r="K258" s="1"/>
      <c r="L258" s="1"/>
      <c r="M258" s="1"/>
      <c r="N258" s="1"/>
      <c r="O258" s="1"/>
      <c r="P258" s="1"/>
    </row>
    <row r="259" spans="3:16" ht="13.5">
      <c r="C259" s="3"/>
      <c r="I259" s="1"/>
      <c r="J259" s="1"/>
      <c r="K259" s="1"/>
      <c r="L259" s="1"/>
      <c r="M259" s="1"/>
      <c r="N259" s="1"/>
      <c r="O259" s="1"/>
      <c r="P259" s="1"/>
    </row>
    <row r="260" spans="3:16" ht="13.5">
      <c r="C260" s="3"/>
      <c r="I260" s="1"/>
      <c r="J260" s="1"/>
      <c r="K260" s="1"/>
      <c r="L260" s="1"/>
      <c r="M260" s="1"/>
      <c r="N260" s="1"/>
      <c r="O260" s="1"/>
      <c r="P260" s="1"/>
    </row>
    <row r="261" spans="3:16" ht="13.5">
      <c r="C261" s="3"/>
      <c r="I261" s="1"/>
      <c r="J261" s="1"/>
      <c r="K261" s="1"/>
      <c r="L261" s="1"/>
      <c r="M261" s="1"/>
      <c r="N261" s="1"/>
      <c r="O261" s="1"/>
      <c r="P261" s="1"/>
    </row>
    <row r="262" spans="3:16" ht="13.5">
      <c r="C262" s="3"/>
      <c r="I262" s="1"/>
      <c r="J262" s="1"/>
      <c r="K262" s="1"/>
      <c r="L262" s="1"/>
      <c r="M262" s="1"/>
      <c r="N262" s="1"/>
      <c r="O262" s="1"/>
      <c r="P262" s="1"/>
    </row>
    <row r="263" spans="3:16" ht="13.5">
      <c r="C263" s="3"/>
      <c r="I263" s="1"/>
      <c r="J263" s="1"/>
      <c r="K263" s="1"/>
      <c r="L263" s="1"/>
      <c r="M263" s="1"/>
      <c r="N263" s="1"/>
      <c r="O263" s="1"/>
      <c r="P263" s="1"/>
    </row>
    <row r="264" spans="3:16" ht="13.5">
      <c r="C264" s="3"/>
      <c r="I264" s="1"/>
      <c r="J264" s="1"/>
      <c r="K264" s="1"/>
      <c r="L264" s="1"/>
      <c r="M264" s="1"/>
      <c r="N264" s="1"/>
      <c r="O264" s="1"/>
      <c r="P264" s="1"/>
    </row>
    <row r="265" spans="3:16" ht="13.5">
      <c r="C265" s="3"/>
      <c r="I265" s="1"/>
      <c r="J265" s="1"/>
      <c r="K265" s="1"/>
      <c r="L265" s="1"/>
      <c r="M265" s="1"/>
      <c r="N265" s="1"/>
      <c r="O265" s="1"/>
      <c r="P265" s="1"/>
    </row>
    <row r="266" spans="3:16" ht="13.5">
      <c r="C266" s="3"/>
      <c r="I266" s="1"/>
      <c r="J266" s="1"/>
      <c r="K266" s="1"/>
      <c r="L266" s="1"/>
      <c r="M266" s="1"/>
      <c r="N266" s="1"/>
      <c r="O266" s="1"/>
      <c r="P266" s="1"/>
    </row>
    <row r="267" spans="3:16" ht="13.5">
      <c r="C267" s="3"/>
      <c r="I267" s="1"/>
      <c r="J267" s="1"/>
      <c r="K267" s="1"/>
      <c r="L267" s="1"/>
      <c r="M267" s="1"/>
      <c r="N267" s="1"/>
      <c r="O267" s="1"/>
      <c r="P267" s="1"/>
    </row>
    <row r="268" spans="3:16" ht="13.5">
      <c r="C268" s="3"/>
      <c r="I268" s="1"/>
      <c r="J268" s="1"/>
      <c r="K268" s="1"/>
      <c r="L268" s="1"/>
      <c r="M268" s="1"/>
      <c r="N268" s="1"/>
      <c r="O268" s="1"/>
      <c r="P268" s="1"/>
    </row>
    <row r="269" spans="3:16" ht="13.5">
      <c r="C269" s="3"/>
      <c r="I269" s="1"/>
      <c r="J269" s="1"/>
      <c r="K269" s="1"/>
      <c r="L269" s="1"/>
      <c r="M269" s="1"/>
      <c r="N269" s="1"/>
      <c r="O269" s="1"/>
      <c r="P269" s="1"/>
    </row>
    <row r="270" spans="3:16" ht="13.5">
      <c r="C270" s="3"/>
      <c r="I270" s="1"/>
      <c r="J270" s="1"/>
      <c r="K270" s="1"/>
      <c r="L270" s="1"/>
      <c r="M270" s="1"/>
      <c r="N270" s="1"/>
      <c r="O270" s="1"/>
      <c r="P270" s="1"/>
    </row>
    <row r="271" spans="3:16" ht="13.5">
      <c r="C271" s="3"/>
      <c r="I271" s="1"/>
      <c r="J271" s="1"/>
      <c r="K271" s="1"/>
      <c r="L271" s="1"/>
      <c r="M271" s="1"/>
      <c r="N271" s="1"/>
      <c r="O271" s="1"/>
      <c r="P271" s="1"/>
    </row>
    <row r="272" spans="3:16" ht="13.5">
      <c r="C272" s="3"/>
      <c r="I272" s="1"/>
      <c r="J272" s="1"/>
      <c r="K272" s="1"/>
      <c r="L272" s="1"/>
      <c r="M272" s="1"/>
      <c r="N272" s="1"/>
      <c r="O272" s="1"/>
      <c r="P272" s="1"/>
    </row>
    <row r="273" spans="3:16" ht="13.5">
      <c r="C273" s="3"/>
      <c r="I273" s="1"/>
      <c r="J273" s="1"/>
      <c r="K273" s="1"/>
      <c r="L273" s="1"/>
      <c r="M273" s="1"/>
      <c r="N273" s="1"/>
      <c r="O273" s="1"/>
      <c r="P273" s="1"/>
    </row>
    <row r="274" spans="3:16" ht="13.5">
      <c r="C274" s="3"/>
      <c r="I274" s="1"/>
      <c r="J274" s="1"/>
      <c r="K274" s="1"/>
      <c r="L274" s="1"/>
      <c r="M274" s="1"/>
      <c r="N274" s="1"/>
      <c r="O274" s="1"/>
      <c r="P274" s="1"/>
    </row>
    <row r="275" spans="3:16" ht="13.5">
      <c r="C275" s="3"/>
      <c r="I275" s="1"/>
      <c r="J275" s="1"/>
      <c r="K275" s="1"/>
      <c r="L275" s="1"/>
      <c r="M275" s="1"/>
      <c r="N275" s="1"/>
      <c r="O275" s="1"/>
      <c r="P275" s="1"/>
    </row>
    <row r="276" spans="3:16" ht="13.5">
      <c r="C276" s="3"/>
      <c r="I276" s="1"/>
      <c r="J276" s="1"/>
      <c r="K276" s="1"/>
      <c r="L276" s="1"/>
      <c r="M276" s="1"/>
      <c r="N276" s="1"/>
      <c r="O276" s="1"/>
      <c r="P276" s="1"/>
    </row>
    <row r="277" spans="3:16" ht="13.5">
      <c r="C277" s="3"/>
      <c r="I277" s="1"/>
      <c r="J277" s="1"/>
      <c r="K277" s="1"/>
      <c r="L277" s="1"/>
      <c r="M277" s="1"/>
      <c r="N277" s="1"/>
      <c r="O277" s="1"/>
      <c r="P277" s="1"/>
    </row>
    <row r="278" spans="3:16" ht="13.5">
      <c r="C278" s="3"/>
      <c r="I278" s="1"/>
      <c r="J278" s="1"/>
      <c r="K278" s="1"/>
      <c r="L278" s="1"/>
      <c r="M278" s="1"/>
      <c r="N278" s="1"/>
      <c r="O278" s="1"/>
      <c r="P278" s="1"/>
    </row>
    <row r="279" spans="3:16" ht="13.5">
      <c r="C279" s="3"/>
      <c r="I279" s="1"/>
      <c r="J279" s="1"/>
      <c r="K279" s="1"/>
      <c r="L279" s="1"/>
      <c r="M279" s="1"/>
      <c r="N279" s="1"/>
      <c r="O279" s="1"/>
      <c r="P279" s="1"/>
    </row>
    <row r="280" spans="3:16" ht="13.5">
      <c r="C280" s="3"/>
      <c r="I280" s="1"/>
      <c r="J280" s="1"/>
      <c r="K280" s="1"/>
      <c r="L280" s="1"/>
      <c r="M280" s="1"/>
      <c r="N280" s="1"/>
      <c r="O280" s="1"/>
      <c r="P280" s="1"/>
    </row>
    <row r="281" spans="3:16" ht="13.5">
      <c r="C281" s="3"/>
      <c r="I281" s="1"/>
      <c r="J281" s="1"/>
      <c r="K281" s="1"/>
      <c r="L281" s="1"/>
      <c r="M281" s="1"/>
      <c r="N281" s="1"/>
      <c r="O281" s="1"/>
      <c r="P281" s="1"/>
    </row>
    <row r="282" spans="3:16" ht="13.5">
      <c r="C282" s="3"/>
      <c r="I282" s="1"/>
      <c r="J282" s="1"/>
      <c r="K282" s="1"/>
      <c r="L282" s="1"/>
      <c r="M282" s="1"/>
      <c r="N282" s="1"/>
      <c r="O282" s="1"/>
      <c r="P282" s="1"/>
    </row>
    <row r="283" spans="3:16" ht="13.5">
      <c r="C283" s="3"/>
      <c r="I283" s="1"/>
      <c r="J283" s="1"/>
      <c r="K283" s="1"/>
      <c r="L283" s="1"/>
      <c r="M283" s="1"/>
      <c r="N283" s="1"/>
      <c r="O283" s="1"/>
      <c r="P283" s="1"/>
    </row>
    <row r="284" spans="3:16" ht="13.5">
      <c r="C284" s="3"/>
      <c r="I284" s="1"/>
      <c r="J284" s="1"/>
      <c r="K284" s="1"/>
      <c r="L284" s="1"/>
      <c r="M284" s="1"/>
      <c r="N284" s="1"/>
      <c r="O284" s="1"/>
      <c r="P284" s="1"/>
    </row>
    <row r="285" spans="3:16" ht="13.5">
      <c r="C285" s="3"/>
      <c r="I285" s="1"/>
      <c r="J285" s="1"/>
      <c r="K285" s="1"/>
      <c r="L285" s="1"/>
      <c r="M285" s="1"/>
      <c r="N285" s="1"/>
      <c r="O285" s="1"/>
      <c r="P285" s="1"/>
    </row>
    <row r="286" spans="3:16" ht="13.5">
      <c r="C286" s="3"/>
      <c r="I286" s="1"/>
      <c r="J286" s="1"/>
      <c r="K286" s="1"/>
      <c r="L286" s="1"/>
      <c r="M286" s="1"/>
      <c r="N286" s="1"/>
      <c r="O286" s="1"/>
      <c r="P286" s="1"/>
    </row>
    <row r="287" spans="3:16" ht="13.5">
      <c r="C287" s="3"/>
      <c r="I287" s="1"/>
      <c r="J287" s="1"/>
      <c r="K287" s="1"/>
      <c r="L287" s="1"/>
      <c r="M287" s="1"/>
      <c r="N287" s="1"/>
      <c r="O287" s="1"/>
      <c r="P287" s="1"/>
    </row>
    <row r="288" spans="3:16" ht="13.5">
      <c r="C288" s="3"/>
      <c r="I288" s="1"/>
      <c r="J288" s="1"/>
      <c r="K288" s="1"/>
      <c r="L288" s="1"/>
      <c r="M288" s="1"/>
      <c r="N288" s="1"/>
      <c r="O288" s="1"/>
      <c r="P288" s="1"/>
    </row>
    <row r="289" spans="3:16" ht="13.5">
      <c r="C289" s="3"/>
      <c r="I289" s="1"/>
      <c r="J289" s="1"/>
      <c r="K289" s="1"/>
      <c r="L289" s="1"/>
      <c r="M289" s="1"/>
      <c r="N289" s="1"/>
      <c r="O289" s="1"/>
      <c r="P289" s="1"/>
    </row>
    <row r="290" spans="3:16" ht="13.5">
      <c r="C290" s="3"/>
      <c r="I290" s="1"/>
      <c r="J290" s="1"/>
      <c r="K290" s="1"/>
      <c r="L290" s="1"/>
      <c r="M290" s="1"/>
      <c r="N290" s="1"/>
      <c r="O290" s="1"/>
      <c r="P290" s="1"/>
    </row>
    <row r="291" spans="3:16" ht="13.5">
      <c r="C291" s="3"/>
      <c r="I291" s="1"/>
      <c r="J291" s="1"/>
      <c r="K291" s="1"/>
      <c r="L291" s="1"/>
      <c r="M291" s="1"/>
      <c r="N291" s="1"/>
      <c r="O291" s="1"/>
      <c r="P291" s="1"/>
    </row>
    <row r="292" spans="3:16" ht="13.5">
      <c r="C292" s="3"/>
      <c r="I292" s="1"/>
      <c r="J292" s="1"/>
      <c r="K292" s="1"/>
      <c r="L292" s="1"/>
      <c r="M292" s="1"/>
      <c r="N292" s="1"/>
      <c r="O292" s="1"/>
      <c r="P292" s="1"/>
    </row>
    <row r="293" spans="3:16" ht="13.5">
      <c r="C293" s="3"/>
      <c r="I293" s="1"/>
      <c r="J293" s="1"/>
      <c r="K293" s="1"/>
      <c r="L293" s="1"/>
      <c r="M293" s="1"/>
      <c r="N293" s="1"/>
      <c r="O293" s="1"/>
      <c r="P293" s="1"/>
    </row>
    <row r="294" spans="3:16" ht="13.5">
      <c r="C294" s="3"/>
      <c r="I294" s="1"/>
      <c r="J294" s="1"/>
      <c r="K294" s="1"/>
      <c r="L294" s="1"/>
      <c r="M294" s="1"/>
      <c r="N294" s="1"/>
      <c r="O294" s="1"/>
      <c r="P294" s="1"/>
    </row>
    <row r="295" spans="3:16" ht="13.5">
      <c r="C295" s="3"/>
      <c r="I295" s="1"/>
      <c r="J295" s="1"/>
      <c r="K295" s="1"/>
      <c r="L295" s="1"/>
      <c r="M295" s="1"/>
      <c r="N295" s="1"/>
      <c r="O295" s="1"/>
      <c r="P295" s="1"/>
    </row>
    <row r="296" spans="3:16" ht="13.5">
      <c r="C296" s="3"/>
      <c r="I296" s="1"/>
      <c r="J296" s="1"/>
      <c r="K296" s="1"/>
      <c r="L296" s="1"/>
      <c r="M296" s="1"/>
      <c r="N296" s="1"/>
      <c r="O296" s="1"/>
      <c r="P296" s="1"/>
    </row>
    <row r="297" spans="3:16" ht="13.5">
      <c r="C297" s="3"/>
      <c r="I297" s="1"/>
      <c r="J297" s="1"/>
      <c r="K297" s="1"/>
      <c r="L297" s="1"/>
      <c r="M297" s="1"/>
      <c r="N297" s="1"/>
      <c r="O297" s="1"/>
      <c r="P297" s="1"/>
    </row>
    <row r="298" spans="3:16" ht="13.5">
      <c r="C298" s="3"/>
      <c r="I298" s="1"/>
      <c r="J298" s="1"/>
      <c r="K298" s="1"/>
      <c r="L298" s="1"/>
      <c r="M298" s="1"/>
      <c r="N298" s="1"/>
      <c r="O298" s="1"/>
      <c r="P298" s="1"/>
    </row>
    <row r="299" spans="3:16" ht="13.5">
      <c r="C299" s="3"/>
      <c r="I299" s="1"/>
      <c r="J299" s="1"/>
      <c r="K299" s="1"/>
      <c r="L299" s="1"/>
      <c r="M299" s="1"/>
      <c r="N299" s="1"/>
      <c r="O299" s="1"/>
      <c r="P299" s="1"/>
    </row>
    <row r="300" spans="3:16" ht="13.5">
      <c r="C300" s="3"/>
      <c r="I300" s="1"/>
      <c r="J300" s="1"/>
      <c r="K300" s="1"/>
      <c r="L300" s="1"/>
      <c r="M300" s="1"/>
      <c r="N300" s="1"/>
      <c r="O300" s="1"/>
      <c r="P300" s="1"/>
    </row>
    <row r="301" spans="3:16" ht="13.5">
      <c r="C301" s="3"/>
      <c r="I301" s="1"/>
      <c r="J301" s="1"/>
      <c r="K301" s="1"/>
      <c r="L301" s="1"/>
      <c r="M301" s="1"/>
      <c r="N301" s="1"/>
      <c r="O301" s="1"/>
      <c r="P301" s="1"/>
    </row>
    <row r="302" spans="3:16" ht="13.5">
      <c r="C302" s="3"/>
      <c r="I302" s="1"/>
      <c r="J302" s="1"/>
      <c r="K302" s="1"/>
      <c r="L302" s="1"/>
      <c r="M302" s="1"/>
      <c r="N302" s="1"/>
      <c r="O302" s="1"/>
      <c r="P302" s="1"/>
    </row>
    <row r="303" spans="3:16" ht="13.5">
      <c r="C303" s="3"/>
      <c r="I303" s="1"/>
      <c r="J303" s="1"/>
      <c r="K303" s="1"/>
      <c r="L303" s="1"/>
      <c r="M303" s="1"/>
      <c r="N303" s="1"/>
      <c r="O303" s="1"/>
      <c r="P303" s="1"/>
    </row>
    <row r="304" spans="3:16" ht="13.5">
      <c r="C304" s="3"/>
      <c r="I304" s="1"/>
      <c r="J304" s="1"/>
      <c r="K304" s="1"/>
      <c r="L304" s="1"/>
      <c r="M304" s="1"/>
      <c r="N304" s="1"/>
      <c r="O304" s="1"/>
      <c r="P304" s="1"/>
    </row>
    <row r="305" spans="3:16" ht="13.5">
      <c r="C305" s="3"/>
      <c r="I305" s="1"/>
      <c r="J305" s="1"/>
      <c r="K305" s="1"/>
      <c r="L305" s="1"/>
      <c r="M305" s="1"/>
      <c r="N305" s="1"/>
      <c r="O305" s="1"/>
      <c r="P305" s="1"/>
    </row>
  </sheetData>
  <mergeCells count="224">
    <mergeCell ref="T57:T64"/>
    <mergeCell ref="T65:T72"/>
    <mergeCell ref="T77:T81"/>
    <mergeCell ref="T82:T86"/>
    <mergeCell ref="T87:T90"/>
    <mergeCell ref="T91:T94"/>
    <mergeCell ref="T41:T47"/>
    <mergeCell ref="T9:T11"/>
    <mergeCell ref="T12:T14"/>
    <mergeCell ref="T15:T20"/>
    <mergeCell ref="T21:T26"/>
    <mergeCell ref="T29:T34"/>
    <mergeCell ref="T35:T40"/>
    <mergeCell ref="T48:T54"/>
    <mergeCell ref="R87:R94"/>
    <mergeCell ref="B87:B94"/>
    <mergeCell ref="C87:C94"/>
    <mergeCell ref="D87:D94"/>
    <mergeCell ref="E87:E94"/>
    <mergeCell ref="F87:F90"/>
    <mergeCell ref="G87:G90"/>
    <mergeCell ref="F91:F94"/>
    <mergeCell ref="G91:G94"/>
    <mergeCell ref="J91:J94"/>
    <mergeCell ref="K91:K94"/>
    <mergeCell ref="L91:L94"/>
    <mergeCell ref="M91:M94"/>
    <mergeCell ref="N91:N94"/>
    <mergeCell ref="J87:J90"/>
    <mergeCell ref="K87:K90"/>
    <mergeCell ref="L87:L90"/>
    <mergeCell ref="M87:M90"/>
    <mergeCell ref="N87:N90"/>
    <mergeCell ref="S87:S94"/>
    <mergeCell ref="N77:N81"/>
    <mergeCell ref="B77:B86"/>
    <mergeCell ref="C77:C86"/>
    <mergeCell ref="D77:D86"/>
    <mergeCell ref="E77:E86"/>
    <mergeCell ref="F77:F81"/>
    <mergeCell ref="R77:R86"/>
    <mergeCell ref="S77:S86"/>
    <mergeCell ref="F82:F86"/>
    <mergeCell ref="G82:G86"/>
    <mergeCell ref="J82:J86"/>
    <mergeCell ref="K82:K86"/>
    <mergeCell ref="L82:L86"/>
    <mergeCell ref="M82:M86"/>
    <mergeCell ref="N82:N86"/>
    <mergeCell ref="G77:G81"/>
    <mergeCell ref="J77:J81"/>
    <mergeCell ref="K77:K81"/>
    <mergeCell ref="L77:L81"/>
    <mergeCell ref="M77:M81"/>
    <mergeCell ref="I75:I76"/>
    <mergeCell ref="P75:P76"/>
    <mergeCell ref="R73:R74"/>
    <mergeCell ref="S73:S74"/>
    <mergeCell ref="B75:B76"/>
    <mergeCell ref="C75:C76"/>
    <mergeCell ref="D75:D76"/>
    <mergeCell ref="E75:E76"/>
    <mergeCell ref="H75:H76"/>
    <mergeCell ref="S75:S76"/>
    <mergeCell ref="Q75:Q76"/>
    <mergeCell ref="R75:R76"/>
    <mergeCell ref="B73:B74"/>
    <mergeCell ref="C73:C74"/>
    <mergeCell ref="D73:D74"/>
    <mergeCell ref="E73:E74"/>
    <mergeCell ref="H73:H74"/>
    <mergeCell ref="I73:I74"/>
    <mergeCell ref="P73:P74"/>
    <mergeCell ref="Q73:Q74"/>
    <mergeCell ref="N65:N72"/>
    <mergeCell ref="B57:B72"/>
    <mergeCell ref="C57:C72"/>
    <mergeCell ref="D57:D72"/>
    <mergeCell ref="E57:E72"/>
    <mergeCell ref="M57:M64"/>
    <mergeCell ref="N57:N64"/>
    <mergeCell ref="R57:R72"/>
    <mergeCell ref="S57:S72"/>
    <mergeCell ref="F65:F72"/>
    <mergeCell ref="G65:G72"/>
    <mergeCell ref="J65:J72"/>
    <mergeCell ref="K65:K72"/>
    <mergeCell ref="L65:L72"/>
    <mergeCell ref="M65:M72"/>
    <mergeCell ref="F57:F64"/>
    <mergeCell ref="G57:G64"/>
    <mergeCell ref="J57:J64"/>
    <mergeCell ref="K57:K64"/>
    <mergeCell ref="L57:L64"/>
    <mergeCell ref="I55:I56"/>
    <mergeCell ref="P55:P56"/>
    <mergeCell ref="Q55:Q56"/>
    <mergeCell ref="R55:R56"/>
    <mergeCell ref="S55:S56"/>
    <mergeCell ref="B55:B56"/>
    <mergeCell ref="C55:C56"/>
    <mergeCell ref="D55:D56"/>
    <mergeCell ref="E55:E56"/>
    <mergeCell ref="H55:H56"/>
    <mergeCell ref="S41:S54"/>
    <mergeCell ref="F48:F54"/>
    <mergeCell ref="G48:G54"/>
    <mergeCell ref="J48:J54"/>
    <mergeCell ref="K48:K54"/>
    <mergeCell ref="L48:L54"/>
    <mergeCell ref="M48:M54"/>
    <mergeCell ref="N48:N54"/>
    <mergeCell ref="J41:J47"/>
    <mergeCell ref="K41:K47"/>
    <mergeCell ref="L41:L47"/>
    <mergeCell ref="M41:M47"/>
    <mergeCell ref="N41:N47"/>
    <mergeCell ref="R41:R54"/>
    <mergeCell ref="B41:B54"/>
    <mergeCell ref="C41:C54"/>
    <mergeCell ref="D41:D54"/>
    <mergeCell ref="E41:E54"/>
    <mergeCell ref="F41:F47"/>
    <mergeCell ref="G41:G47"/>
    <mergeCell ref="F35:F40"/>
    <mergeCell ref="G35:G40"/>
    <mergeCell ref="J35:J40"/>
    <mergeCell ref="L35:L40"/>
    <mergeCell ref="M35:M40"/>
    <mergeCell ref="L29:L34"/>
    <mergeCell ref="M29:M34"/>
    <mergeCell ref="N29:N34"/>
    <mergeCell ref="R29:R40"/>
    <mergeCell ref="S29:S40"/>
    <mergeCell ref="N35:N40"/>
    <mergeCell ref="N15:N20"/>
    <mergeCell ref="B29:B40"/>
    <mergeCell ref="C29:C40"/>
    <mergeCell ref="D29:D40"/>
    <mergeCell ref="E29:E40"/>
    <mergeCell ref="F29:F34"/>
    <mergeCell ref="G29:G34"/>
    <mergeCell ref="J29:J34"/>
    <mergeCell ref="K29:K34"/>
    <mergeCell ref="I27:I28"/>
    <mergeCell ref="P27:P28"/>
    <mergeCell ref="Q27:Q28"/>
    <mergeCell ref="R27:R28"/>
    <mergeCell ref="S27:S28"/>
    <mergeCell ref="B27:B28"/>
    <mergeCell ref="C27:C28"/>
    <mergeCell ref="D27:D28"/>
    <mergeCell ref="E27:E28"/>
    <mergeCell ref="H27:H28"/>
    <mergeCell ref="K35:K40"/>
    <mergeCell ref="F21:F26"/>
    <mergeCell ref="G21:G26"/>
    <mergeCell ref="J21:J26"/>
    <mergeCell ref="K21:K26"/>
    <mergeCell ref="L21:L26"/>
    <mergeCell ref="M21:M26"/>
    <mergeCell ref="L15:L20"/>
    <mergeCell ref="M15:M20"/>
    <mergeCell ref="N9:N11"/>
    <mergeCell ref="R9:R14"/>
    <mergeCell ref="R15:R26"/>
    <mergeCell ref="S15:S26"/>
    <mergeCell ref="N21:N26"/>
    <mergeCell ref="B15:B26"/>
    <mergeCell ref="C15:C26"/>
    <mergeCell ref="D15:D26"/>
    <mergeCell ref="E15:E26"/>
    <mergeCell ref="F15:F20"/>
    <mergeCell ref="G15:G20"/>
    <mergeCell ref="J15:J20"/>
    <mergeCell ref="K15:K20"/>
    <mergeCell ref="B9:B14"/>
    <mergeCell ref="C9:C14"/>
    <mergeCell ref="D9:D14"/>
    <mergeCell ref="E9:E14"/>
    <mergeCell ref="F9:F11"/>
    <mergeCell ref="G9:G11"/>
    <mergeCell ref="S9:S14"/>
    <mergeCell ref="F12:F14"/>
    <mergeCell ref="G12:G14"/>
    <mergeCell ref="J12:J14"/>
    <mergeCell ref="K12:K14"/>
    <mergeCell ref="L12:L14"/>
    <mergeCell ref="M12:M14"/>
    <mergeCell ref="N12:N14"/>
    <mergeCell ref="J9:J11"/>
    <mergeCell ref="K9:K11"/>
    <mergeCell ref="L9:L11"/>
    <mergeCell ref="M9:M11"/>
    <mergeCell ref="I7:I8"/>
    <mergeCell ref="Q7:Q8"/>
    <mergeCell ref="R7:R8"/>
    <mergeCell ref="S7:S8"/>
    <mergeCell ref="B7:B8"/>
    <mergeCell ref="C7:C8"/>
    <mergeCell ref="D7:D8"/>
    <mergeCell ref="E7:E8"/>
    <mergeCell ref="H7:H8"/>
    <mergeCell ref="J5:J6"/>
    <mergeCell ref="K5:K6"/>
    <mergeCell ref="L5:L6"/>
    <mergeCell ref="M5:M6"/>
    <mergeCell ref="N5:N6"/>
    <mergeCell ref="O5:O6"/>
    <mergeCell ref="J4:O4"/>
    <mergeCell ref="P4:P6"/>
    <mergeCell ref="Q4:Q6"/>
    <mergeCell ref="R4:R6"/>
    <mergeCell ref="S4:S6"/>
    <mergeCell ref="T4:T6"/>
    <mergeCell ref="B2:O2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7086614173228347" right="0.7086614173228347" top="0.7480314960629921" bottom="0.5511811023622047" header="0.31496062992125984" footer="0.31496062992125984"/>
  <pageSetup fitToHeight="0" fitToWidth="1" horizontalDpi="600" verticalDpi="600" orientation="landscape" paperSize="8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KEPCO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KEPCO</dc:creator>
  <cp:keywords/>
  <dc:description/>
  <cp:lastModifiedBy>KEPCO</cp:lastModifiedBy>
  <cp:lastPrinted>2015-10-07T01:50:13Z</cp:lastPrinted>
  <dcterms:created xsi:type="dcterms:W3CDTF">2015-02-11T00:53:46Z</dcterms:created>
  <dcterms:modified xsi:type="dcterms:W3CDTF">2015-12-02T06:05:11Z</dcterms:modified>
  <cp:category/>
  <cp:version/>
  <cp:contentType/>
  <cp:contentStatus/>
</cp:coreProperties>
</file>