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35" windowHeight="12045" activeTab="0"/>
  </bookViews>
  <sheets>
    <sheet name="세출예산서" sheetId="1" r:id="rId1"/>
    <sheet name="세입예산서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<sst xmlns="http://schemas.openxmlformats.org/spreadsheetml/2006/main" count="83" uniqueCount="74">
  <si>
    <t>과목</t>
  </si>
  <si>
    <t>관</t>
  </si>
  <si>
    <t>항</t>
  </si>
  <si>
    <t>목</t>
  </si>
  <si>
    <t>(A)</t>
  </si>
  <si>
    <t>(B)</t>
  </si>
  <si>
    <t>산출기초</t>
  </si>
  <si>
    <t>111 바우처사업수입</t>
  </si>
  <si>
    <t>01 사업수입</t>
  </si>
  <si>
    <t>11 사업수입</t>
  </si>
  <si>
    <t>02 후원금수입</t>
  </si>
  <si>
    <t>21 후원금수입</t>
  </si>
  <si>
    <t>211 지정후원금</t>
  </si>
  <si>
    <t>212 비지정후원금</t>
  </si>
  <si>
    <t>04 잡수입</t>
  </si>
  <si>
    <t>41 잡수입</t>
  </si>
  <si>
    <t>411 기타잡수입</t>
  </si>
  <si>
    <t>50,000원*12월</t>
  </si>
  <si>
    <t>이자수입</t>
  </si>
  <si>
    <t>세입합계</t>
  </si>
  <si>
    <t>01 사무비</t>
  </si>
  <si>
    <t>11 인건비</t>
  </si>
  <si>
    <t>111 급여</t>
  </si>
  <si>
    <t>비상근요양보호사 4,536,600원*12월</t>
  </si>
  <si>
    <t>114 퇴직금및퇴직적립금</t>
  </si>
  <si>
    <t>비상근요양보호사 4,536,600원*1/12월</t>
  </si>
  <si>
    <t>115 사회보험부담금</t>
  </si>
  <si>
    <t>국민연금</t>
  </si>
  <si>
    <t>장기요양보험</t>
  </si>
  <si>
    <t>고용보험</t>
  </si>
  <si>
    <t>산재보험</t>
  </si>
  <si>
    <t xml:space="preserve">건강보험 </t>
  </si>
  <si>
    <t>116 기타후생경비</t>
  </si>
  <si>
    <t>장기근속직원포상금 200,000원*2명</t>
  </si>
  <si>
    <t>경조사비 100,000원</t>
  </si>
  <si>
    <t>관리직원수당 200,000원*1명</t>
  </si>
  <si>
    <t>12 운영비</t>
  </si>
  <si>
    <t>121 여비</t>
  </si>
  <si>
    <t>122 수용비및수수료</t>
  </si>
  <si>
    <t>직원출장여비</t>
  </si>
  <si>
    <t>123 공공요금</t>
  </si>
  <si>
    <t>125 차량비</t>
  </si>
  <si>
    <t>차량비</t>
  </si>
  <si>
    <t>126 기타운영비</t>
  </si>
  <si>
    <t>02 사업비</t>
  </si>
  <si>
    <t>21 사업비</t>
  </si>
  <si>
    <t>211 사업비</t>
  </si>
  <si>
    <t>212 운영사업비</t>
  </si>
  <si>
    <t>03 잡지출</t>
  </si>
  <si>
    <t>31 잡지출</t>
  </si>
  <si>
    <t>311 잡지출</t>
  </si>
  <si>
    <t>04 이월금</t>
  </si>
  <si>
    <t>41 이월금</t>
  </si>
  <si>
    <t>411 이월금</t>
  </si>
  <si>
    <t>05 과년도지출</t>
  </si>
  <si>
    <t>51 부채상환금</t>
  </si>
  <si>
    <t>511 원금상환금</t>
  </si>
  <si>
    <t>인건비 등 이월</t>
  </si>
  <si>
    <t>결연후원금지원 36,000원*12월</t>
  </si>
  <si>
    <t>생신축하 50,000원*5명</t>
  </si>
  <si>
    <t>100,000원*12월</t>
  </si>
  <si>
    <t>이용자 경조사비 50,000원*6명</t>
  </si>
  <si>
    <t>사무용품 30,000원*12월</t>
  </si>
  <si>
    <t>세출합계</t>
  </si>
  <si>
    <t>2016년 노인돌봄종합사업 세출 예산서</t>
  </si>
  <si>
    <t>2015년예산</t>
  </si>
  <si>
    <t>2016년예산</t>
  </si>
  <si>
    <t>2016년 노인돌봄종합사업 세입 예산서</t>
  </si>
  <si>
    <t>342,000원*7명*12월</t>
  </si>
  <si>
    <t>단말기수수료 4,400원*11대*12월</t>
  </si>
  <si>
    <t>전기요금 120,000원*12월</t>
  </si>
  <si>
    <t>전화요금 100000원*12월*2대</t>
  </si>
  <si>
    <t>차량할부 305,000원*7월</t>
  </si>
  <si>
    <t>256,500원*15명*12월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</si>
</sst>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6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41" fontId="0" fillId="0" borderId="0" xfId="48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48" applyFont="1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33" borderId="10" xfId="0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1" fontId="0" fillId="33" borderId="10" xfId="48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0" xfId="48" applyFont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41" fontId="0" fillId="0" borderId="11" xfId="48" applyFont="1" applyBorder="1" applyAlignment="1">
      <alignment vertical="center"/>
    </xf>
    <xf numFmtId="0" fontId="0" fillId="33" borderId="12" xfId="0" applyFill="1" applyBorder="1" applyAlignment="1">
      <alignment vertical="center"/>
    </xf>
    <xf numFmtId="41" fontId="0" fillId="33" borderId="12" xfId="48" applyFont="1" applyFill="1" applyBorder="1" applyAlignment="1">
      <alignment vertical="center"/>
    </xf>
    <xf numFmtId="41" fontId="0" fillId="33" borderId="12" xfId="0" applyNumberForma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1" fontId="0" fillId="0" borderId="10" xfId="48" applyFon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G30" sqref="G30"/>
    </sheetView>
  </sheetViews>
  <sheetFormatPr defaultColWidth="9.140625" defaultRowHeight="15"/>
  <cols>
    <col min="1" max="1" width="12.57421875" style="0" customWidth="1"/>
    <col min="2" max="2" width="13.00390625" style="0" customWidth="1"/>
    <col min="3" max="3" width="21.28125" style="0" customWidth="1"/>
    <col min="4" max="4" width="13.421875" style="1" customWidth="1"/>
    <col min="5" max="5" width="13.421875" style="0" customWidth="1"/>
    <col min="6" max="6" width="39.421875" style="0" customWidth="1"/>
    <col min="7" max="7" width="13.7109375" style="1" customWidth="1"/>
  </cols>
  <sheetData>
    <row r="1" spans="1:6" ht="26.25">
      <c r="A1" s="18" t="s">
        <v>64</v>
      </c>
      <c r="B1" s="18"/>
      <c r="C1" s="18"/>
      <c r="D1" s="18"/>
      <c r="E1" s="18"/>
      <c r="F1" s="18"/>
    </row>
    <row r="3" spans="1:7" ht="21" customHeight="1">
      <c r="A3" s="19" t="s">
        <v>0</v>
      </c>
      <c r="B3" s="19"/>
      <c r="C3" s="19"/>
      <c r="D3" s="11" t="s">
        <v>65</v>
      </c>
      <c r="E3" s="2" t="s">
        <v>66</v>
      </c>
      <c r="F3" s="19" t="s">
        <v>6</v>
      </c>
      <c r="G3" s="19"/>
    </row>
    <row r="4" spans="1:7" ht="21" customHeight="1">
      <c r="A4" s="2" t="s">
        <v>1</v>
      </c>
      <c r="B4" s="2" t="s">
        <v>2</v>
      </c>
      <c r="C4" s="2" t="s">
        <v>3</v>
      </c>
      <c r="D4" s="11" t="s">
        <v>4</v>
      </c>
      <c r="E4" s="2" t="s">
        <v>5</v>
      </c>
      <c r="F4" s="3"/>
      <c r="G4" s="4"/>
    </row>
    <row r="5" spans="1:7" ht="21" customHeight="1">
      <c r="A5" s="14" t="s">
        <v>20</v>
      </c>
      <c r="B5" s="14" t="s">
        <v>21</v>
      </c>
      <c r="C5" s="14"/>
      <c r="D5" s="15">
        <f>D6+D8+D9+D14</f>
        <v>77273000</v>
      </c>
      <c r="E5" s="16">
        <f>SUM(E6:E16)</f>
        <v>65727092</v>
      </c>
      <c r="F5" s="6"/>
      <c r="G5" s="8"/>
    </row>
    <row r="6" spans="1:7" ht="21" customHeight="1">
      <c r="A6" s="9"/>
      <c r="B6" s="9"/>
      <c r="C6" s="9" t="s">
        <v>22</v>
      </c>
      <c r="D6" s="13">
        <v>61790000</v>
      </c>
      <c r="E6" s="10">
        <f>G6</f>
        <v>54439200</v>
      </c>
      <c r="F6" s="3" t="s">
        <v>23</v>
      </c>
      <c r="G6" s="4">
        <f>4536600*12</f>
        <v>54439200</v>
      </c>
    </row>
    <row r="7" spans="1:7" ht="21" customHeight="1">
      <c r="A7" s="9"/>
      <c r="B7" s="9"/>
      <c r="C7" s="9"/>
      <c r="D7" s="13"/>
      <c r="E7" s="10"/>
      <c r="F7" s="3"/>
      <c r="G7" s="4"/>
    </row>
    <row r="8" spans="1:7" ht="21" customHeight="1">
      <c r="A8" s="9"/>
      <c r="B8" s="9"/>
      <c r="C8" s="9" t="s">
        <v>24</v>
      </c>
      <c r="D8" s="13">
        <v>6830000</v>
      </c>
      <c r="E8" s="10">
        <f>G8</f>
        <v>4536600</v>
      </c>
      <c r="F8" s="3" t="s">
        <v>25</v>
      </c>
      <c r="G8" s="4">
        <v>4536600</v>
      </c>
    </row>
    <row r="9" spans="1:7" ht="21" customHeight="1">
      <c r="A9" s="9"/>
      <c r="B9" s="9"/>
      <c r="C9" s="9" t="s">
        <v>26</v>
      </c>
      <c r="D9" s="13">
        <v>5753000</v>
      </c>
      <c r="E9" s="10">
        <v>6051292</v>
      </c>
      <c r="F9" s="3" t="s">
        <v>27</v>
      </c>
      <c r="G9" s="4"/>
    </row>
    <row r="10" spans="1:7" ht="21" customHeight="1">
      <c r="A10" s="9"/>
      <c r="B10" s="9"/>
      <c r="C10" s="9"/>
      <c r="D10" s="13"/>
      <c r="E10" s="10"/>
      <c r="F10" s="3" t="s">
        <v>31</v>
      </c>
      <c r="G10" s="4"/>
    </row>
    <row r="11" spans="1:7" ht="21" customHeight="1">
      <c r="A11" s="9"/>
      <c r="B11" s="9"/>
      <c r="C11" s="9"/>
      <c r="D11" s="13"/>
      <c r="E11" s="10"/>
      <c r="F11" s="3" t="s">
        <v>28</v>
      </c>
      <c r="G11" s="4"/>
    </row>
    <row r="12" spans="1:7" ht="21" customHeight="1">
      <c r="A12" s="9"/>
      <c r="B12" s="9"/>
      <c r="C12" s="9"/>
      <c r="D12" s="13"/>
      <c r="E12" s="10"/>
      <c r="F12" s="3" t="s">
        <v>29</v>
      </c>
      <c r="G12" s="4"/>
    </row>
    <row r="13" spans="1:7" ht="21" customHeight="1">
      <c r="A13" s="9"/>
      <c r="B13" s="9"/>
      <c r="C13" s="9"/>
      <c r="D13" s="13"/>
      <c r="E13" s="10"/>
      <c r="F13" s="3" t="s">
        <v>30</v>
      </c>
      <c r="G13" s="4"/>
    </row>
    <row r="14" spans="1:7" ht="21" customHeight="1">
      <c r="A14" s="9"/>
      <c r="B14" s="9"/>
      <c r="C14" s="9" t="s">
        <v>32</v>
      </c>
      <c r="D14" s="13">
        <v>2900000</v>
      </c>
      <c r="E14" s="10">
        <f>SUM(G14:G16)</f>
        <v>700000</v>
      </c>
      <c r="F14" s="3" t="s">
        <v>33</v>
      </c>
      <c r="G14" s="4">
        <v>400000</v>
      </c>
    </row>
    <row r="15" spans="1:7" ht="21" customHeight="1">
      <c r="A15" s="9"/>
      <c r="B15" s="9"/>
      <c r="C15" s="9"/>
      <c r="D15" s="13"/>
      <c r="E15" s="10"/>
      <c r="F15" s="3" t="s">
        <v>34</v>
      </c>
      <c r="G15" s="4">
        <v>100000</v>
      </c>
    </row>
    <row r="16" spans="1:7" ht="21" customHeight="1">
      <c r="A16" s="9"/>
      <c r="B16" s="9"/>
      <c r="C16" s="9"/>
      <c r="D16" s="13"/>
      <c r="E16" s="10"/>
      <c r="F16" s="3" t="s">
        <v>35</v>
      </c>
      <c r="G16" s="4">
        <v>200000</v>
      </c>
    </row>
    <row r="17" spans="1:7" ht="21" customHeight="1">
      <c r="A17" s="3"/>
      <c r="B17" s="3" t="s">
        <v>36</v>
      </c>
      <c r="C17" s="3"/>
      <c r="D17" s="4">
        <v>4090000</v>
      </c>
      <c r="E17" s="4">
        <f>SUM(E18:E24)</f>
        <v>6680800</v>
      </c>
      <c r="F17" s="3"/>
      <c r="G17" s="4"/>
    </row>
    <row r="18" spans="1:7" ht="21" customHeight="1">
      <c r="A18" s="3"/>
      <c r="B18" s="3"/>
      <c r="C18" s="3" t="s">
        <v>37</v>
      </c>
      <c r="D18" s="4">
        <v>500000</v>
      </c>
      <c r="E18" s="5">
        <f>G18</f>
        <v>600000</v>
      </c>
      <c r="F18" s="3" t="s">
        <v>39</v>
      </c>
      <c r="G18" s="4">
        <f>50000*12</f>
        <v>600000</v>
      </c>
    </row>
    <row r="19" spans="1:7" ht="21" customHeight="1">
      <c r="A19" s="3"/>
      <c r="B19" s="3"/>
      <c r="C19" s="3" t="s">
        <v>38</v>
      </c>
      <c r="D19" s="4">
        <v>830000</v>
      </c>
      <c r="E19" s="5">
        <f>SUM(G19:G20)</f>
        <v>940800</v>
      </c>
      <c r="F19" s="3" t="s">
        <v>62</v>
      </c>
      <c r="G19" s="4">
        <f>30000*12</f>
        <v>360000</v>
      </c>
    </row>
    <row r="20" spans="1:7" ht="21" customHeight="1">
      <c r="A20" s="3"/>
      <c r="B20" s="3"/>
      <c r="C20" s="3"/>
      <c r="D20" s="4"/>
      <c r="E20" s="5"/>
      <c r="F20" s="3" t="s">
        <v>69</v>
      </c>
      <c r="G20" s="4">
        <f>4400*11*12</f>
        <v>580800</v>
      </c>
    </row>
    <row r="21" spans="1:7" ht="21" customHeight="1">
      <c r="A21" s="3"/>
      <c r="B21" s="3"/>
      <c r="C21" s="3" t="s">
        <v>40</v>
      </c>
      <c r="D21" s="4">
        <v>1560000</v>
      </c>
      <c r="E21" s="5">
        <f>SUM(G21:G22)</f>
        <v>3840000</v>
      </c>
      <c r="F21" s="3" t="s">
        <v>70</v>
      </c>
      <c r="G21" s="4">
        <f>120000*12</f>
        <v>1440000</v>
      </c>
    </row>
    <row r="22" spans="1:7" ht="21" customHeight="1">
      <c r="A22" s="3"/>
      <c r="B22" s="3"/>
      <c r="C22" s="3"/>
      <c r="D22" s="4"/>
      <c r="E22" s="5"/>
      <c r="F22" s="3" t="s">
        <v>71</v>
      </c>
      <c r="G22" s="4">
        <f>100000*2*12</f>
        <v>2400000</v>
      </c>
    </row>
    <row r="23" spans="1:7" ht="21" customHeight="1">
      <c r="A23" s="3"/>
      <c r="B23" s="3"/>
      <c r="C23" s="3" t="s">
        <v>41</v>
      </c>
      <c r="D23" s="4">
        <v>1000000</v>
      </c>
      <c r="E23" s="5">
        <f>G23</f>
        <v>1000000</v>
      </c>
      <c r="F23" s="3" t="s">
        <v>42</v>
      </c>
      <c r="G23" s="4">
        <v>1000000</v>
      </c>
    </row>
    <row r="24" spans="1:7" ht="21" customHeight="1">
      <c r="A24" s="3"/>
      <c r="B24" s="3"/>
      <c r="C24" s="3" t="s">
        <v>43</v>
      </c>
      <c r="D24" s="4">
        <v>200000</v>
      </c>
      <c r="E24" s="5">
        <f>G24</f>
        <v>300000</v>
      </c>
      <c r="F24" s="3" t="s">
        <v>61</v>
      </c>
      <c r="G24" s="4">
        <v>300000</v>
      </c>
    </row>
    <row r="25" spans="1:7" ht="21" customHeight="1">
      <c r="A25" s="6" t="s">
        <v>44</v>
      </c>
      <c r="B25" s="6" t="s">
        <v>45</v>
      </c>
      <c r="C25" s="6"/>
      <c r="D25" s="8">
        <v>1230000</v>
      </c>
      <c r="E25" s="7">
        <f>SUM(E26:E28)</f>
        <v>2232000</v>
      </c>
      <c r="F25" s="6"/>
      <c r="G25" s="8"/>
    </row>
    <row r="26" spans="1:7" ht="21" customHeight="1">
      <c r="A26" s="3"/>
      <c r="B26" s="3"/>
      <c r="C26" s="3" t="s">
        <v>46</v>
      </c>
      <c r="D26" s="4"/>
      <c r="E26" s="5">
        <f>SUM(G26:G27)</f>
        <v>1032000</v>
      </c>
      <c r="F26" s="3" t="s">
        <v>58</v>
      </c>
      <c r="G26" s="4">
        <f>36000*12</f>
        <v>432000</v>
      </c>
    </row>
    <row r="27" spans="1:7" ht="21" customHeight="1">
      <c r="A27" s="3"/>
      <c r="B27" s="3"/>
      <c r="C27" s="3"/>
      <c r="D27" s="4"/>
      <c r="E27" s="5"/>
      <c r="F27" s="3" t="s">
        <v>59</v>
      </c>
      <c r="G27" s="4">
        <f>50000*12</f>
        <v>600000</v>
      </c>
    </row>
    <row r="28" spans="1:7" ht="21" customHeight="1">
      <c r="A28" s="3"/>
      <c r="B28" s="3"/>
      <c r="C28" s="3" t="s">
        <v>47</v>
      </c>
      <c r="D28" s="4">
        <v>1230000</v>
      </c>
      <c r="E28" s="5">
        <f>G28</f>
        <v>1200000</v>
      </c>
      <c r="F28" s="3" t="s">
        <v>60</v>
      </c>
      <c r="G28" s="4">
        <v>1200000</v>
      </c>
    </row>
    <row r="29" spans="1:7" ht="21" customHeight="1">
      <c r="A29" s="6" t="s">
        <v>48</v>
      </c>
      <c r="B29" s="6" t="s">
        <v>49</v>
      </c>
      <c r="C29" s="6" t="s">
        <v>50</v>
      </c>
      <c r="D29" s="8">
        <v>10000</v>
      </c>
      <c r="E29" s="7">
        <v>219416</v>
      </c>
      <c r="F29" s="6"/>
      <c r="G29" s="8">
        <f>E29</f>
        <v>219416</v>
      </c>
    </row>
    <row r="30" spans="1:7" ht="21" customHeight="1">
      <c r="A30" s="6" t="s">
        <v>51</v>
      </c>
      <c r="B30" s="6" t="s">
        <v>52</v>
      </c>
      <c r="C30" s="6" t="s">
        <v>53</v>
      </c>
      <c r="D30" s="8"/>
      <c r="E30" s="7">
        <f>G30</f>
        <v>513692</v>
      </c>
      <c r="F30" s="6" t="s">
        <v>57</v>
      </c>
      <c r="G30" s="8">
        <v>513692</v>
      </c>
    </row>
    <row r="31" spans="1:7" ht="21" customHeight="1">
      <c r="A31" s="6" t="s">
        <v>54</v>
      </c>
      <c r="B31" s="6" t="s">
        <v>55</v>
      </c>
      <c r="C31" s="6" t="s">
        <v>56</v>
      </c>
      <c r="D31" s="8">
        <v>3600000</v>
      </c>
      <c r="E31" s="7">
        <v>2135000</v>
      </c>
      <c r="F31" s="6" t="s">
        <v>72</v>
      </c>
      <c r="G31" s="8">
        <f>305000*7</f>
        <v>2135000</v>
      </c>
    </row>
    <row r="32" spans="1:7" ht="21" customHeight="1">
      <c r="A32" s="17" t="s">
        <v>63</v>
      </c>
      <c r="B32" s="17"/>
      <c r="C32" s="17"/>
      <c r="D32" s="8">
        <f>D5+D25+D29+D31</f>
        <v>82113000</v>
      </c>
      <c r="E32" s="7">
        <f>E5+E17+E25+E29+E30+E31</f>
        <v>77508000</v>
      </c>
      <c r="F32" s="6"/>
      <c r="G32" s="8"/>
    </row>
    <row r="33" ht="30" customHeight="1"/>
  </sheetData>
  <sheetProtection/>
  <mergeCells count="4">
    <mergeCell ref="A32:C32"/>
    <mergeCell ref="A1:F1"/>
    <mergeCell ref="A3:C3"/>
    <mergeCell ref="F3:G3"/>
  </mergeCells>
  <printOptions/>
  <pageMargins left="0.4" right="0.28" top="0.77" bottom="0.4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12.57421875" style="0" customWidth="1"/>
    <col min="2" max="2" width="13.00390625" style="0" customWidth="1"/>
    <col min="3" max="3" width="21.28125" style="0" customWidth="1"/>
    <col min="4" max="4" width="13.421875" style="1" customWidth="1"/>
    <col min="5" max="5" width="13.421875" style="0" customWidth="1"/>
    <col min="6" max="6" width="39.421875" style="0" customWidth="1"/>
    <col min="7" max="7" width="13.7109375" style="1" customWidth="1"/>
  </cols>
  <sheetData>
    <row r="1" spans="1:6" ht="26.25">
      <c r="A1" s="18" t="s">
        <v>67</v>
      </c>
      <c r="B1" s="18"/>
      <c r="C1" s="18"/>
      <c r="D1" s="18"/>
      <c r="E1" s="18"/>
      <c r="F1" s="18"/>
    </row>
    <row r="3" spans="1:7" ht="38.25" customHeight="1">
      <c r="A3" s="19" t="s">
        <v>0</v>
      </c>
      <c r="B3" s="19"/>
      <c r="C3" s="19"/>
      <c r="D3" s="11" t="s">
        <v>65</v>
      </c>
      <c r="E3" s="2" t="s">
        <v>66</v>
      </c>
      <c r="F3" s="19" t="s">
        <v>6</v>
      </c>
      <c r="G3" s="19"/>
    </row>
    <row r="4" spans="1:7" ht="38.25" customHeight="1">
      <c r="A4" s="2" t="s">
        <v>1</v>
      </c>
      <c r="B4" s="2" t="s">
        <v>2</v>
      </c>
      <c r="C4" s="2" t="s">
        <v>3</v>
      </c>
      <c r="D4" s="11" t="s">
        <v>4</v>
      </c>
      <c r="E4" s="2" t="s">
        <v>5</v>
      </c>
      <c r="F4" s="3"/>
      <c r="G4" s="4"/>
    </row>
    <row r="5" spans="1:7" ht="38.25" customHeight="1">
      <c r="A5" s="20" t="s">
        <v>8</v>
      </c>
      <c r="B5" s="20" t="s">
        <v>9</v>
      </c>
      <c r="C5" s="20" t="s">
        <v>7</v>
      </c>
      <c r="D5" s="21">
        <v>82113000</v>
      </c>
      <c r="E5" s="22">
        <f>SUM(G5:G6)</f>
        <v>74898000</v>
      </c>
      <c r="F5" s="3" t="s">
        <v>73</v>
      </c>
      <c r="G5" s="4">
        <f>256500*15*12</f>
        <v>46170000</v>
      </c>
    </row>
    <row r="6" spans="1:7" ht="38.25" customHeight="1">
      <c r="A6" s="20"/>
      <c r="B6" s="20"/>
      <c r="C6" s="20"/>
      <c r="D6" s="21"/>
      <c r="E6" s="19"/>
      <c r="F6" s="3" t="s">
        <v>68</v>
      </c>
      <c r="G6" s="4">
        <f>342000*7*12</f>
        <v>28728000</v>
      </c>
    </row>
    <row r="7" spans="1:7" ht="38.25" customHeight="1">
      <c r="A7" s="3" t="s">
        <v>10</v>
      </c>
      <c r="B7" s="3" t="s">
        <v>11</v>
      </c>
      <c r="C7" s="3"/>
      <c r="D7" s="4"/>
      <c r="E7" s="4">
        <f>SUM(E8:E9)</f>
        <v>2600000</v>
      </c>
      <c r="F7" s="3"/>
      <c r="G7" s="4"/>
    </row>
    <row r="8" spans="1:7" ht="38.25" customHeight="1">
      <c r="A8" s="3"/>
      <c r="B8" s="3"/>
      <c r="C8" s="3" t="s">
        <v>12</v>
      </c>
      <c r="D8" s="4"/>
      <c r="E8" s="5">
        <f>G8</f>
        <v>600000</v>
      </c>
      <c r="F8" s="3" t="s">
        <v>17</v>
      </c>
      <c r="G8" s="4">
        <f>50000*12</f>
        <v>600000</v>
      </c>
    </row>
    <row r="9" spans="1:7" ht="38.25" customHeight="1">
      <c r="A9" s="3"/>
      <c r="B9" s="3"/>
      <c r="C9" s="3" t="s">
        <v>13</v>
      </c>
      <c r="D9" s="4"/>
      <c r="E9" s="5">
        <v>2000000</v>
      </c>
      <c r="F9" s="3"/>
      <c r="G9" s="4">
        <v>2000000</v>
      </c>
    </row>
    <row r="10" spans="1:7" ht="38.25" customHeight="1">
      <c r="A10" s="3" t="s">
        <v>14</v>
      </c>
      <c r="B10" s="3" t="s">
        <v>15</v>
      </c>
      <c r="C10" s="3" t="s">
        <v>16</v>
      </c>
      <c r="D10" s="4">
        <v>0</v>
      </c>
      <c r="E10" s="5">
        <f>G10</f>
        <v>10000</v>
      </c>
      <c r="F10" s="3" t="s">
        <v>18</v>
      </c>
      <c r="G10" s="4">
        <v>10000</v>
      </c>
    </row>
    <row r="11" spans="1:7" ht="38.25" customHeight="1">
      <c r="A11" s="17" t="s">
        <v>19</v>
      </c>
      <c r="B11" s="17"/>
      <c r="C11" s="17"/>
      <c r="D11" s="8">
        <f>D5</f>
        <v>82113000</v>
      </c>
      <c r="E11" s="7">
        <f>E5+E7+E10</f>
        <v>77508000</v>
      </c>
      <c r="F11" s="6"/>
      <c r="G11" s="8">
        <f>SUM(G5:G10)</f>
        <v>77508000</v>
      </c>
    </row>
    <row r="12" ht="30" customHeight="1">
      <c r="E12" s="12"/>
    </row>
  </sheetData>
  <sheetProtection/>
  <mergeCells count="9">
    <mergeCell ref="A11:C11"/>
    <mergeCell ref="F3:G3"/>
    <mergeCell ref="A3:C3"/>
    <mergeCell ref="A1:F1"/>
    <mergeCell ref="A5:A6"/>
    <mergeCell ref="B5:B6"/>
    <mergeCell ref="C5:C6"/>
    <mergeCell ref="D5:D6"/>
    <mergeCell ref="E5:E6"/>
  </mergeCells>
  <printOptions/>
  <pageMargins left="0.4" right="0.28" top="0.77" bottom="0.4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Registered User</cp:lastModifiedBy>
  <cp:lastPrinted>2016-10-14T10:10:19Z</cp:lastPrinted>
  <dcterms:created xsi:type="dcterms:W3CDTF">2016-10-14T07:02:46Z</dcterms:created>
  <dcterms:modified xsi:type="dcterms:W3CDTF">2016-10-14T10:51:26Z</dcterms:modified>
  <cp:category/>
  <cp:version/>
  <cp:contentType/>
  <cp:contentStatus/>
</cp:coreProperties>
</file>