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360" windowHeight="8760" firstSheet="1" activeTab="5"/>
  </bookViews>
  <sheets>
    <sheet name="표지" sheetId="1" r:id="rId1"/>
    <sheet name="예산편성요령" sheetId="2" r:id="rId2"/>
    <sheet name="예산총칙" sheetId="3" r:id="rId3"/>
    <sheet name="예산총괄표" sheetId="4" r:id="rId4"/>
    <sheet name="세입예산서" sheetId="5" r:id="rId5"/>
    <sheet name="세출예산서" sheetId="6" r:id="rId6"/>
  </sheets>
  <definedNames>
    <definedName name="_xlnm.Print_Area" localSheetId="5">'세출예산서'!$A$1:$H$86</definedName>
    <definedName name="_xlnm.Print_Titles" localSheetId="4">'세입예산서'!$1:$2</definedName>
    <definedName name="_xlnm.Print_Titles" localSheetId="5">'세출예산서'!$1:$2</definedName>
    <definedName name="_xlnm.Print_Titles" localSheetId="3">'예산총괄표'!$1:$3</definedName>
  </definedNames>
  <calcPr calcMode="manual" fullCalcOnLoad="1"/>
</workbook>
</file>

<file path=xl/sharedStrings.xml><?xml version="1.0" encoding="utf-8"?>
<sst xmlns="http://schemas.openxmlformats.org/spreadsheetml/2006/main" count="297" uniqueCount="234">
  <si>
    <t>관</t>
  </si>
  <si>
    <t>항</t>
  </si>
  <si>
    <t>목</t>
  </si>
  <si>
    <t>입소자부담금수입</t>
  </si>
  <si>
    <t>급여</t>
  </si>
  <si>
    <t>생계비</t>
  </si>
  <si>
    <t>종사자수당</t>
  </si>
  <si>
    <t>장기요양급여수입</t>
  </si>
  <si>
    <t>후원금</t>
  </si>
  <si>
    <t>기타후생경비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</si>
  <si>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</si>
  <si>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</si>
  <si>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</si>
  <si>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</si>
  <si>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</si>
  <si>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</si>
  <si>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</si>
  <si>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</si>
  <si>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</si>
  <si>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</si>
  <si>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</si>
  <si>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</si>
  <si>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</si>
  <si>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</si>
  <si>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</si>
  <si>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</si>
  <si>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</si>
  <si>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</si>
  <si>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예비비</t>
  </si>
  <si>
    <t>세목</t>
  </si>
  <si>
    <t>전년도이월금</t>
  </si>
  <si>
    <t>입소비용수입</t>
  </si>
  <si>
    <t>본인부담입소비용</t>
  </si>
  <si>
    <t>본인부담식재료비</t>
  </si>
  <si>
    <t>보조금수입</t>
  </si>
  <si>
    <t>시군구보조금</t>
  </si>
  <si>
    <t>입소비용수입</t>
  </si>
  <si>
    <t>요양급여수입</t>
  </si>
  <si>
    <t>장기요양급여수입</t>
  </si>
  <si>
    <t>지정후원금</t>
  </si>
  <si>
    <t>비지정후원금</t>
  </si>
  <si>
    <t>법인전입금</t>
  </si>
  <si>
    <t>전년도이월금(후원금)</t>
  </si>
  <si>
    <t>기타예금이자수입</t>
  </si>
  <si>
    <t>기타잡수입</t>
  </si>
  <si>
    <t>직원식대</t>
  </si>
  <si>
    <t>( 단위 : 천원 )</t>
  </si>
  <si>
    <t>기본급</t>
  </si>
  <si>
    <t>제수당</t>
  </si>
  <si>
    <t>직책보조수당</t>
  </si>
  <si>
    <t>시설특별수당</t>
  </si>
  <si>
    <t>처우개선수당</t>
  </si>
  <si>
    <t>급식보조수당</t>
  </si>
  <si>
    <t>종사자수당</t>
  </si>
  <si>
    <t>연장근로수당</t>
  </si>
  <si>
    <t>퇴직금 및
퇴직적립금</t>
  </si>
  <si>
    <t>퇴직금 및
퇴직적립금</t>
  </si>
  <si>
    <t>국민건강보험</t>
  </si>
  <si>
    <t>장기요양보험</t>
  </si>
  <si>
    <t>국민연금보험</t>
  </si>
  <si>
    <t>고용보험</t>
  </si>
  <si>
    <t>산재보험</t>
  </si>
  <si>
    <t>기타후생경비</t>
  </si>
  <si>
    <t>기관운영비</t>
  </si>
  <si>
    <t>인건비</t>
  </si>
  <si>
    <t>회의비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</si>
  <si>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</si>
  <si>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</si>
  <si>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</si>
  <si>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</si>
  <si>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</si>
  <si>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</si>
  <si>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</si>
  <si>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재산조성비</t>
  </si>
  <si>
    <t>시설비</t>
  </si>
  <si>
    <t>시설장비유지비</t>
  </si>
  <si>
    <t>수용기관경비</t>
  </si>
  <si>
    <t>피복비</t>
  </si>
  <si>
    <t>의료비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</si>
  <si>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</si>
  <si>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</si>
  <si>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</si>
  <si>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</si>
  <si>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</si>
  <si>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</si>
  <si>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</si>
  <si>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사회심리재활사업비</t>
  </si>
  <si>
    <t>잡지출</t>
  </si>
  <si>
    <t>예비비 및 기타</t>
  </si>
  <si>
    <t>자산취득비</t>
  </si>
  <si>
    <t>반환금</t>
  </si>
  <si>
    <t>반환금</t>
  </si>
  <si>
    <t>예비비</t>
  </si>
  <si>
    <t>세입</t>
  </si>
  <si>
    <t>세출</t>
  </si>
  <si>
    <t>관</t>
  </si>
  <si>
    <t>항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</si>
  <si>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</si>
  <si>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</si>
  <si>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</si>
  <si>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</si>
  <si>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</si>
  <si>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</si>
  <si>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</si>
  <si>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</si>
  <si>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</si>
  <si>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</si>
  <si>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</si>
  <si>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</si>
  <si>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</si>
  <si>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</si>
  <si>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</si>
  <si>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</si>
  <si>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</si>
  <si>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</si>
  <si>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잡지출</t>
  </si>
  <si>
    <t>예비비 
및 기타</t>
  </si>
  <si>
    <t>세입합계</t>
  </si>
  <si>
    <t>세출합계</t>
  </si>
  <si>
    <t xml:space="preserve"> </t>
  </si>
  <si>
    <t>시설명 : 엘림사랑의집 가동</t>
  </si>
  <si>
    <t>적립금</t>
  </si>
  <si>
    <t>운영충당적립금</t>
  </si>
  <si>
    <t>운영충당
적립금</t>
  </si>
  <si>
    <t>운영충당
적립금</t>
  </si>
  <si>
    <t xml:space="preserve">제1조 </t>
  </si>
  <si>
    <t>제2조</t>
  </si>
  <si>
    <t>제3조</t>
  </si>
  <si>
    <t>1)세입의 주요 재원은 다음과 같다.</t>
  </si>
  <si>
    <t xml:space="preserve"> </t>
  </si>
  <si>
    <t>2)세출의 내용은 다음과 같다.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</si>
  <si>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</si>
  <si>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</si>
  <si>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</si>
  <si>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</si>
  <si>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사회복지법인
중앙엘림복지재단</t>
  </si>
  <si>
    <t>엘림사랑의집 가동</t>
  </si>
  <si>
    <t>예산액(A)</t>
  </si>
  <si>
    <t>기정예산액(B)</t>
  </si>
  <si>
    <t>증감(A-B)</t>
  </si>
  <si>
    <t>감액 : 2,910</t>
  </si>
  <si>
    <t>감액 : 2,910</t>
  </si>
  <si>
    <t>증액 : 600</t>
  </si>
  <si>
    <t>감액 : 5,337</t>
  </si>
  <si>
    <t>후원금</t>
  </si>
  <si>
    <t>증액 : 1,270</t>
  </si>
  <si>
    <t>증액 : 1,270</t>
  </si>
  <si>
    <t>증액 : 3,000</t>
  </si>
  <si>
    <t>감액 : 1,730</t>
  </si>
  <si>
    <t>증액 : 180</t>
  </si>
  <si>
    <t>감액 : 4,927</t>
  </si>
  <si>
    <t>예산산출내역</t>
  </si>
  <si>
    <t>엘림사랑의집 가동의 2016년도 추가경정예산은 다음과 같다.</t>
  </si>
  <si>
    <t>세입세출 예산총액은 179,600천원으로 한다 .</t>
  </si>
  <si>
    <t xml:space="preserve"> (1)입소자부담금       43,452천원</t>
  </si>
  <si>
    <t>2016년 추가경정예산총칙</t>
  </si>
  <si>
    <t>감액 : 1,057</t>
  </si>
  <si>
    <t>증액 : 1,000</t>
  </si>
  <si>
    <t>감액 : 3,243</t>
  </si>
  <si>
    <t>증액 : 400</t>
  </si>
  <si>
    <t>증액 : 300</t>
  </si>
  <si>
    <t>감액 : 885</t>
  </si>
  <si>
    <t>증액 : 1,300</t>
  </si>
  <si>
    <t>증액 : 1,300</t>
  </si>
  <si>
    <t>감액 : 4,927</t>
  </si>
  <si>
    <t>세출총계</t>
  </si>
  <si>
    <t>증액 : 1,658</t>
  </si>
  <si>
    <r>
      <t xml:space="preserve"> (1)사무비          </t>
    </r>
    <r>
      <rPr>
        <sz val="9"/>
        <color indexed="8"/>
        <rFont val="맑은 고딕"/>
        <family val="3"/>
      </rPr>
      <t xml:space="preserve"> </t>
    </r>
    <r>
      <rPr>
        <sz val="11"/>
        <color indexed="8"/>
        <rFont val="맑은 고딕"/>
        <family val="3"/>
      </rPr>
      <t xml:space="preserve"> </t>
    </r>
    <r>
      <rPr>
        <sz val="8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148,745천원</t>
    </r>
  </si>
  <si>
    <t>감액 : 1,660</t>
  </si>
  <si>
    <t>감액 : 5,927</t>
  </si>
  <si>
    <t>감액 : 415</t>
  </si>
  <si>
    <t>감액 : 5,342</t>
  </si>
  <si>
    <t>예산액
(A)</t>
  </si>
  <si>
    <t>기정예산액
(B)</t>
  </si>
  <si>
    <t>증감</t>
  </si>
  <si>
    <t>사회보험부담금
사회보험부담금</t>
  </si>
  <si>
    <t>세입총계</t>
  </si>
  <si>
    <t>금액
(A-B)</t>
  </si>
  <si>
    <t>비율
(A-B)/B</t>
  </si>
  <si>
    <t>-</t>
  </si>
  <si>
    <r>
      <t xml:space="preserve"> (2)재산조성비        </t>
    </r>
    <r>
      <rPr>
        <sz val="9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 xml:space="preserve">  1,300천원</t>
    </r>
  </si>
  <si>
    <t xml:space="preserve"> (2)보조금                  2,490천원</t>
  </si>
  <si>
    <t xml:space="preserve"> (5)전입금                  3,000천원</t>
  </si>
  <si>
    <t xml:space="preserve"> (6)이월금                  4,380천원</t>
  </si>
  <si>
    <t xml:space="preserve"> (7)잡수입                  2,650천원</t>
  </si>
  <si>
    <t xml:space="preserve"> (4)잡지출                    500천원</t>
  </si>
  <si>
    <t xml:space="preserve"> (5)예비비                    500천원</t>
  </si>
  <si>
    <t xml:space="preserve"> (6)적립금                  3,100천원</t>
  </si>
  <si>
    <t>증액 : 585</t>
  </si>
  <si>
    <t>사무비
사무비</t>
  </si>
  <si>
    <t>사무비</t>
  </si>
  <si>
    <t>사무비</t>
  </si>
  <si>
    <t>감액 : 3,210</t>
  </si>
  <si>
    <t>2016년 엘림사랑의집[가동] 추가경정예산</t>
  </si>
  <si>
    <t>예 산 편 성 요 령</t>
  </si>
  <si>
    <t xml:space="preserve">2016년도 추가경정예산은 다음 요령을 기준하여 편성한다. </t>
  </si>
  <si>
    <t>1. 목적</t>
  </si>
  <si>
    <t xml:space="preserve">   2016년도 추가경정예산편성은 예산절약 및 건전한 재정운용으로 사업과 운영의 효과성과 효율성을 제고한다.</t>
  </si>
  <si>
    <t>2. 기본방침</t>
  </si>
  <si>
    <t xml:space="preserve">   1) 세입예산은 사업수행으로 인한 건강보험공단의 요양급여 및 지자체의 보조금에 근거하여 편성하되 세입가능한 안정적 규모로 한다.</t>
  </si>
  <si>
    <t xml:space="preserve">   2) 세출예산은 시설현황에 따라 증액한다. 단 일반적인 행사경비, 불요불급한 비품 및 사무용품은 적절히 조정한다.</t>
  </si>
  <si>
    <t xml:space="preserve">   3) 구매단가는 정부의 기준단가 또는 정부의 고시가격 등을 참조한다.</t>
  </si>
  <si>
    <t xml:space="preserve">   4) 간접비의 지출을 억제하도록 한다.</t>
  </si>
  <si>
    <t xml:space="preserve">   5) 이용대상자에 대한 서비스의 질적향상과 종사자의 처우개선을 위해 가능한 범위 내에서 최대한 인상조치토록 한다.</t>
  </si>
  <si>
    <t xml:space="preserve">   6) 기존사업 중 기대효과가 의문시 되는 사업은 과감히 종결한다.</t>
  </si>
  <si>
    <t xml:space="preserve">   7) 신규사업은 사회조사 등을 통하여 꼭 필요한 사업만을 시행하되 사업의 효과성과 시급성을 면밀히 검토한다.</t>
  </si>
  <si>
    <t xml:space="preserve"> (3)사업비                25,455천원</t>
  </si>
  <si>
    <r>
      <t xml:space="preserve">1급경감 : 51,290 * 1 * 350 * 10% = 1,795,000
1급일반 : 51,290 * 1 * 350 * 20% = 3,590,000
2급일반 : 47,590 * 3 * 350 * 20% = 9,994,000
3급일반 : 43,870 * 3 * 350 * 20% = 9,213,000
3급경감 : 43,870 * 1 * 350 * 10% = 1,535,000
                                                      계 : 26,127,000 - 30,722,000 = </t>
    </r>
    <r>
      <rPr>
        <b/>
        <sz val="9"/>
        <rFont val="굴림"/>
        <family val="3"/>
      </rPr>
      <t>- 4,595,000원</t>
    </r>
  </si>
  <si>
    <r>
      <t xml:space="preserve">5,500원(일) x 9(정원) x 350(입소기간)    계 : 17,325,000 - 18,067,000 = </t>
    </r>
    <r>
      <rPr>
        <b/>
        <sz val="9"/>
        <rFont val="굴림"/>
        <family val="3"/>
      </rPr>
      <t>- 742,000원</t>
    </r>
  </si>
  <si>
    <r>
      <t xml:space="preserve">종사자수당 지급주체 변경 ( 7월부터 시청에서 수당수령자에게 직접 송금 )
1분기 1,230,000 / 2분기 1,260,000         계 : 2,490,000 - 5,400,000 = </t>
    </r>
    <r>
      <rPr>
        <b/>
        <sz val="9"/>
        <rFont val="굴림"/>
        <family val="3"/>
      </rPr>
      <t>- 2,910,000원</t>
    </r>
  </si>
  <si>
    <r>
      <t xml:space="preserve">1급경감 : 51,290 * 1 * 350 * 90% = 1,795,000
1급일반 : 51,290 * 1 * 350 * 80% = 3,590,000
2급일반 : 47,590 * 3 * 350 * 80% = 9,994,000
3급일반 : 43,870 * 3 * 350 * 80% = 9,213,000
3급경감 : 43,870 * 1 * 350 * 90% = 1,535,000
                                                   계 : 121,580,000 - 122,888,000 = </t>
    </r>
    <r>
      <rPr>
        <b/>
        <sz val="9"/>
        <rFont val="굴림"/>
        <family val="3"/>
      </rPr>
      <t>- 1,730,000원</t>
    </r>
  </si>
  <si>
    <r>
      <t xml:space="preserve">직원근무복 구매 : 15(명) * 2(개) * 12,000(원) = 360,000원
조끼 구매 : ( 27 + 15 ) * 16,000(원) = 672,000원     계 : 1,030,000 - 0 = </t>
    </r>
    <r>
      <rPr>
        <b/>
        <sz val="9"/>
        <rFont val="굴림"/>
        <family val="3"/>
      </rPr>
      <t>1,030,000원</t>
    </r>
  </si>
  <si>
    <r>
      <t xml:space="preserve">후원자 발굴로 인한 증액 (월 2만원 추가)        계 : 1,440,000 - 1,200,000 = </t>
    </r>
    <r>
      <rPr>
        <b/>
        <sz val="9"/>
        <rFont val="굴림"/>
        <family val="3"/>
      </rPr>
      <t>240,000원</t>
    </r>
  </si>
  <si>
    <r>
      <t xml:space="preserve">법인전입금 입금 : 3,000,000원                              계 : 3,000,000 - 0 = </t>
    </r>
    <r>
      <rPr>
        <b/>
        <sz val="9"/>
        <rFont val="굴림"/>
        <family val="3"/>
      </rPr>
      <t>3,000,000원</t>
    </r>
  </si>
  <si>
    <r>
      <t xml:space="preserve">이월금                                                             계 380,000 - 200,000 = </t>
    </r>
    <r>
      <rPr>
        <b/>
        <sz val="9"/>
        <rFont val="굴림"/>
        <family val="3"/>
      </rPr>
      <t>180,000원</t>
    </r>
    <r>
      <rPr>
        <sz val="9"/>
        <rFont val="굴림"/>
        <family val="3"/>
      </rPr>
      <t xml:space="preserve">        </t>
    </r>
  </si>
  <si>
    <r>
      <t xml:space="preserve">40,000(월) * 5(직원수) * 12개월                     계 2,400,000 - 1,800,000 = </t>
    </r>
    <r>
      <rPr>
        <b/>
        <sz val="9"/>
        <rFont val="굴림"/>
        <family val="3"/>
      </rPr>
      <t>600,000원</t>
    </r>
  </si>
  <si>
    <r>
      <t xml:space="preserve"> (4)후원금               </t>
    </r>
    <r>
      <rPr>
        <sz val="9"/>
        <color indexed="8"/>
        <rFont val="맑은 고딕"/>
        <family val="3"/>
      </rPr>
      <t xml:space="preserve"> </t>
    </r>
    <r>
      <rPr>
        <sz val="10"/>
        <color indexed="8"/>
        <rFont val="맑은 고딕"/>
        <family val="3"/>
      </rPr>
      <t xml:space="preserve">  </t>
    </r>
    <r>
      <rPr>
        <sz val="11"/>
        <color indexed="8"/>
        <rFont val="맑은 고딕"/>
        <family val="3"/>
      </rPr>
      <t>2,470천원</t>
    </r>
  </si>
  <si>
    <t xml:space="preserve"> (3)요양급여수입      121,158천원</t>
  </si>
  <si>
    <r>
      <t xml:space="preserve">사회복지사 : 300,000 * 12 = 3,600,000
간호조무사 : 200,000 * 12 = 2,400,000
                                                        계 : 6,000,000 - 4,800,000 = </t>
    </r>
    <r>
      <rPr>
        <b/>
        <sz val="9"/>
        <rFont val="굴림"/>
        <family val="3"/>
      </rPr>
      <t>1,200,000원</t>
    </r>
  </si>
  <si>
    <r>
      <t>시설수당 - 시설장 : 200,000 * 12 = 2,400,000
시설수당 - 직원 : 150,000 * 12 * 4 = 7,200,000
명절상여금 : 200,000 * 5 * 2(설,추석) = 2,000,000
하계휴가비 : 100,000 * 5 = 500,000
기타수당 : 200,000 * 12 = 2,400,000
연말위로금 : 100,000 * 5 = 500,000
                                                     계 : 15,000,000 - 10,200,000 =</t>
    </r>
    <r>
      <rPr>
        <b/>
        <sz val="9"/>
        <rFont val="굴림"/>
        <family val="3"/>
      </rPr>
      <t xml:space="preserve"> 4,800,000원</t>
    </r>
  </si>
  <si>
    <r>
      <t xml:space="preserve">종사자수당 지급주체 변경 ( 7월부터 시청에서 수당수령자에게 직접 송금 )
1분기 1,230,000 / 2분기 1,260,000   
                                                      계 : 2,490,000 - 5,400,000 = - </t>
    </r>
    <r>
      <rPr>
        <b/>
        <sz val="9"/>
        <rFont val="굴림"/>
        <family val="3"/>
      </rPr>
      <t>2,910,000원</t>
    </r>
  </si>
  <si>
    <r>
      <t>132,000 * 5 = 6,600,000                  계 : 6,600,000 - 12,900,000 = -</t>
    </r>
    <r>
      <rPr>
        <b/>
        <sz val="9"/>
        <rFont val="굴림"/>
        <family val="3"/>
      </rPr>
      <t xml:space="preserve"> 6,300,000원</t>
    </r>
    <r>
      <rPr>
        <sz val="9"/>
        <rFont val="굴림"/>
        <family val="3"/>
      </rPr>
      <t xml:space="preserve">                                                     </t>
    </r>
  </si>
  <si>
    <r>
      <t xml:space="preserve">인건비 - (명절상여+휴가비+기타수당+연말위로금+연장근로수당)
100,650,000 / 12 = 8,388,000  
                                                      계 : 8,388,000 - 9,445,000 = - </t>
    </r>
    <r>
      <rPr>
        <b/>
        <sz val="9"/>
        <rFont val="굴림"/>
        <family val="3"/>
      </rPr>
      <t>1,057,000원</t>
    </r>
  </si>
  <si>
    <r>
      <t xml:space="preserve">100,650,000 * 3.06 / 100 = 3,080,000    
                                                         계 : 3,080,000 - 3,488,000 = - </t>
    </r>
    <r>
      <rPr>
        <b/>
        <sz val="9"/>
        <rFont val="굴림"/>
        <family val="3"/>
      </rPr>
      <t>408,000원</t>
    </r>
  </si>
  <si>
    <r>
      <t xml:space="preserve">3,080,000 * 6.55 / 100 = 202,000                계 : 202,000 - 228,000 =  - </t>
    </r>
    <r>
      <rPr>
        <b/>
        <sz val="9"/>
        <rFont val="굴림"/>
        <family val="3"/>
      </rPr>
      <t>27,000원</t>
    </r>
  </si>
  <si>
    <r>
      <t>100,650,000 * 4.5 / 100 = 4,529,250    - A(전체연금보험료)
1,620,000 * 8 * 4.5 / 100 = 583,200  - B(적용제외분)  A-B : 3,946,050 
                                                        계 3,946,050 - 5,171,220 = -</t>
    </r>
    <r>
      <rPr>
        <b/>
        <sz val="9"/>
        <rFont val="굴림"/>
        <family val="3"/>
      </rPr>
      <t xml:space="preserve"> 1,225,170원</t>
    </r>
  </si>
  <si>
    <r>
      <t xml:space="preserve">전기요금 : 620,000 * 12 = 7,440,000           (각요금 월평균 금액으로 산정)
전화요금 : 35,000 * 12 = 420,000
휴대전화 : 40,000 * 12 = 480,000  
수도요금 : 55,000 * 12 = 660,000             계 : 9,000,000 - 8,000,000 = </t>
    </r>
    <r>
      <rPr>
        <b/>
        <sz val="9"/>
        <rFont val="굴림"/>
        <family val="3"/>
      </rPr>
      <t>1,000,000원</t>
    </r>
  </si>
  <si>
    <r>
      <t xml:space="preserve">배상책임보험, 화재보험, 정화조청소비용, 자동차세 등
                                                         계 : 1,985,000 - 2,400,000 = - </t>
    </r>
    <r>
      <rPr>
        <b/>
        <sz val="9"/>
        <rFont val="굴림"/>
        <family val="3"/>
      </rPr>
      <t>415,000원</t>
    </r>
  </si>
  <si>
    <r>
      <t xml:space="preserve">(본인부담식대) + (직원식대) 17,325,000 + 2,400,000 = 19,725,000
                                                     계 : 19,725,000 - 18,067,000 = </t>
    </r>
    <r>
      <rPr>
        <b/>
        <sz val="9"/>
        <rFont val="굴림"/>
        <family val="3"/>
      </rPr>
      <t>1,658,000원</t>
    </r>
  </si>
  <si>
    <r>
      <t xml:space="preserve">야외 나들이용 바람막이 구입 : 42 * 16,000 = 672,000
                                                                 계 : 700,000 - 300,000 = </t>
    </r>
    <r>
      <rPr>
        <b/>
        <sz val="9"/>
        <rFont val="굴림"/>
        <family val="3"/>
      </rPr>
      <t>400,000원</t>
    </r>
  </si>
  <si>
    <r>
      <t xml:space="preserve">상비약 구비 : 400,000 (해열제,진통제,감기약,변비약,설사약 등)
건강검진비용 : 100,000
당뇨검사용 시험지 및 당뇨침 구입 : 80,000
드레싱 및 기본처치에 필요한 물품구입 : 120,000
                                                                 계 : 700,000 - 400,000 = </t>
    </r>
    <r>
      <rPr>
        <b/>
        <sz val="9"/>
        <rFont val="굴림"/>
        <family val="3"/>
      </rPr>
      <t>300,000원</t>
    </r>
  </si>
  <si>
    <r>
      <t xml:space="preserve">법인전입금 전액 운영충당금 적립 : 3,000,000
수익사업중 일부 운영충당금 적립 : 100,000
                                                         계 : 3,100,000 - 1,800,000 = </t>
    </r>
    <r>
      <rPr>
        <b/>
        <sz val="9"/>
        <rFont val="굴림"/>
        <family val="3"/>
      </rPr>
      <t>1,300,000원</t>
    </r>
  </si>
  <si>
    <r>
      <t xml:space="preserve">기저귀 : 월평균 120,000 * 12 = 1,440,000  물티슈 : 월평균 20,000 * 12 = 240,000
목욕용품 : 월평균 22,000 * 12 = 264,000   세면도구 : 월평균 15,500 * 12 = 186,000
                                                      계 : 2,130,000 - 5,373,000 = </t>
    </r>
    <r>
      <rPr>
        <b/>
        <sz val="9"/>
        <rFont val="굴림"/>
        <family val="3"/>
      </rPr>
      <t>- 3,243,000원</t>
    </r>
  </si>
  <si>
    <t>2016. 12. 05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</si>
</sst>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6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b/>
      <sz val="36"/>
      <name val="굴림"/>
      <family val="3"/>
    </font>
    <font>
      <sz val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10"/>
      <name val="굴림"/>
      <family val="3"/>
    </font>
    <font>
      <b/>
      <sz val="11"/>
      <color indexed="10"/>
      <name val="굴림"/>
      <family val="3"/>
    </font>
    <font>
      <sz val="9"/>
      <color indexed="10"/>
      <name val="굴림"/>
      <family val="3"/>
    </font>
    <font>
      <sz val="22"/>
      <color indexed="8"/>
      <name val="Arial Black"/>
      <family val="2"/>
    </font>
    <font>
      <sz val="12"/>
      <color indexed="8"/>
      <name val="MD솔체"/>
      <family val="1"/>
    </font>
    <font>
      <sz val="26"/>
      <color indexed="8"/>
      <name val="MD솔체"/>
      <family val="1"/>
    </font>
    <font>
      <b/>
      <sz val="28"/>
      <color indexed="8"/>
      <name val="HY견고딕"/>
      <family val="1"/>
    </font>
    <font>
      <sz val="2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color rgb="FFFF0000"/>
      <name val="굴림"/>
      <family val="3"/>
    </font>
    <font>
      <b/>
      <sz val="11"/>
      <color rgb="FFFF0000"/>
      <name val="굴림"/>
      <family val="3"/>
    </font>
    <font>
      <sz val="9"/>
      <color rgb="FFFF0000"/>
      <name val="굴림"/>
      <family val="3"/>
    </font>
    <font>
      <sz val="22"/>
      <color theme="1"/>
      <name val="Arial Black"/>
      <family val="2"/>
    </font>
    <font>
      <sz val="12"/>
      <color theme="1"/>
      <name val="MD솔체"/>
      <family val="1"/>
    </font>
    <font>
      <sz val="26"/>
      <color theme="1"/>
      <name val="MD솔체"/>
      <family val="1"/>
    </font>
    <font>
      <b/>
      <sz val="28"/>
      <color theme="1"/>
      <name val="HY견고딕"/>
      <family val="1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11" xfId="48" applyNumberFormat="1" applyFont="1" applyBorder="1" applyAlignment="1">
      <alignment horizontal="right" vertical="center"/>
    </xf>
    <xf numFmtId="38" fontId="5" fillId="0" borderId="12" xfId="48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8" fontId="5" fillId="0" borderId="10" xfId="48" applyNumberFormat="1" applyFont="1" applyBorder="1" applyAlignment="1">
      <alignment horizontal="right" vertical="center"/>
    </xf>
    <xf numFmtId="38" fontId="5" fillId="0" borderId="11" xfId="48" applyNumberFormat="1" applyFont="1" applyBorder="1" applyAlignment="1">
      <alignment horizontal="right" vertical="center"/>
    </xf>
    <xf numFmtId="38" fontId="5" fillId="0" borderId="10" xfId="48" applyNumberFormat="1" applyFont="1" applyFill="1" applyBorder="1" applyAlignment="1">
      <alignment horizontal="right" vertical="center" wrapText="1"/>
    </xf>
    <xf numFmtId="38" fontId="5" fillId="0" borderId="11" xfId="4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8" fontId="4" fillId="0" borderId="10" xfId="48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 wrapText="1"/>
    </xf>
    <xf numFmtId="41" fontId="4" fillId="0" borderId="10" xfId="48" applyFont="1" applyFill="1" applyBorder="1" applyAlignment="1">
      <alignment horizontal="center" vertical="center" wrapText="1"/>
    </xf>
    <xf numFmtId="38" fontId="6" fillId="0" borderId="22" xfId="48" applyNumberFormat="1" applyFont="1" applyFill="1" applyBorder="1" applyAlignment="1">
      <alignment horizontal="right" vertical="center" wrapText="1"/>
    </xf>
    <xf numFmtId="38" fontId="6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8" fontId="4" fillId="0" borderId="21" xfId="48" applyNumberFormat="1" applyFont="1" applyFill="1" applyBorder="1" applyAlignment="1">
      <alignment horizontal="right" vertical="center" wrapText="1"/>
    </xf>
    <xf numFmtId="38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41" fontId="4" fillId="0" borderId="21" xfId="48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38" fontId="2" fillId="0" borderId="20" xfId="48" applyNumberFormat="1" applyFont="1" applyFill="1" applyBorder="1" applyAlignment="1">
      <alignment horizontal="right" vertical="center"/>
    </xf>
    <xf numFmtId="38" fontId="2" fillId="0" borderId="10" xfId="48" applyNumberFormat="1" applyFont="1" applyFill="1" applyBorder="1" applyAlignment="1">
      <alignment horizontal="right" vertical="center"/>
    </xf>
    <xf numFmtId="38" fontId="5" fillId="0" borderId="22" xfId="48" applyNumberFormat="1" applyFont="1" applyFill="1" applyBorder="1" applyAlignment="1">
      <alignment horizontal="right" vertical="center"/>
    </xf>
    <xf numFmtId="38" fontId="2" fillId="0" borderId="21" xfId="48" applyNumberFormat="1" applyFont="1" applyFill="1" applyBorder="1" applyAlignment="1">
      <alignment horizontal="right" vertical="center"/>
    </xf>
    <xf numFmtId="38" fontId="5" fillId="0" borderId="20" xfId="48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38" fontId="2" fillId="0" borderId="10" xfId="48" applyNumberFormat="1" applyFont="1" applyFill="1" applyBorder="1" applyAlignment="1">
      <alignment horizontal="left" vertical="center"/>
    </xf>
    <xf numFmtId="38" fontId="5" fillId="0" borderId="21" xfId="48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vertical="center"/>
    </xf>
    <xf numFmtId="38" fontId="6" fillId="0" borderId="20" xfId="48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38" fontId="61" fillId="0" borderId="10" xfId="0" applyNumberFormat="1" applyFont="1" applyFill="1" applyBorder="1" applyAlignment="1">
      <alignment horizontal="right" vertical="center"/>
    </xf>
    <xf numFmtId="0" fontId="61" fillId="0" borderId="2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 wrapText="1"/>
    </xf>
    <xf numFmtId="38" fontId="4" fillId="0" borderId="12" xfId="0" applyNumberFormat="1" applyFont="1" applyFill="1" applyBorder="1" applyAlignment="1">
      <alignment horizontal="right" vertical="center"/>
    </xf>
    <xf numFmtId="38" fontId="6" fillId="0" borderId="12" xfId="0" applyNumberFormat="1" applyFont="1" applyFill="1" applyBorder="1" applyAlignment="1">
      <alignment horizontal="right" vertical="center"/>
    </xf>
    <xf numFmtId="38" fontId="5" fillId="0" borderId="17" xfId="48" applyNumberFormat="1" applyFont="1" applyBorder="1" applyAlignment="1">
      <alignment horizontal="right" vertical="center"/>
    </xf>
    <xf numFmtId="38" fontId="5" fillId="0" borderId="18" xfId="48" applyNumberFormat="1" applyFont="1" applyBorder="1" applyAlignment="1">
      <alignment horizontal="right" vertical="center"/>
    </xf>
    <xf numFmtId="38" fontId="5" fillId="0" borderId="24" xfId="48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38" fontId="2" fillId="0" borderId="10" xfId="48" applyNumberFormat="1" applyFont="1" applyFill="1" applyBorder="1" applyAlignment="1">
      <alignment horizontal="right" vertical="center" wrapText="1"/>
    </xf>
    <xf numFmtId="38" fontId="5" fillId="0" borderId="25" xfId="48" applyNumberFormat="1" applyFont="1" applyBorder="1" applyAlignment="1">
      <alignment horizontal="center" vertical="center" wrapText="1"/>
    </xf>
    <xf numFmtId="9" fontId="2" fillId="0" borderId="25" xfId="48" applyNumberFormat="1" applyFont="1" applyBorder="1" applyAlignment="1">
      <alignment horizontal="right" vertical="center"/>
    </xf>
    <xf numFmtId="9" fontId="2" fillId="0" borderId="26" xfId="48" applyNumberFormat="1" applyFont="1" applyBorder="1" applyAlignment="1">
      <alignment horizontal="right" vertical="center"/>
    </xf>
    <xf numFmtId="9" fontId="5" fillId="0" borderId="27" xfId="43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5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21</xdr:row>
      <xdr:rowOff>0</xdr:rowOff>
    </xdr:from>
    <xdr:to>
      <xdr:col>4</xdr:col>
      <xdr:colOff>0</xdr:colOff>
      <xdr:row>24</xdr:row>
      <xdr:rowOff>190500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400550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zoomScalePageLayoutView="0" workbookViewId="0" topLeftCell="A1">
      <selection activeCell="K13" sqref="K13"/>
    </sheetView>
  </sheetViews>
  <sheetFormatPr defaultColWidth="8.88671875" defaultRowHeight="13.5"/>
  <cols>
    <col min="1" max="1" width="9.5546875" style="0" customWidth="1"/>
    <col min="2" max="13" width="8.6640625" style="0" customWidth="1"/>
  </cols>
  <sheetData>
    <row r="1" ht="16.5" customHeight="1"/>
    <row r="2" ht="16.5" customHeight="1"/>
    <row r="3" spans="2:12" ht="16.5" customHeight="1">
      <c r="B3" s="109" t="s">
        <v>193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6.5" customHeight="1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6.5" customHeigh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16.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2" ht="16.5" customHeight="1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spans="5:9" ht="16.5" customHeight="1">
      <c r="E14" s="104" t="s">
        <v>233</v>
      </c>
      <c r="F14" s="104"/>
      <c r="G14" s="104"/>
      <c r="H14" s="104"/>
      <c r="I14" s="104"/>
    </row>
    <row r="15" spans="5:9" ht="16.5" customHeight="1">
      <c r="E15" s="104"/>
      <c r="F15" s="104"/>
      <c r="G15" s="104"/>
      <c r="H15" s="104"/>
      <c r="I15" s="104"/>
    </row>
    <row r="16" spans="5:9" ht="16.5" customHeight="1">
      <c r="E16" s="104"/>
      <c r="F16" s="104"/>
      <c r="G16" s="104"/>
      <c r="H16" s="104"/>
      <c r="I16" s="104"/>
    </row>
    <row r="17" spans="5:9" ht="16.5" customHeight="1">
      <c r="E17" s="104"/>
      <c r="F17" s="104"/>
      <c r="G17" s="104"/>
      <c r="H17" s="104"/>
      <c r="I17" s="104"/>
    </row>
    <row r="18" ht="16.5" customHeight="1"/>
    <row r="19" ht="16.5" customHeight="1"/>
    <row r="20" ht="16.5" customHeight="1"/>
    <row r="21" ht="16.5" customHeight="1"/>
    <row r="22" spans="3:10" ht="16.5" customHeight="1">
      <c r="C22" s="105"/>
      <c r="D22" s="105"/>
      <c r="E22" s="106" t="s">
        <v>135</v>
      </c>
      <c r="F22" s="107"/>
      <c r="G22" s="108" t="s">
        <v>136</v>
      </c>
      <c r="H22" s="108"/>
      <c r="I22" s="108"/>
      <c r="J22" s="108"/>
    </row>
    <row r="23" spans="3:10" ht="16.5" customHeight="1">
      <c r="C23" s="105"/>
      <c r="D23" s="105"/>
      <c r="E23" s="107"/>
      <c r="F23" s="107"/>
      <c r="G23" s="108"/>
      <c r="H23" s="108"/>
      <c r="I23" s="108"/>
      <c r="J23" s="108"/>
    </row>
    <row r="24" spans="3:10" ht="16.5" customHeight="1">
      <c r="C24" s="105"/>
      <c r="D24" s="105"/>
      <c r="E24" s="107"/>
      <c r="F24" s="107"/>
      <c r="G24" s="108"/>
      <c r="H24" s="108"/>
      <c r="I24" s="108"/>
      <c r="J24" s="108"/>
    </row>
    <row r="25" spans="3:10" ht="16.5" customHeight="1">
      <c r="C25" s="105"/>
      <c r="D25" s="105"/>
      <c r="E25" s="107"/>
      <c r="F25" s="107"/>
      <c r="G25" s="108"/>
      <c r="H25" s="108"/>
      <c r="I25" s="108"/>
      <c r="J25" s="108"/>
    </row>
    <row r="26" ht="16.5" customHeight="1"/>
  </sheetData>
  <sheetProtection/>
  <mergeCells count="5">
    <mergeCell ref="E14:I17"/>
    <mergeCell ref="C22:D25"/>
    <mergeCell ref="E22:F25"/>
    <mergeCell ref="G22:J25"/>
    <mergeCell ref="B3:L7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K13" sqref="K13"/>
    </sheetView>
  </sheetViews>
  <sheetFormatPr defaultColWidth="8.88671875" defaultRowHeight="13.5"/>
  <cols>
    <col min="1" max="1" width="2.6640625" style="0" customWidth="1"/>
  </cols>
  <sheetData>
    <row r="1" spans="1:14" ht="13.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47.25" customHeight="1">
      <c r="A2" s="94"/>
      <c r="B2" s="110" t="s">
        <v>194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14" ht="13.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1:14" ht="21" customHeight="1">
      <c r="A4" s="94"/>
      <c r="B4" s="97" t="s">
        <v>195</v>
      </c>
      <c r="C4" s="97"/>
      <c r="D4" s="97"/>
      <c r="E4" s="97"/>
      <c r="F4" s="97"/>
      <c r="G4" s="97"/>
      <c r="H4" s="97"/>
      <c r="I4" s="97"/>
      <c r="J4" s="97"/>
      <c r="K4" s="97"/>
      <c r="L4" s="95"/>
      <c r="M4" s="95"/>
      <c r="N4" s="96"/>
    </row>
    <row r="5" spans="1:14" ht="21" customHeight="1">
      <c r="A5" s="94"/>
      <c r="B5" s="97"/>
      <c r="C5" s="97"/>
      <c r="D5" s="97"/>
      <c r="E5" s="97"/>
      <c r="F5" s="97"/>
      <c r="G5" s="97"/>
      <c r="H5" s="97"/>
      <c r="I5" s="97"/>
      <c r="J5" s="97"/>
      <c r="K5" s="97"/>
      <c r="L5" s="95"/>
      <c r="M5" s="95"/>
      <c r="N5" s="96"/>
    </row>
    <row r="6" spans="1:14" ht="21" customHeight="1">
      <c r="A6" s="94"/>
      <c r="B6" s="97" t="s">
        <v>196</v>
      </c>
      <c r="C6" s="97"/>
      <c r="D6" s="97"/>
      <c r="E6" s="97"/>
      <c r="F6" s="97"/>
      <c r="G6" s="97"/>
      <c r="H6" s="97"/>
      <c r="I6" s="97"/>
      <c r="J6" s="97"/>
      <c r="K6" s="97"/>
      <c r="L6" s="95"/>
      <c r="M6" s="95"/>
      <c r="N6" s="96"/>
    </row>
    <row r="7" spans="1:14" ht="33.75" customHeight="1">
      <c r="A7" s="94"/>
      <c r="B7" s="97" t="s">
        <v>197</v>
      </c>
      <c r="C7" s="97"/>
      <c r="D7" s="97"/>
      <c r="E7" s="97"/>
      <c r="F7" s="97"/>
      <c r="G7" s="97"/>
      <c r="H7" s="97"/>
      <c r="I7" s="97"/>
      <c r="J7" s="97"/>
      <c r="K7" s="97"/>
      <c r="L7" s="95"/>
      <c r="M7" s="95"/>
      <c r="N7" s="96"/>
    </row>
    <row r="8" spans="1:14" ht="21" customHeight="1">
      <c r="A8" s="94"/>
      <c r="B8" s="97"/>
      <c r="C8" s="97"/>
      <c r="D8" s="97"/>
      <c r="E8" s="97"/>
      <c r="F8" s="97"/>
      <c r="G8" s="97"/>
      <c r="H8" s="97"/>
      <c r="I8" s="97"/>
      <c r="J8" s="97"/>
      <c r="K8" s="97"/>
      <c r="L8" s="95"/>
      <c r="M8" s="95"/>
      <c r="N8" s="96"/>
    </row>
    <row r="9" spans="1:14" ht="21" customHeight="1">
      <c r="A9" s="94"/>
      <c r="B9" s="97" t="s">
        <v>198</v>
      </c>
      <c r="C9" s="97"/>
      <c r="D9" s="97"/>
      <c r="E9" s="97"/>
      <c r="F9" s="97"/>
      <c r="G9" s="97"/>
      <c r="H9" s="97"/>
      <c r="I9" s="97"/>
      <c r="J9" s="97"/>
      <c r="K9" s="97"/>
      <c r="L9" s="95"/>
      <c r="M9" s="95"/>
      <c r="N9" s="96"/>
    </row>
    <row r="10" spans="1:14" ht="33.75" customHeight="1">
      <c r="A10" s="94"/>
      <c r="B10" s="97" t="s">
        <v>199</v>
      </c>
      <c r="C10" s="97"/>
      <c r="D10" s="97"/>
      <c r="E10" s="97"/>
      <c r="F10" s="97"/>
      <c r="G10" s="97"/>
      <c r="H10" s="97"/>
      <c r="I10" s="97"/>
      <c r="J10" s="97"/>
      <c r="K10" s="97"/>
      <c r="L10" s="95"/>
      <c r="M10" s="95"/>
      <c r="N10" s="96"/>
    </row>
    <row r="11" spans="1:14" ht="33.75" customHeight="1">
      <c r="A11" s="94"/>
      <c r="B11" s="97" t="s">
        <v>200</v>
      </c>
      <c r="C11" s="97"/>
      <c r="D11" s="97"/>
      <c r="E11" s="97"/>
      <c r="F11" s="97"/>
      <c r="G11" s="97"/>
      <c r="H11" s="97"/>
      <c r="I11" s="97"/>
      <c r="J11" s="97"/>
      <c r="K11" s="97"/>
      <c r="L11" s="95"/>
      <c r="M11" s="95"/>
      <c r="N11" s="96"/>
    </row>
    <row r="12" spans="1:14" ht="33.75" customHeight="1">
      <c r="A12" s="94"/>
      <c r="B12" s="97" t="s">
        <v>201</v>
      </c>
      <c r="C12" s="97"/>
      <c r="D12" s="97"/>
      <c r="E12" s="97"/>
      <c r="F12" s="97"/>
      <c r="G12" s="97"/>
      <c r="H12" s="97"/>
      <c r="I12" s="97"/>
      <c r="J12" s="97"/>
      <c r="K12" s="97"/>
      <c r="L12" s="95"/>
      <c r="M12" s="95"/>
      <c r="N12" s="96"/>
    </row>
    <row r="13" spans="1:14" ht="33.75" customHeight="1">
      <c r="A13" s="94"/>
      <c r="B13" s="97" t="s">
        <v>202</v>
      </c>
      <c r="C13" s="97"/>
      <c r="D13" s="97"/>
      <c r="E13" s="97"/>
      <c r="F13" s="97"/>
      <c r="G13" s="97"/>
      <c r="H13" s="97"/>
      <c r="I13" s="97"/>
      <c r="J13" s="97"/>
      <c r="K13" s="97"/>
      <c r="L13" s="95"/>
      <c r="M13" s="95"/>
      <c r="N13" s="96"/>
    </row>
    <row r="14" spans="1:14" ht="33.75" customHeight="1">
      <c r="A14" s="94"/>
      <c r="B14" s="97" t="s">
        <v>203</v>
      </c>
      <c r="C14" s="97"/>
      <c r="D14" s="97"/>
      <c r="E14" s="97"/>
      <c r="F14" s="97"/>
      <c r="G14" s="97"/>
      <c r="H14" s="97"/>
      <c r="I14" s="97"/>
      <c r="J14" s="97"/>
      <c r="K14" s="97"/>
      <c r="L14" s="95"/>
      <c r="M14" s="95"/>
      <c r="N14" s="96"/>
    </row>
    <row r="15" spans="1:14" ht="33.75" customHeight="1">
      <c r="A15" s="94"/>
      <c r="B15" s="97" t="s">
        <v>204</v>
      </c>
      <c r="C15" s="97"/>
      <c r="D15" s="97"/>
      <c r="E15" s="97"/>
      <c r="F15" s="97"/>
      <c r="G15" s="97"/>
      <c r="H15" s="97"/>
      <c r="I15" s="97"/>
      <c r="J15" s="97"/>
      <c r="K15" s="97"/>
      <c r="L15" s="95"/>
      <c r="M15" s="95"/>
      <c r="N15" s="96"/>
    </row>
    <row r="16" spans="1:14" ht="33.75" customHeight="1">
      <c r="A16" s="94"/>
      <c r="B16" s="97" t="s">
        <v>205</v>
      </c>
      <c r="C16" s="97"/>
      <c r="D16" s="97"/>
      <c r="E16" s="97"/>
      <c r="F16" s="97"/>
      <c r="G16" s="97"/>
      <c r="H16" s="97"/>
      <c r="I16" s="97"/>
      <c r="J16" s="97"/>
      <c r="K16" s="97"/>
      <c r="L16" s="95"/>
      <c r="M16" s="95"/>
      <c r="N16" s="96"/>
    </row>
    <row r="17" spans="1:14" ht="21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100"/>
      <c r="M17" s="100"/>
      <c r="N17" s="101"/>
    </row>
    <row r="18" spans="2:14" ht="21" customHeight="1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5"/>
      <c r="M18" s="95"/>
      <c r="N18" s="102"/>
    </row>
    <row r="19" spans="2:13" ht="21" customHeight="1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27"/>
      <c r="M19" s="27"/>
    </row>
    <row r="20" spans="2:13" ht="21" customHeight="1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27"/>
      <c r="M20" s="27"/>
    </row>
    <row r="21" spans="2:13" ht="21" customHeight="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27"/>
      <c r="M21" s="27"/>
    </row>
    <row r="22" spans="2:13" ht="21" customHeight="1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27"/>
      <c r="M22" s="27"/>
    </row>
    <row r="23" spans="2:13" ht="21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27"/>
      <c r="M23" s="27"/>
    </row>
    <row r="24" spans="2:13" ht="21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27"/>
      <c r="M24" s="27"/>
    </row>
    <row r="25" spans="2:13" ht="21" customHeight="1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27"/>
      <c r="M25" s="27"/>
    </row>
    <row r="26" spans="2:13" ht="14.2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27"/>
      <c r="M26" s="27"/>
    </row>
    <row r="27" spans="2:13" ht="14.2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27"/>
      <c r="M27" s="27"/>
    </row>
    <row r="28" spans="2:13" ht="13.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sheetProtection/>
  <mergeCells count="1">
    <mergeCell ref="B2:N2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3" sqref="B13:K13"/>
    </sheetView>
  </sheetViews>
  <sheetFormatPr defaultColWidth="8.88671875" defaultRowHeight="13.5"/>
  <cols>
    <col min="1" max="1" width="6.10546875" style="0" customWidth="1"/>
    <col min="2" max="10" width="11.5546875" style="0" customWidth="1"/>
    <col min="11" max="11" width="3.5546875" style="0" customWidth="1"/>
  </cols>
  <sheetData>
    <row r="1" spans="1:11" ht="31.5">
      <c r="A1" s="112" t="s">
        <v>155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0.25" customHeight="1">
      <c r="A2" s="31" t="s">
        <v>125</v>
      </c>
      <c r="B2" s="113" t="s">
        <v>152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1:11" ht="20.25" customHeight="1">
      <c r="A3" s="32" t="s">
        <v>126</v>
      </c>
      <c r="B3" s="113" t="s">
        <v>153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customHeight="1">
      <c r="A4" s="32" t="s">
        <v>127</v>
      </c>
      <c r="B4" s="113" t="s">
        <v>128</v>
      </c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0.25" customHeight="1">
      <c r="A5" s="114" t="s">
        <v>129</v>
      </c>
      <c r="B5" s="113" t="s">
        <v>154</v>
      </c>
      <c r="C5" s="113"/>
      <c r="D5" s="113"/>
      <c r="E5" s="113"/>
      <c r="F5" s="113"/>
      <c r="G5" s="113"/>
      <c r="H5" s="113"/>
      <c r="I5" s="113"/>
      <c r="J5" s="113"/>
      <c r="K5" s="113"/>
    </row>
    <row r="6" spans="1:11" ht="20.25" customHeight="1">
      <c r="A6" s="115"/>
      <c r="B6" s="113" t="s">
        <v>181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1" ht="20.25" customHeight="1">
      <c r="A7" s="115"/>
      <c r="B7" s="113" t="s">
        <v>217</v>
      </c>
      <c r="C7" s="113"/>
      <c r="D7" s="113"/>
      <c r="E7" s="113"/>
      <c r="F7" s="113"/>
      <c r="G7" s="113"/>
      <c r="H7" s="113"/>
      <c r="I7" s="113"/>
      <c r="J7" s="113"/>
      <c r="K7" s="113"/>
    </row>
    <row r="8" spans="1:11" ht="20.25" customHeight="1">
      <c r="A8" s="115"/>
      <c r="B8" s="113" t="s">
        <v>216</v>
      </c>
      <c r="C8" s="113"/>
      <c r="D8" s="113"/>
      <c r="E8" s="113"/>
      <c r="F8" s="113"/>
      <c r="G8" s="113"/>
      <c r="H8" s="113"/>
      <c r="I8" s="113"/>
      <c r="J8" s="113"/>
      <c r="K8" s="113"/>
    </row>
    <row r="9" spans="1:11" ht="20.25" customHeight="1">
      <c r="A9" s="115"/>
      <c r="B9" s="113" t="s">
        <v>182</v>
      </c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20.25" customHeight="1">
      <c r="A10" s="115"/>
      <c r="B10" s="113" t="s">
        <v>183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20.25" customHeight="1">
      <c r="A11" s="115"/>
      <c r="B11" s="113" t="s">
        <v>184</v>
      </c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20.25" customHeight="1">
      <c r="A12" s="115"/>
      <c r="B12" s="113" t="s">
        <v>130</v>
      </c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0.25" customHeight="1">
      <c r="A13" s="115"/>
      <c r="B13" s="113" t="s">
        <v>167</v>
      </c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20.25" customHeight="1">
      <c r="A14" s="115"/>
      <c r="B14" s="113" t="s">
        <v>180</v>
      </c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20.25" customHeight="1">
      <c r="A15" s="115"/>
      <c r="B15" s="113" t="s">
        <v>206</v>
      </c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0.25" customHeight="1">
      <c r="A16" s="115"/>
      <c r="B16" s="113" t="s">
        <v>185</v>
      </c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20.25" customHeight="1">
      <c r="A17" s="115"/>
      <c r="B17" s="113" t="s">
        <v>186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20.25" customHeight="1">
      <c r="A18" s="115"/>
      <c r="B18" s="117" t="s">
        <v>187</v>
      </c>
      <c r="C18" s="118"/>
      <c r="D18" s="118"/>
      <c r="E18" s="118"/>
      <c r="F18" s="118"/>
      <c r="G18" s="118"/>
      <c r="H18" s="118"/>
      <c r="I18" s="118"/>
      <c r="J18" s="118"/>
      <c r="K18" s="119"/>
    </row>
    <row r="19" spans="1:11" ht="20.25" customHeight="1">
      <c r="A19" s="116"/>
      <c r="B19" s="117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40.5" customHeight="1">
      <c r="A20" s="33" t="s">
        <v>131</v>
      </c>
      <c r="B20" s="120" t="s">
        <v>132</v>
      </c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40.5" customHeight="1">
      <c r="A21" s="33" t="s">
        <v>133</v>
      </c>
      <c r="B21" s="120" t="s">
        <v>134</v>
      </c>
      <c r="C21" s="120"/>
      <c r="D21" s="120"/>
      <c r="E21" s="120"/>
      <c r="F21" s="120"/>
      <c r="G21" s="120"/>
      <c r="H21" s="120"/>
      <c r="I21" s="120"/>
      <c r="J21" s="120"/>
      <c r="K21" s="120"/>
    </row>
  </sheetData>
  <sheetProtection/>
  <mergeCells count="22">
    <mergeCell ref="B18:K18"/>
    <mergeCell ref="B19:K19"/>
    <mergeCell ref="B20:K20"/>
    <mergeCell ref="B21:K21"/>
    <mergeCell ref="B14:K14"/>
    <mergeCell ref="B15:K15"/>
    <mergeCell ref="B9:K9"/>
    <mergeCell ref="B10:K10"/>
    <mergeCell ref="B11:K11"/>
    <mergeCell ref="B12:K12"/>
    <mergeCell ref="B13:K13"/>
    <mergeCell ref="B17:K17"/>
    <mergeCell ref="A1:K1"/>
    <mergeCell ref="B2:K2"/>
    <mergeCell ref="B3:K3"/>
    <mergeCell ref="B4:K4"/>
    <mergeCell ref="A5:A19"/>
    <mergeCell ref="B5:K5"/>
    <mergeCell ref="B6:K6"/>
    <mergeCell ref="B7:K7"/>
    <mergeCell ref="B8:K8"/>
    <mergeCell ref="B16:K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J9" sqref="J9"/>
    </sheetView>
  </sheetViews>
  <sheetFormatPr defaultColWidth="8.88671875" defaultRowHeight="13.5"/>
  <cols>
    <col min="1" max="2" width="9.88671875" style="0" customWidth="1"/>
    <col min="3" max="4" width="10.5546875" style="0" customWidth="1"/>
    <col min="5" max="5" width="9.88671875" style="0" customWidth="1"/>
    <col min="6" max="6" width="8.77734375" style="0" customWidth="1"/>
    <col min="7" max="8" width="9.88671875" style="0" customWidth="1"/>
    <col min="9" max="10" width="10.5546875" style="0" customWidth="1"/>
    <col min="11" max="11" width="9.88671875" style="0" customWidth="1"/>
    <col min="12" max="12" width="8.77734375" style="0" customWidth="1"/>
  </cols>
  <sheetData>
    <row r="1" spans="1:12" s="1" customFormat="1" ht="20.25" customHeight="1" thickBot="1">
      <c r="A1" s="133" t="s">
        <v>120</v>
      </c>
      <c r="B1" s="133"/>
      <c r="C1" s="2"/>
      <c r="D1" s="2"/>
      <c r="E1" s="2"/>
      <c r="F1" s="9"/>
      <c r="G1"/>
      <c r="H1"/>
      <c r="I1"/>
      <c r="J1" t="s">
        <v>119</v>
      </c>
      <c r="K1"/>
      <c r="L1" s="22" t="s">
        <v>46</v>
      </c>
    </row>
    <row r="2" spans="1:12" s="1" customFormat="1" ht="33" customHeight="1" thickBot="1" thickTop="1">
      <c r="A2" s="134" t="s">
        <v>93</v>
      </c>
      <c r="B2" s="135"/>
      <c r="C2" s="135"/>
      <c r="D2" s="135"/>
      <c r="E2" s="135"/>
      <c r="F2" s="136"/>
      <c r="G2" s="134" t="s">
        <v>94</v>
      </c>
      <c r="H2" s="135"/>
      <c r="I2" s="135"/>
      <c r="J2" s="135"/>
      <c r="K2" s="135"/>
      <c r="L2" s="136"/>
    </row>
    <row r="3" spans="1:12" s="1" customFormat="1" ht="33" customHeight="1" thickTop="1">
      <c r="A3" s="125" t="s">
        <v>95</v>
      </c>
      <c r="B3" s="127" t="s">
        <v>96</v>
      </c>
      <c r="C3" s="129" t="s">
        <v>172</v>
      </c>
      <c r="D3" s="129" t="s">
        <v>173</v>
      </c>
      <c r="E3" s="131" t="s">
        <v>174</v>
      </c>
      <c r="F3" s="132"/>
      <c r="G3" s="125" t="s">
        <v>0</v>
      </c>
      <c r="H3" s="127" t="s">
        <v>1</v>
      </c>
      <c r="I3" s="129" t="s">
        <v>172</v>
      </c>
      <c r="J3" s="129" t="s">
        <v>173</v>
      </c>
      <c r="K3" s="131" t="s">
        <v>174</v>
      </c>
      <c r="L3" s="132"/>
    </row>
    <row r="4" spans="1:12" s="1" customFormat="1" ht="33" customHeight="1">
      <c r="A4" s="126"/>
      <c r="B4" s="128"/>
      <c r="C4" s="130"/>
      <c r="D4" s="130"/>
      <c r="E4" s="83" t="s">
        <v>177</v>
      </c>
      <c r="F4" s="83" t="s">
        <v>178</v>
      </c>
      <c r="G4" s="126"/>
      <c r="H4" s="128"/>
      <c r="I4" s="130"/>
      <c r="J4" s="130"/>
      <c r="K4" s="83" t="s">
        <v>177</v>
      </c>
      <c r="L4" s="85" t="s">
        <v>178</v>
      </c>
    </row>
    <row r="5" spans="1:12" s="1" customFormat="1" ht="33" customHeight="1">
      <c r="A5" s="13" t="s">
        <v>97</v>
      </c>
      <c r="B5" s="14" t="s">
        <v>98</v>
      </c>
      <c r="C5" s="23">
        <v>43452</v>
      </c>
      <c r="D5" s="23">
        <v>48789</v>
      </c>
      <c r="E5" s="80">
        <f>C5-D5</f>
        <v>-5337</v>
      </c>
      <c r="F5" s="86">
        <f>E5/D5</f>
        <v>-0.10938941154768493</v>
      </c>
      <c r="G5" s="137" t="s">
        <v>99</v>
      </c>
      <c r="H5" s="14" t="s">
        <v>100</v>
      </c>
      <c r="I5" s="25">
        <v>129660</v>
      </c>
      <c r="J5" s="25">
        <v>135587</v>
      </c>
      <c r="K5" s="80">
        <f>I5-J5</f>
        <v>-5927</v>
      </c>
      <c r="L5" s="86">
        <f>K5/J5</f>
        <v>-0.043713630362792896</v>
      </c>
    </row>
    <row r="6" spans="1:12" s="1" customFormat="1" ht="33" customHeight="1">
      <c r="A6" s="13" t="s">
        <v>101</v>
      </c>
      <c r="B6" s="14" t="s">
        <v>101</v>
      </c>
      <c r="C6" s="23">
        <v>2490</v>
      </c>
      <c r="D6" s="23">
        <v>5400</v>
      </c>
      <c r="E6" s="80">
        <f aca="true" t="shared" si="0" ref="E6:E11">C6-D6</f>
        <v>-2910</v>
      </c>
      <c r="F6" s="86">
        <f aca="true" t="shared" si="1" ref="F6:F11">E6/D6</f>
        <v>-0.5388888888888889</v>
      </c>
      <c r="G6" s="138"/>
      <c r="H6" s="14" t="s">
        <v>102</v>
      </c>
      <c r="I6" s="25">
        <v>700</v>
      </c>
      <c r="J6" s="25">
        <v>700</v>
      </c>
      <c r="K6" s="80">
        <f aca="true" t="shared" si="2" ref="K6:K14">I6-J6</f>
        <v>0</v>
      </c>
      <c r="L6" s="86">
        <f aca="true" t="shared" si="3" ref="L6:L14">K6/J6</f>
        <v>0</v>
      </c>
    </row>
    <row r="7" spans="1:12" s="1" customFormat="1" ht="33" customHeight="1">
      <c r="A7" s="13" t="s">
        <v>103</v>
      </c>
      <c r="B7" s="14" t="s">
        <v>103</v>
      </c>
      <c r="C7" s="23">
        <v>121158</v>
      </c>
      <c r="D7" s="23">
        <v>122888</v>
      </c>
      <c r="E7" s="80">
        <f t="shared" si="0"/>
        <v>-1730</v>
      </c>
      <c r="F7" s="86">
        <f t="shared" si="1"/>
        <v>-0.014077859514354535</v>
      </c>
      <c r="G7" s="139"/>
      <c r="H7" s="14" t="s">
        <v>104</v>
      </c>
      <c r="I7" s="25">
        <v>18385</v>
      </c>
      <c r="J7" s="25">
        <v>17800</v>
      </c>
      <c r="K7" s="80">
        <f t="shared" si="2"/>
        <v>585</v>
      </c>
      <c r="L7" s="86">
        <f t="shared" si="3"/>
        <v>0.03286516853932584</v>
      </c>
    </row>
    <row r="8" spans="1:12" s="1" customFormat="1" ht="33" customHeight="1">
      <c r="A8" s="13" t="s">
        <v>105</v>
      </c>
      <c r="B8" s="14" t="s">
        <v>105</v>
      </c>
      <c r="C8" s="23">
        <v>2470</v>
      </c>
      <c r="D8" s="23">
        <v>1200</v>
      </c>
      <c r="E8" s="80">
        <f t="shared" si="0"/>
        <v>1270</v>
      </c>
      <c r="F8" s="86">
        <f t="shared" si="1"/>
        <v>1.0583333333333333</v>
      </c>
      <c r="G8" s="17" t="s">
        <v>106</v>
      </c>
      <c r="H8" s="18" t="s">
        <v>107</v>
      </c>
      <c r="I8" s="25">
        <v>1300</v>
      </c>
      <c r="J8" s="25">
        <v>1300</v>
      </c>
      <c r="K8" s="80">
        <f t="shared" si="2"/>
        <v>0</v>
      </c>
      <c r="L8" s="86">
        <f t="shared" si="3"/>
        <v>0</v>
      </c>
    </row>
    <row r="9" spans="1:12" s="1" customFormat="1" ht="33" customHeight="1">
      <c r="A9" s="13" t="s">
        <v>108</v>
      </c>
      <c r="B9" s="19" t="s">
        <v>109</v>
      </c>
      <c r="C9" s="23">
        <v>3000</v>
      </c>
      <c r="D9" s="23"/>
      <c r="E9" s="80">
        <f t="shared" si="0"/>
        <v>3000</v>
      </c>
      <c r="F9" s="86" t="s">
        <v>179</v>
      </c>
      <c r="G9" s="138" t="s">
        <v>110</v>
      </c>
      <c r="H9" s="14" t="s">
        <v>111</v>
      </c>
      <c r="I9" s="25">
        <v>24455</v>
      </c>
      <c r="J9" s="25">
        <v>25340</v>
      </c>
      <c r="K9" s="80">
        <f t="shared" si="2"/>
        <v>-885</v>
      </c>
      <c r="L9" s="86">
        <f t="shared" si="3"/>
        <v>-0.03492501973164957</v>
      </c>
    </row>
    <row r="10" spans="1:12" s="1" customFormat="1" ht="33" customHeight="1">
      <c r="A10" s="13" t="s">
        <v>112</v>
      </c>
      <c r="B10" s="19" t="s">
        <v>112</v>
      </c>
      <c r="C10" s="23">
        <v>4380</v>
      </c>
      <c r="D10" s="23">
        <v>4200</v>
      </c>
      <c r="E10" s="80">
        <f t="shared" si="0"/>
        <v>180</v>
      </c>
      <c r="F10" s="86">
        <f t="shared" si="1"/>
        <v>0.04285714285714286</v>
      </c>
      <c r="G10" s="138"/>
      <c r="H10" s="14" t="s">
        <v>113</v>
      </c>
      <c r="I10" s="25">
        <v>100</v>
      </c>
      <c r="J10" s="25">
        <v>100</v>
      </c>
      <c r="K10" s="80">
        <f t="shared" si="2"/>
        <v>0</v>
      </c>
      <c r="L10" s="86">
        <f t="shared" si="3"/>
        <v>0</v>
      </c>
    </row>
    <row r="11" spans="1:12" s="1" customFormat="1" ht="33" customHeight="1">
      <c r="A11" s="13" t="s">
        <v>114</v>
      </c>
      <c r="B11" s="18" t="s">
        <v>114</v>
      </c>
      <c r="C11" s="23">
        <v>2650</v>
      </c>
      <c r="D11" s="23">
        <v>2050</v>
      </c>
      <c r="E11" s="80">
        <f t="shared" si="0"/>
        <v>600</v>
      </c>
      <c r="F11" s="86">
        <f t="shared" si="1"/>
        <v>0.2926829268292683</v>
      </c>
      <c r="G11" s="139"/>
      <c r="H11" s="18" t="s">
        <v>110</v>
      </c>
      <c r="I11" s="25">
        <v>900</v>
      </c>
      <c r="J11" s="25">
        <v>900</v>
      </c>
      <c r="K11" s="80">
        <f t="shared" si="2"/>
        <v>0</v>
      </c>
      <c r="L11" s="86">
        <f t="shared" si="3"/>
        <v>0</v>
      </c>
    </row>
    <row r="12" spans="1:12" s="1" customFormat="1" ht="33" customHeight="1">
      <c r="A12" s="13"/>
      <c r="B12" s="18"/>
      <c r="C12" s="10"/>
      <c r="D12" s="23"/>
      <c r="E12" s="80"/>
      <c r="F12" s="86"/>
      <c r="G12" s="17" t="s">
        <v>115</v>
      </c>
      <c r="H12" s="21" t="s">
        <v>115</v>
      </c>
      <c r="I12" s="25">
        <v>500</v>
      </c>
      <c r="J12" s="25">
        <v>500</v>
      </c>
      <c r="K12" s="80">
        <f t="shared" si="2"/>
        <v>0</v>
      </c>
      <c r="L12" s="86">
        <f t="shared" si="3"/>
        <v>0</v>
      </c>
    </row>
    <row r="13" spans="1:12" s="1" customFormat="1" ht="33" customHeight="1">
      <c r="A13" s="15"/>
      <c r="B13" s="19"/>
      <c r="C13" s="11"/>
      <c r="D13" s="24"/>
      <c r="E13" s="81"/>
      <c r="F13" s="87"/>
      <c r="G13" s="17" t="s">
        <v>116</v>
      </c>
      <c r="H13" s="21" t="s">
        <v>116</v>
      </c>
      <c r="I13" s="26">
        <v>500</v>
      </c>
      <c r="J13" s="26">
        <v>500</v>
      </c>
      <c r="K13" s="80">
        <f t="shared" si="2"/>
        <v>0</v>
      </c>
      <c r="L13" s="86">
        <f t="shared" si="3"/>
        <v>0</v>
      </c>
    </row>
    <row r="14" spans="1:12" s="1" customFormat="1" ht="33" customHeight="1" thickBot="1">
      <c r="A14" s="15"/>
      <c r="B14" s="19"/>
      <c r="C14" s="11"/>
      <c r="D14" s="24"/>
      <c r="E14" s="81"/>
      <c r="F14" s="87"/>
      <c r="G14" s="16" t="s">
        <v>123</v>
      </c>
      <c r="H14" s="20" t="s">
        <v>124</v>
      </c>
      <c r="I14" s="26">
        <v>3100</v>
      </c>
      <c r="J14" s="26">
        <v>1800</v>
      </c>
      <c r="K14" s="80">
        <f t="shared" si="2"/>
        <v>1300</v>
      </c>
      <c r="L14" s="86">
        <f t="shared" si="3"/>
        <v>0.7222222222222222</v>
      </c>
    </row>
    <row r="15" spans="1:12" ht="35.25" customHeight="1" thickBot="1" thickTop="1">
      <c r="A15" s="121" t="s">
        <v>117</v>
      </c>
      <c r="B15" s="122"/>
      <c r="C15" s="12">
        <f>SUM(C5:C11)</f>
        <v>179600</v>
      </c>
      <c r="D15" s="12">
        <f>SUM(D5:D11)</f>
        <v>184527</v>
      </c>
      <c r="E15" s="82">
        <f>C15-D15</f>
        <v>-4927</v>
      </c>
      <c r="F15" s="88">
        <f>E15/D15</f>
        <v>-0.02670069962661291</v>
      </c>
      <c r="G15" s="123" t="s">
        <v>118</v>
      </c>
      <c r="H15" s="124"/>
      <c r="I15" s="12">
        <f>SUM(I5:I14)</f>
        <v>179600</v>
      </c>
      <c r="J15" s="12">
        <f>SUM(J5:J14)</f>
        <v>184527</v>
      </c>
      <c r="K15" s="82">
        <f>I15-J15</f>
        <v>-4927</v>
      </c>
      <c r="L15" s="88">
        <f>K15/J15</f>
        <v>-0.02670069962661291</v>
      </c>
    </row>
    <row r="16" spans="1:6" ht="14.25" thickTop="1">
      <c r="A16" s="3"/>
      <c r="B16" s="3"/>
      <c r="C16" s="1"/>
      <c r="D16" s="1"/>
      <c r="E16" s="1"/>
      <c r="F16" s="1"/>
    </row>
  </sheetData>
  <sheetProtection/>
  <mergeCells count="17">
    <mergeCell ref="A1:B1"/>
    <mergeCell ref="A2:F2"/>
    <mergeCell ref="G2:L2"/>
    <mergeCell ref="G5:G7"/>
    <mergeCell ref="G9:G11"/>
    <mergeCell ref="D3:D4"/>
    <mergeCell ref="E3:F3"/>
    <mergeCell ref="G3:G4"/>
    <mergeCell ref="H3:H4"/>
    <mergeCell ref="I3:I4"/>
    <mergeCell ref="A15:B15"/>
    <mergeCell ref="G15:H15"/>
    <mergeCell ref="A3:A4"/>
    <mergeCell ref="B3:B4"/>
    <mergeCell ref="C3:C4"/>
    <mergeCell ref="K3:L3"/>
    <mergeCell ref="J3:J4"/>
  </mergeCells>
  <printOptions/>
  <pageMargins left="0.5118110236220472" right="0.31496062992125984" top="0.7874015748031497" bottom="0.7086614173228347" header="0.31496062992125984" footer="0.3937007874015748"/>
  <pageSetup orientation="landscape" paperSize="9" r:id="rId1"/>
  <headerFooter alignWithMargins="0">
    <oddHeader>&amp;C&amp;"굴림,굵게"&amp;16 2016년 추가경정예산총괄표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6">
      <selection activeCell="K13" sqref="K13"/>
    </sheetView>
  </sheetViews>
  <sheetFormatPr defaultColWidth="8.88671875" defaultRowHeight="13.5"/>
  <cols>
    <col min="1" max="3" width="6.99609375" style="0" customWidth="1"/>
    <col min="4" max="4" width="6.99609375" style="7" customWidth="1"/>
    <col min="5" max="6" width="11.88671875" style="0" customWidth="1"/>
    <col min="7" max="7" width="8.77734375" style="0" bestFit="1" customWidth="1"/>
    <col min="8" max="8" width="56.6640625" style="0" customWidth="1"/>
    <col min="9" max="9" width="8.88671875" style="5" customWidth="1"/>
  </cols>
  <sheetData>
    <row r="1" spans="1:9" s="1" customFormat="1" ht="20.25" customHeight="1">
      <c r="A1" s="62" t="s">
        <v>120</v>
      </c>
      <c r="B1" s="62"/>
      <c r="C1" s="8"/>
      <c r="D1" s="29"/>
      <c r="E1" s="8"/>
      <c r="F1" s="8"/>
      <c r="G1" s="152" t="s">
        <v>46</v>
      </c>
      <c r="H1" s="152"/>
      <c r="I1" s="4"/>
    </row>
    <row r="2" spans="1:8" s="55" customFormat="1" ht="20.25" customHeight="1">
      <c r="A2" s="73" t="s">
        <v>0</v>
      </c>
      <c r="B2" s="73" t="s">
        <v>1</v>
      </c>
      <c r="C2" s="73" t="s">
        <v>2</v>
      </c>
      <c r="D2" s="73" t="s">
        <v>29</v>
      </c>
      <c r="E2" s="72" t="s">
        <v>137</v>
      </c>
      <c r="F2" s="72" t="s">
        <v>138</v>
      </c>
      <c r="G2" s="72" t="s">
        <v>139</v>
      </c>
      <c r="H2" s="72" t="s">
        <v>151</v>
      </c>
    </row>
    <row r="3" spans="1:8" s="55" customFormat="1" ht="93" customHeight="1">
      <c r="A3" s="141" t="s">
        <v>3</v>
      </c>
      <c r="B3" s="141" t="s">
        <v>36</v>
      </c>
      <c r="C3" s="141" t="s">
        <v>31</v>
      </c>
      <c r="D3" s="56" t="s">
        <v>32</v>
      </c>
      <c r="E3" s="57">
        <v>26127</v>
      </c>
      <c r="F3" s="57">
        <v>30722</v>
      </c>
      <c r="G3" s="58">
        <f aca="true" t="shared" si="0" ref="G3:G8">E3-F3</f>
        <v>-4595</v>
      </c>
      <c r="H3" s="28" t="s">
        <v>207</v>
      </c>
    </row>
    <row r="4" spans="1:8" s="55" customFormat="1" ht="30" customHeight="1">
      <c r="A4" s="141"/>
      <c r="B4" s="141"/>
      <c r="C4" s="141"/>
      <c r="D4" s="38" t="s">
        <v>33</v>
      </c>
      <c r="E4" s="84">
        <v>17325</v>
      </c>
      <c r="F4" s="84">
        <v>18067</v>
      </c>
      <c r="G4" s="58">
        <f t="shared" si="0"/>
        <v>-742</v>
      </c>
      <c r="H4" s="28" t="s">
        <v>208</v>
      </c>
    </row>
    <row r="5" spans="1:8" s="55" customFormat="1" ht="20.25" customHeight="1">
      <c r="A5" s="141"/>
      <c r="B5" s="141"/>
      <c r="C5" s="142"/>
      <c r="D5" s="38"/>
      <c r="E5" s="58">
        <f>E4+E3</f>
        <v>43452</v>
      </c>
      <c r="F5" s="58">
        <f>F4+F3</f>
        <v>48789</v>
      </c>
      <c r="G5" s="58">
        <f t="shared" si="0"/>
        <v>-5337</v>
      </c>
      <c r="H5" s="63" t="s">
        <v>143</v>
      </c>
    </row>
    <row r="6" spans="1:8" s="55" customFormat="1" ht="20.25" customHeight="1">
      <c r="A6" s="141"/>
      <c r="B6" s="142"/>
      <c r="C6" s="143"/>
      <c r="D6" s="144"/>
      <c r="E6" s="58">
        <f>E5</f>
        <v>43452</v>
      </c>
      <c r="F6" s="58">
        <f>F5</f>
        <v>48789</v>
      </c>
      <c r="G6" s="58">
        <f t="shared" si="0"/>
        <v>-5337</v>
      </c>
      <c r="H6" s="63" t="s">
        <v>143</v>
      </c>
    </row>
    <row r="7" spans="1:8" s="55" customFormat="1" ht="20.25" customHeight="1" thickBot="1">
      <c r="A7" s="153"/>
      <c r="B7" s="145"/>
      <c r="C7" s="146"/>
      <c r="D7" s="147"/>
      <c r="E7" s="59">
        <f>E6</f>
        <v>43452</v>
      </c>
      <c r="F7" s="59">
        <f>F6</f>
        <v>48789</v>
      </c>
      <c r="G7" s="59">
        <f t="shared" si="0"/>
        <v>-5337</v>
      </c>
      <c r="H7" s="66" t="s">
        <v>143</v>
      </c>
    </row>
    <row r="8" spans="1:8" s="55" customFormat="1" ht="48.75" customHeight="1" thickTop="1">
      <c r="A8" s="140" t="s">
        <v>34</v>
      </c>
      <c r="B8" s="140" t="s">
        <v>34</v>
      </c>
      <c r="C8" s="154" t="s">
        <v>35</v>
      </c>
      <c r="D8" s="54" t="s">
        <v>6</v>
      </c>
      <c r="E8" s="60">
        <v>2490</v>
      </c>
      <c r="F8" s="60">
        <v>5400</v>
      </c>
      <c r="G8" s="60">
        <f t="shared" si="0"/>
        <v>-2910</v>
      </c>
      <c r="H8" s="30" t="s">
        <v>209</v>
      </c>
    </row>
    <row r="9" spans="1:8" s="55" customFormat="1" ht="20.25" customHeight="1">
      <c r="A9" s="141"/>
      <c r="B9" s="141"/>
      <c r="C9" s="148"/>
      <c r="D9" s="38"/>
      <c r="E9" s="58">
        <f>SUM(E8:E8)</f>
        <v>2490</v>
      </c>
      <c r="F9" s="58">
        <f>SUM(F8:F8)</f>
        <v>5400</v>
      </c>
      <c r="G9" s="58">
        <f>SUM(G8:G8)</f>
        <v>-2910</v>
      </c>
      <c r="H9" s="63" t="s">
        <v>141</v>
      </c>
    </row>
    <row r="10" spans="1:8" s="55" customFormat="1" ht="20.25" customHeight="1">
      <c r="A10" s="141"/>
      <c r="B10" s="142"/>
      <c r="C10" s="143"/>
      <c r="D10" s="144"/>
      <c r="E10" s="58">
        <f>E9</f>
        <v>2490</v>
      </c>
      <c r="F10" s="58">
        <f>F9</f>
        <v>5400</v>
      </c>
      <c r="G10" s="58">
        <f>G9</f>
        <v>-2910</v>
      </c>
      <c r="H10" s="63" t="s">
        <v>141</v>
      </c>
    </row>
    <row r="11" spans="1:8" s="55" customFormat="1" ht="20.25" customHeight="1" thickBot="1">
      <c r="A11" s="153"/>
      <c r="B11" s="145"/>
      <c r="C11" s="146"/>
      <c r="D11" s="147"/>
      <c r="E11" s="59">
        <f>E8</f>
        <v>2490</v>
      </c>
      <c r="F11" s="59">
        <f>F8</f>
        <v>5400</v>
      </c>
      <c r="G11" s="59">
        <f>G8</f>
        <v>-2910</v>
      </c>
      <c r="H11" s="67" t="s">
        <v>140</v>
      </c>
    </row>
    <row r="12" spans="1:8" s="55" customFormat="1" ht="89.25" customHeight="1" thickTop="1">
      <c r="A12" s="140" t="s">
        <v>37</v>
      </c>
      <c r="B12" s="140" t="s">
        <v>37</v>
      </c>
      <c r="C12" s="140" t="s">
        <v>7</v>
      </c>
      <c r="D12" s="54" t="s">
        <v>38</v>
      </c>
      <c r="E12" s="60">
        <v>121158</v>
      </c>
      <c r="F12" s="60">
        <v>122888</v>
      </c>
      <c r="G12" s="60">
        <f>E12-F12</f>
        <v>-1730</v>
      </c>
      <c r="H12" s="30" t="s">
        <v>210</v>
      </c>
    </row>
    <row r="13" spans="1:8" s="55" customFormat="1" ht="20.25" customHeight="1">
      <c r="A13" s="141"/>
      <c r="B13" s="141"/>
      <c r="C13" s="142"/>
      <c r="D13" s="38"/>
      <c r="E13" s="58">
        <f aca="true" t="shared" si="1" ref="E13:G14">E12</f>
        <v>121158</v>
      </c>
      <c r="F13" s="58">
        <f t="shared" si="1"/>
        <v>122888</v>
      </c>
      <c r="G13" s="58">
        <f t="shared" si="1"/>
        <v>-1730</v>
      </c>
      <c r="H13" s="63" t="s">
        <v>148</v>
      </c>
    </row>
    <row r="14" spans="1:8" s="55" customFormat="1" ht="20.25" customHeight="1">
      <c r="A14" s="141"/>
      <c r="B14" s="142"/>
      <c r="C14" s="143"/>
      <c r="D14" s="144"/>
      <c r="E14" s="58">
        <f t="shared" si="1"/>
        <v>121158</v>
      </c>
      <c r="F14" s="58">
        <f t="shared" si="1"/>
        <v>122888</v>
      </c>
      <c r="G14" s="58">
        <f t="shared" si="1"/>
        <v>-1730</v>
      </c>
      <c r="H14" s="63" t="s">
        <v>148</v>
      </c>
    </row>
    <row r="15" spans="1:8" s="55" customFormat="1" ht="20.25" customHeight="1" thickBot="1">
      <c r="A15" s="153"/>
      <c r="B15" s="145"/>
      <c r="C15" s="146"/>
      <c r="D15" s="147"/>
      <c r="E15" s="59">
        <f>E14</f>
        <v>121158</v>
      </c>
      <c r="F15" s="59">
        <f>F14</f>
        <v>122888</v>
      </c>
      <c r="G15" s="59">
        <f aca="true" t="shared" si="2" ref="G15:G21">E15-F15</f>
        <v>-1730</v>
      </c>
      <c r="H15" s="67" t="s">
        <v>148</v>
      </c>
    </row>
    <row r="16" spans="1:8" s="55" customFormat="1" ht="30" customHeight="1" thickTop="1">
      <c r="A16" s="140" t="s">
        <v>8</v>
      </c>
      <c r="B16" s="140" t="s">
        <v>8</v>
      </c>
      <c r="C16" s="140" t="s">
        <v>144</v>
      </c>
      <c r="D16" s="54" t="s">
        <v>39</v>
      </c>
      <c r="E16" s="60">
        <v>1030</v>
      </c>
      <c r="F16" s="60">
        <v>0</v>
      </c>
      <c r="G16" s="60">
        <f t="shared" si="2"/>
        <v>1030</v>
      </c>
      <c r="H16" s="30" t="s">
        <v>211</v>
      </c>
    </row>
    <row r="17" spans="1:8" s="55" customFormat="1" ht="30" customHeight="1">
      <c r="A17" s="141"/>
      <c r="B17" s="141"/>
      <c r="C17" s="141"/>
      <c r="D17" s="45" t="s">
        <v>40</v>
      </c>
      <c r="E17" s="58">
        <v>1440</v>
      </c>
      <c r="F17" s="58">
        <v>1200</v>
      </c>
      <c r="G17" s="58">
        <f t="shared" si="2"/>
        <v>240</v>
      </c>
      <c r="H17" s="28" t="s">
        <v>212</v>
      </c>
    </row>
    <row r="18" spans="1:8" s="55" customFormat="1" ht="20.25" customHeight="1">
      <c r="A18" s="141"/>
      <c r="B18" s="141"/>
      <c r="C18" s="142"/>
      <c r="D18" s="38"/>
      <c r="E18" s="58">
        <f>E17+E16</f>
        <v>2470</v>
      </c>
      <c r="F18" s="58">
        <f>F17+F16</f>
        <v>1200</v>
      </c>
      <c r="G18" s="58">
        <f t="shared" si="2"/>
        <v>1270</v>
      </c>
      <c r="H18" s="41" t="s">
        <v>146</v>
      </c>
    </row>
    <row r="19" spans="1:8" s="55" customFormat="1" ht="20.25" customHeight="1">
      <c r="A19" s="141"/>
      <c r="B19" s="142"/>
      <c r="C19" s="143"/>
      <c r="D19" s="144"/>
      <c r="E19" s="58">
        <f>E18</f>
        <v>2470</v>
      </c>
      <c r="F19" s="58">
        <f>F18</f>
        <v>1200</v>
      </c>
      <c r="G19" s="58">
        <f t="shared" si="2"/>
        <v>1270</v>
      </c>
      <c r="H19" s="41" t="s">
        <v>145</v>
      </c>
    </row>
    <row r="20" spans="1:8" s="55" customFormat="1" ht="20.25" customHeight="1" thickBot="1">
      <c r="A20" s="153"/>
      <c r="B20" s="145"/>
      <c r="C20" s="146"/>
      <c r="D20" s="147"/>
      <c r="E20" s="59">
        <f>E19</f>
        <v>2470</v>
      </c>
      <c r="F20" s="59">
        <f>F19</f>
        <v>1200</v>
      </c>
      <c r="G20" s="59">
        <f t="shared" si="2"/>
        <v>1270</v>
      </c>
      <c r="H20" s="65" t="s">
        <v>146</v>
      </c>
    </row>
    <row r="21" spans="1:8" s="55" customFormat="1" ht="30" customHeight="1" thickTop="1">
      <c r="A21" s="140" t="s">
        <v>11</v>
      </c>
      <c r="B21" s="140" t="s">
        <v>11</v>
      </c>
      <c r="C21" s="140" t="s">
        <v>12</v>
      </c>
      <c r="D21" s="54" t="s">
        <v>41</v>
      </c>
      <c r="E21" s="60">
        <v>3000</v>
      </c>
      <c r="F21" s="60">
        <v>0</v>
      </c>
      <c r="G21" s="60">
        <f t="shared" si="2"/>
        <v>3000</v>
      </c>
      <c r="H21" s="30" t="s">
        <v>213</v>
      </c>
    </row>
    <row r="22" spans="1:8" s="55" customFormat="1" ht="20.25" customHeight="1">
      <c r="A22" s="141"/>
      <c r="B22" s="141"/>
      <c r="C22" s="142"/>
      <c r="D22" s="45"/>
      <c r="E22" s="58">
        <f aca="true" t="shared" si="3" ref="E22:G23">E21</f>
        <v>3000</v>
      </c>
      <c r="F22" s="58">
        <f t="shared" si="3"/>
        <v>0</v>
      </c>
      <c r="G22" s="58">
        <f t="shared" si="3"/>
        <v>3000</v>
      </c>
      <c r="H22" s="41" t="s">
        <v>147</v>
      </c>
    </row>
    <row r="23" spans="1:8" s="55" customFormat="1" ht="20.25" customHeight="1">
      <c r="A23" s="141"/>
      <c r="B23" s="142"/>
      <c r="C23" s="143"/>
      <c r="D23" s="144"/>
      <c r="E23" s="58">
        <f t="shared" si="3"/>
        <v>3000</v>
      </c>
      <c r="F23" s="58">
        <f t="shared" si="3"/>
        <v>0</v>
      </c>
      <c r="G23" s="58">
        <f t="shared" si="3"/>
        <v>3000</v>
      </c>
      <c r="H23" s="41" t="s">
        <v>147</v>
      </c>
    </row>
    <row r="24" spans="1:8" s="55" customFormat="1" ht="20.25" customHeight="1" thickBot="1">
      <c r="A24" s="153"/>
      <c r="B24" s="145"/>
      <c r="C24" s="146"/>
      <c r="D24" s="147"/>
      <c r="E24" s="59">
        <f>E22</f>
        <v>3000</v>
      </c>
      <c r="F24" s="59">
        <f>F22</f>
        <v>0</v>
      </c>
      <c r="G24" s="59">
        <f aca="true" t="shared" si="4" ref="G24:G29">E24-F24</f>
        <v>3000</v>
      </c>
      <c r="H24" s="65" t="s">
        <v>147</v>
      </c>
    </row>
    <row r="25" spans="1:8" s="55" customFormat="1" ht="51.75" customHeight="1" hidden="1" thickTop="1">
      <c r="A25" s="140" t="s">
        <v>14</v>
      </c>
      <c r="B25" s="140" t="s">
        <v>14</v>
      </c>
      <c r="C25" s="140" t="s">
        <v>15</v>
      </c>
      <c r="D25" s="54" t="s">
        <v>30</v>
      </c>
      <c r="E25" s="60">
        <v>4000</v>
      </c>
      <c r="F25" s="60">
        <v>4000</v>
      </c>
      <c r="G25" s="60">
        <f t="shared" si="4"/>
        <v>0</v>
      </c>
      <c r="H25" s="53"/>
    </row>
    <row r="26" spans="1:8" s="55" customFormat="1" ht="30" customHeight="1" thickTop="1">
      <c r="A26" s="141"/>
      <c r="B26" s="141"/>
      <c r="C26" s="141"/>
      <c r="D26" s="45" t="s">
        <v>42</v>
      </c>
      <c r="E26" s="58">
        <v>380</v>
      </c>
      <c r="F26" s="58">
        <v>200</v>
      </c>
      <c r="G26" s="58">
        <f t="shared" si="4"/>
        <v>180</v>
      </c>
      <c r="H26" s="28" t="s">
        <v>214</v>
      </c>
    </row>
    <row r="27" spans="1:8" s="55" customFormat="1" ht="20.25" customHeight="1">
      <c r="A27" s="141"/>
      <c r="B27" s="141"/>
      <c r="C27" s="142"/>
      <c r="D27" s="38"/>
      <c r="E27" s="58">
        <f>E26+E25</f>
        <v>4380</v>
      </c>
      <c r="F27" s="58">
        <f>F26+F25</f>
        <v>4200</v>
      </c>
      <c r="G27" s="58">
        <f t="shared" si="4"/>
        <v>180</v>
      </c>
      <c r="H27" s="41" t="s">
        <v>149</v>
      </c>
    </row>
    <row r="28" spans="1:8" s="55" customFormat="1" ht="20.25" customHeight="1">
      <c r="A28" s="141"/>
      <c r="B28" s="142"/>
      <c r="C28" s="143"/>
      <c r="D28" s="144"/>
      <c r="E28" s="58">
        <f>E27</f>
        <v>4380</v>
      </c>
      <c r="F28" s="58">
        <f>F27</f>
        <v>4200</v>
      </c>
      <c r="G28" s="58">
        <f t="shared" si="4"/>
        <v>180</v>
      </c>
      <c r="H28" s="41" t="s">
        <v>149</v>
      </c>
    </row>
    <row r="29" spans="1:8" s="55" customFormat="1" ht="20.25" customHeight="1" thickBot="1">
      <c r="A29" s="153"/>
      <c r="B29" s="145"/>
      <c r="C29" s="146"/>
      <c r="D29" s="147"/>
      <c r="E29" s="59">
        <f>E28</f>
        <v>4380</v>
      </c>
      <c r="F29" s="59">
        <f>F28</f>
        <v>4200</v>
      </c>
      <c r="G29" s="59">
        <f t="shared" si="4"/>
        <v>180</v>
      </c>
      <c r="H29" s="65" t="s">
        <v>149</v>
      </c>
    </row>
    <row r="30" spans="1:8" s="55" customFormat="1" ht="25.5" customHeight="1" hidden="1" thickTop="1">
      <c r="A30" s="141"/>
      <c r="B30" s="141"/>
      <c r="C30" s="155" t="s">
        <v>43</v>
      </c>
      <c r="D30" s="45" t="s">
        <v>43</v>
      </c>
      <c r="E30" s="58">
        <v>50</v>
      </c>
      <c r="F30" s="58">
        <v>50</v>
      </c>
      <c r="G30" s="58">
        <f>E30-F30</f>
        <v>0</v>
      </c>
      <c r="H30" s="41"/>
    </row>
    <row r="31" spans="1:8" s="55" customFormat="1" ht="25.5" customHeight="1" hidden="1">
      <c r="A31" s="141"/>
      <c r="B31" s="141"/>
      <c r="C31" s="142"/>
      <c r="D31" s="45"/>
      <c r="E31" s="58">
        <f>E30</f>
        <v>50</v>
      </c>
      <c r="F31" s="58">
        <f>F30</f>
        <v>50</v>
      </c>
      <c r="G31" s="58">
        <f>E31-F31</f>
        <v>0</v>
      </c>
      <c r="H31" s="41"/>
    </row>
    <row r="32" spans="1:8" s="55" customFormat="1" ht="25.5" customHeight="1" hidden="1">
      <c r="A32" s="141"/>
      <c r="B32" s="141"/>
      <c r="C32" s="148" t="s">
        <v>16</v>
      </c>
      <c r="D32" s="45" t="s">
        <v>44</v>
      </c>
      <c r="E32" s="58">
        <v>200</v>
      </c>
      <c r="F32" s="58">
        <v>200</v>
      </c>
      <c r="G32" s="58">
        <f>E32-F32</f>
        <v>0</v>
      </c>
      <c r="H32" s="41"/>
    </row>
    <row r="33" spans="1:8" s="55" customFormat="1" ht="20.25" customHeight="1" thickTop="1">
      <c r="A33" s="141"/>
      <c r="B33" s="141"/>
      <c r="C33" s="148"/>
      <c r="D33" s="45" t="s">
        <v>45</v>
      </c>
      <c r="E33" s="58">
        <v>2400</v>
      </c>
      <c r="F33" s="58">
        <v>1800</v>
      </c>
      <c r="G33" s="58">
        <f>E33-F33</f>
        <v>600</v>
      </c>
      <c r="H33" s="28" t="s">
        <v>215</v>
      </c>
    </row>
    <row r="34" spans="1:8" s="55" customFormat="1" ht="20.25" customHeight="1">
      <c r="A34" s="141"/>
      <c r="B34" s="141"/>
      <c r="C34" s="148"/>
      <c r="D34" s="38"/>
      <c r="E34" s="58">
        <f>E32+E33</f>
        <v>2600</v>
      </c>
      <c r="F34" s="58">
        <f>F32+F33</f>
        <v>2000</v>
      </c>
      <c r="G34" s="58">
        <f>E34-F34</f>
        <v>600</v>
      </c>
      <c r="H34" s="41" t="s">
        <v>142</v>
      </c>
    </row>
    <row r="35" spans="1:8" s="55" customFormat="1" ht="20.25" customHeight="1">
      <c r="A35" s="141"/>
      <c r="B35" s="142"/>
      <c r="C35" s="143"/>
      <c r="D35" s="144"/>
      <c r="E35" s="58">
        <f>E33+E32+E30</f>
        <v>2650</v>
      </c>
      <c r="F35" s="58">
        <f>F33+F32+F30</f>
        <v>2050</v>
      </c>
      <c r="G35" s="58">
        <f>G33+G32+G30</f>
        <v>600</v>
      </c>
      <c r="H35" s="41" t="s">
        <v>142</v>
      </c>
    </row>
    <row r="36" spans="1:8" s="55" customFormat="1" ht="20.25" customHeight="1" thickBot="1">
      <c r="A36" s="153"/>
      <c r="B36" s="145"/>
      <c r="C36" s="146"/>
      <c r="D36" s="147"/>
      <c r="E36" s="59">
        <f>E35</f>
        <v>2650</v>
      </c>
      <c r="F36" s="59">
        <f>F35</f>
        <v>2050</v>
      </c>
      <c r="G36" s="59">
        <f>E36-F36</f>
        <v>600</v>
      </c>
      <c r="H36" s="65" t="s">
        <v>142</v>
      </c>
    </row>
    <row r="37" spans="1:8" s="55" customFormat="1" ht="20.25" customHeight="1" thickTop="1">
      <c r="A37" s="149" t="s">
        <v>176</v>
      </c>
      <c r="B37" s="150"/>
      <c r="C37" s="150"/>
      <c r="D37" s="151"/>
      <c r="E37" s="61">
        <f>E36+E29+E24+E20+E15+E11+E7</f>
        <v>179600</v>
      </c>
      <c r="F37" s="61">
        <f>F36+F29+F24+F20+F15+F11+F7</f>
        <v>184527</v>
      </c>
      <c r="G37" s="64">
        <f>E37-F37</f>
        <v>-4927</v>
      </c>
      <c r="H37" s="68" t="s">
        <v>150</v>
      </c>
    </row>
    <row r="38" spans="1:4" s="1" customFormat="1" ht="16.5" customHeight="1">
      <c r="A38" s="3"/>
      <c r="B38" s="3"/>
      <c r="C38" s="3"/>
      <c r="D38" s="6"/>
    </row>
    <row r="39" spans="1:4" s="1" customFormat="1" ht="16.5" customHeight="1">
      <c r="A39" s="3"/>
      <c r="B39" s="3"/>
      <c r="C39" s="3"/>
      <c r="D39" s="6"/>
    </row>
    <row r="40" spans="1:4" s="1" customFormat="1" ht="16.5" customHeight="1">
      <c r="A40" s="3"/>
      <c r="B40" s="3"/>
      <c r="C40" s="3"/>
      <c r="D40" s="6"/>
    </row>
    <row r="41" spans="1:4" s="1" customFormat="1" ht="16.5" customHeight="1">
      <c r="A41" s="3"/>
      <c r="B41" s="3"/>
      <c r="C41" s="3"/>
      <c r="D41" s="6"/>
    </row>
    <row r="42" spans="1:4" s="1" customFormat="1" ht="16.5" customHeight="1">
      <c r="A42" s="3"/>
      <c r="B42" s="3"/>
      <c r="C42" s="3"/>
      <c r="D42" s="6"/>
    </row>
    <row r="43" spans="1:4" s="1" customFormat="1" ht="16.5" customHeight="1">
      <c r="A43" s="3"/>
      <c r="B43" s="3"/>
      <c r="C43" s="3"/>
      <c r="D43" s="6"/>
    </row>
    <row r="44" spans="1:4" s="1" customFormat="1" ht="16.5" customHeight="1">
      <c r="A44" s="3"/>
      <c r="B44" s="3"/>
      <c r="C44" s="3"/>
      <c r="D44" s="6"/>
    </row>
    <row r="45" spans="1:4" s="1" customFormat="1" ht="16.5" customHeight="1">
      <c r="A45" s="3"/>
      <c r="B45" s="3"/>
      <c r="C45" s="3"/>
      <c r="D45" s="6"/>
    </row>
    <row r="46" spans="1:4" s="1" customFormat="1" ht="16.5" customHeight="1">
      <c r="A46" s="3"/>
      <c r="B46" s="3"/>
      <c r="C46" s="3"/>
      <c r="D46" s="6"/>
    </row>
    <row r="47" spans="1:4" s="1" customFormat="1" ht="16.5" customHeight="1">
      <c r="A47" s="3"/>
      <c r="B47" s="3"/>
      <c r="C47" s="3"/>
      <c r="D47" s="6"/>
    </row>
    <row r="48" spans="1:4" s="1" customFormat="1" ht="16.5" customHeight="1">
      <c r="A48" s="3"/>
      <c r="B48" s="3"/>
      <c r="C48" s="3"/>
      <c r="D48" s="6"/>
    </row>
    <row r="49" spans="1:4" s="1" customFormat="1" ht="16.5" customHeight="1">
      <c r="A49" s="3"/>
      <c r="B49" s="3"/>
      <c r="C49" s="3"/>
      <c r="D49" s="6"/>
    </row>
    <row r="50" spans="1:4" s="1" customFormat="1" ht="16.5" customHeight="1">
      <c r="A50" s="3"/>
      <c r="B50" s="3"/>
      <c r="C50" s="3"/>
      <c r="D50" s="6"/>
    </row>
    <row r="51" spans="1:4" s="1" customFormat="1" ht="16.5" customHeight="1">
      <c r="A51" s="3"/>
      <c r="B51" s="3"/>
      <c r="C51" s="3"/>
      <c r="D51" s="6"/>
    </row>
    <row r="52" spans="1:4" s="1" customFormat="1" ht="16.5" customHeight="1">
      <c r="A52" s="3"/>
      <c r="B52" s="3"/>
      <c r="C52" s="3"/>
      <c r="D52" s="6"/>
    </row>
    <row r="53" spans="1:4" s="1" customFormat="1" ht="16.5" customHeight="1">
      <c r="A53" s="3"/>
      <c r="B53" s="3"/>
      <c r="C53" s="3"/>
      <c r="D53" s="6"/>
    </row>
    <row r="54" spans="1:4" s="1" customFormat="1" ht="16.5" customHeight="1">
      <c r="A54" s="3"/>
      <c r="B54" s="3"/>
      <c r="C54" s="3"/>
      <c r="D54" s="6"/>
    </row>
    <row r="55" spans="1:4" s="1" customFormat="1" ht="16.5" customHeight="1">
      <c r="A55" s="3"/>
      <c r="B55" s="3"/>
      <c r="C55" s="3"/>
      <c r="D55" s="6"/>
    </row>
    <row r="56" spans="1:4" s="1" customFormat="1" ht="16.5" customHeight="1">
      <c r="A56" s="3"/>
      <c r="B56" s="3"/>
      <c r="C56" s="3"/>
      <c r="D56" s="6"/>
    </row>
    <row r="57" spans="1:4" s="1" customFormat="1" ht="16.5" customHeight="1">
      <c r="A57" s="3"/>
      <c r="B57" s="3"/>
      <c r="C57" s="3"/>
      <c r="D57" s="6"/>
    </row>
    <row r="58" spans="1:4" s="1" customFormat="1" ht="16.5" customHeight="1">
      <c r="A58" s="3"/>
      <c r="B58" s="3"/>
      <c r="C58" s="3"/>
      <c r="D58" s="6"/>
    </row>
    <row r="59" spans="1:4" s="1" customFormat="1" ht="16.5" customHeight="1">
      <c r="A59" s="3"/>
      <c r="B59" s="3"/>
      <c r="C59" s="3"/>
      <c r="D59" s="6"/>
    </row>
    <row r="60" spans="1:4" s="1" customFormat="1" ht="16.5" customHeight="1">
      <c r="A60" s="3"/>
      <c r="B60" s="3"/>
      <c r="C60" s="3"/>
      <c r="D60" s="6"/>
    </row>
    <row r="61" spans="1:4" s="1" customFormat="1" ht="16.5" customHeight="1">
      <c r="A61" s="3"/>
      <c r="B61" s="3"/>
      <c r="C61" s="3"/>
      <c r="D61" s="6"/>
    </row>
    <row r="62" spans="1:4" s="1" customFormat="1" ht="16.5" customHeight="1">
      <c r="A62" s="3"/>
      <c r="B62" s="3"/>
      <c r="C62" s="3"/>
      <c r="D62" s="6"/>
    </row>
    <row r="63" spans="1:4" ht="13.5">
      <c r="A63" s="3"/>
      <c r="B63" s="3"/>
      <c r="C63" s="3"/>
      <c r="D63" s="6"/>
    </row>
  </sheetData>
  <sheetProtection/>
  <mergeCells count="38">
    <mergeCell ref="A8:A11"/>
    <mergeCell ref="B8:B10"/>
    <mergeCell ref="C8:C9"/>
    <mergeCell ref="A30:A36"/>
    <mergeCell ref="C30:C31"/>
    <mergeCell ref="B21:B23"/>
    <mergeCell ref="C23:D23"/>
    <mergeCell ref="B12:B14"/>
    <mergeCell ref="C12:C13"/>
    <mergeCell ref="A16:A20"/>
    <mergeCell ref="C3:C5"/>
    <mergeCell ref="A12:A15"/>
    <mergeCell ref="A25:A29"/>
    <mergeCell ref="B25:B28"/>
    <mergeCell ref="C19:D19"/>
    <mergeCell ref="A21:A24"/>
    <mergeCell ref="C21:C22"/>
    <mergeCell ref="B24:D24"/>
    <mergeCell ref="C28:D28"/>
    <mergeCell ref="B29:D29"/>
    <mergeCell ref="A37:D37"/>
    <mergeCell ref="G1:H1"/>
    <mergeCell ref="C6:D6"/>
    <mergeCell ref="B7:D7"/>
    <mergeCell ref="C10:D10"/>
    <mergeCell ref="B11:D11"/>
    <mergeCell ref="C14:D14"/>
    <mergeCell ref="B15:D15"/>
    <mergeCell ref="A3:A7"/>
    <mergeCell ref="B3:B6"/>
    <mergeCell ref="C16:C18"/>
    <mergeCell ref="C25:C27"/>
    <mergeCell ref="C35:D35"/>
    <mergeCell ref="B36:D36"/>
    <mergeCell ref="C32:C34"/>
    <mergeCell ref="B30:B35"/>
    <mergeCell ref="B20:D20"/>
    <mergeCell ref="B16:B19"/>
  </mergeCells>
  <printOptions/>
  <pageMargins left="0.5118110236220472" right="0.31496062992125984" top="0.7874015748031497" bottom="0.7086614173228347" header="0.31496062992125984" footer="0.3937007874015748"/>
  <pageSetup orientation="landscape" paperSize="9" r:id="rId1"/>
  <headerFooter alignWithMargins="0">
    <oddHeader>&amp;C&amp;"굴림,굵게"&amp;16 2016 추가경정예산(세입)</oddHeader>
    <oddFooter>&amp;C&amp;P / &amp;N</oddFooter>
  </headerFooter>
  <ignoredErrors>
    <ignoredError sqref="G35" formula="1"/>
    <ignoredError sqref="E37:G3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53">
      <selection activeCell="K13" sqref="K13"/>
    </sheetView>
  </sheetViews>
  <sheetFormatPr defaultColWidth="8.88671875" defaultRowHeight="13.5"/>
  <cols>
    <col min="1" max="4" width="6.99609375" style="0" customWidth="1"/>
    <col min="5" max="5" width="11.88671875" style="0" customWidth="1"/>
    <col min="6" max="6" width="11.88671875" style="22" customWidth="1"/>
    <col min="7" max="7" width="11.88671875" style="0" customWidth="1"/>
    <col min="8" max="8" width="56.6640625" style="0" customWidth="1"/>
  </cols>
  <sheetData>
    <row r="1" spans="1:8" s="1" customFormat="1" ht="20.25" customHeight="1">
      <c r="A1" s="62" t="s">
        <v>120</v>
      </c>
      <c r="B1" s="62"/>
      <c r="C1" s="37"/>
      <c r="D1" s="37"/>
      <c r="E1" s="37"/>
      <c r="F1" s="34"/>
      <c r="G1" s="152" t="s">
        <v>46</v>
      </c>
      <c r="H1" s="152"/>
    </row>
    <row r="2" spans="1:8" s="1" customFormat="1" ht="20.25" customHeight="1">
      <c r="A2" s="71" t="s">
        <v>0</v>
      </c>
      <c r="B2" s="71" t="s">
        <v>1</v>
      </c>
      <c r="C2" s="71" t="s">
        <v>2</v>
      </c>
      <c r="D2" s="71" t="s">
        <v>29</v>
      </c>
      <c r="E2" s="72" t="s">
        <v>137</v>
      </c>
      <c r="F2" s="72" t="s">
        <v>138</v>
      </c>
      <c r="G2" s="72" t="s">
        <v>139</v>
      </c>
      <c r="H2" s="72" t="s">
        <v>151</v>
      </c>
    </row>
    <row r="3" spans="1:8" s="35" customFormat="1" ht="12" customHeight="1" hidden="1">
      <c r="A3" s="89" t="s">
        <v>189</v>
      </c>
      <c r="B3" s="155" t="s">
        <v>64</v>
      </c>
      <c r="C3" s="155" t="s">
        <v>4</v>
      </c>
      <c r="D3" s="38" t="s">
        <v>47</v>
      </c>
      <c r="E3" s="39">
        <v>75616</v>
      </c>
      <c r="F3" s="39">
        <v>75616</v>
      </c>
      <c r="G3" s="40">
        <f>E3-F3</f>
        <v>0</v>
      </c>
      <c r="H3" s="28"/>
    </row>
    <row r="4" spans="1:8" s="35" customFormat="1" ht="12" customHeight="1" hidden="1">
      <c r="A4" s="90"/>
      <c r="B4" s="141"/>
      <c r="C4" s="142"/>
      <c r="D4" s="38"/>
      <c r="E4" s="39">
        <v>75616</v>
      </c>
      <c r="F4" s="39">
        <v>75616</v>
      </c>
      <c r="G4" s="40">
        <f aca="true" t="shared" si="0" ref="G4:G40">E4-F4</f>
        <v>0</v>
      </c>
      <c r="H4" s="41"/>
    </row>
    <row r="5" spans="1:8" s="35" customFormat="1" ht="53.25" customHeight="1">
      <c r="A5" s="148" t="s">
        <v>190</v>
      </c>
      <c r="B5" s="141"/>
      <c r="C5" s="155" t="s">
        <v>48</v>
      </c>
      <c r="D5" s="38" t="s">
        <v>49</v>
      </c>
      <c r="E5" s="40">
        <v>6000</v>
      </c>
      <c r="F5" s="40">
        <v>4800</v>
      </c>
      <c r="G5" s="40">
        <f t="shared" si="0"/>
        <v>1200</v>
      </c>
      <c r="H5" s="28" t="s">
        <v>218</v>
      </c>
    </row>
    <row r="6" spans="1:8" s="35" customFormat="1" ht="93" customHeight="1">
      <c r="A6" s="148"/>
      <c r="B6" s="141"/>
      <c r="C6" s="141"/>
      <c r="D6" s="38" t="s">
        <v>50</v>
      </c>
      <c r="E6" s="40">
        <v>15000</v>
      </c>
      <c r="F6" s="40">
        <v>10200</v>
      </c>
      <c r="G6" s="40">
        <f t="shared" si="0"/>
        <v>4800</v>
      </c>
      <c r="H6" s="28" t="s">
        <v>219</v>
      </c>
    </row>
    <row r="7" spans="1:8" s="35" customFormat="1" ht="20.25" customHeight="1" hidden="1">
      <c r="A7" s="148"/>
      <c r="B7" s="141"/>
      <c r="C7" s="141"/>
      <c r="D7" s="38" t="s">
        <v>51</v>
      </c>
      <c r="E7" s="40">
        <v>3600</v>
      </c>
      <c r="F7" s="40">
        <v>3600</v>
      </c>
      <c r="G7" s="40">
        <f t="shared" si="0"/>
        <v>0</v>
      </c>
      <c r="H7" s="41"/>
    </row>
    <row r="8" spans="1:8" s="35" customFormat="1" ht="20.25" customHeight="1" hidden="1">
      <c r="A8" s="148"/>
      <c r="B8" s="141"/>
      <c r="C8" s="141"/>
      <c r="D8" s="38" t="s">
        <v>52</v>
      </c>
      <c r="E8" s="40">
        <v>2400</v>
      </c>
      <c r="F8" s="40">
        <v>2400</v>
      </c>
      <c r="G8" s="40">
        <f t="shared" si="0"/>
        <v>0</v>
      </c>
      <c r="H8" s="41"/>
    </row>
    <row r="9" spans="1:8" s="35" customFormat="1" ht="51.75" customHeight="1">
      <c r="A9" s="148"/>
      <c r="B9" s="141"/>
      <c r="C9" s="141"/>
      <c r="D9" s="38" t="s">
        <v>53</v>
      </c>
      <c r="E9" s="40">
        <v>2490</v>
      </c>
      <c r="F9" s="40">
        <v>5400</v>
      </c>
      <c r="G9" s="40">
        <f t="shared" si="0"/>
        <v>-2910</v>
      </c>
      <c r="H9" s="28" t="s">
        <v>220</v>
      </c>
    </row>
    <row r="10" spans="1:8" s="35" customFormat="1" ht="30" customHeight="1">
      <c r="A10" s="148"/>
      <c r="B10" s="141"/>
      <c r="C10" s="141"/>
      <c r="D10" s="38" t="s">
        <v>54</v>
      </c>
      <c r="E10" s="40">
        <v>6600</v>
      </c>
      <c r="F10" s="40">
        <v>12900</v>
      </c>
      <c r="G10" s="40">
        <f t="shared" si="0"/>
        <v>-6300</v>
      </c>
      <c r="H10" s="28" t="s">
        <v>221</v>
      </c>
    </row>
    <row r="11" spans="1:8" s="35" customFormat="1" ht="20.25" customHeight="1">
      <c r="A11" s="148"/>
      <c r="B11" s="141"/>
      <c r="C11" s="142"/>
      <c r="D11" s="38"/>
      <c r="E11" s="39">
        <f>SUM(E5:E10)</f>
        <v>36090</v>
      </c>
      <c r="F11" s="39">
        <f>SUM(F5:F10)</f>
        <v>39300</v>
      </c>
      <c r="G11" s="40">
        <f t="shared" si="0"/>
        <v>-3210</v>
      </c>
      <c r="H11" s="76" t="s">
        <v>192</v>
      </c>
    </row>
    <row r="12" spans="1:8" s="35" customFormat="1" ht="36" customHeight="1">
      <c r="A12" s="148"/>
      <c r="B12" s="141"/>
      <c r="C12" s="155" t="s">
        <v>55</v>
      </c>
      <c r="D12" s="38" t="s">
        <v>56</v>
      </c>
      <c r="E12" s="40">
        <v>8388</v>
      </c>
      <c r="F12" s="40">
        <f>(F11+F4)/365*30</f>
        <v>9445.150684931508</v>
      </c>
      <c r="G12" s="40">
        <f t="shared" si="0"/>
        <v>-1057.1506849315083</v>
      </c>
      <c r="H12" s="28" t="s">
        <v>222</v>
      </c>
    </row>
    <row r="13" spans="1:8" s="35" customFormat="1" ht="20.25" customHeight="1">
      <c r="A13" s="148"/>
      <c r="B13" s="141"/>
      <c r="C13" s="142"/>
      <c r="D13" s="38"/>
      <c r="E13" s="39">
        <v>8388</v>
      </c>
      <c r="F13" s="39">
        <f>F12</f>
        <v>9445.150684931508</v>
      </c>
      <c r="G13" s="40">
        <f t="shared" si="0"/>
        <v>-1057.1506849315083</v>
      </c>
      <c r="H13" s="77" t="s">
        <v>156</v>
      </c>
    </row>
    <row r="14" spans="1:8" s="35" customFormat="1" ht="24" customHeight="1">
      <c r="A14" s="148"/>
      <c r="B14" s="141"/>
      <c r="C14" s="155" t="s">
        <v>175</v>
      </c>
      <c r="D14" s="38" t="s">
        <v>57</v>
      </c>
      <c r="E14" s="40">
        <v>3080</v>
      </c>
      <c r="F14" s="40">
        <f>(F4+F11)*3.035/100</f>
        <v>3487.7006</v>
      </c>
      <c r="G14" s="40">
        <f t="shared" si="0"/>
        <v>-407.7006000000001</v>
      </c>
      <c r="H14" s="28" t="s">
        <v>223</v>
      </c>
    </row>
    <row r="15" spans="1:8" s="35" customFormat="1" ht="30" customHeight="1">
      <c r="A15" s="148"/>
      <c r="B15" s="141"/>
      <c r="C15" s="141"/>
      <c r="D15" s="38" t="s">
        <v>58</v>
      </c>
      <c r="E15" s="40">
        <f>E14*6.55/100</f>
        <v>201.74</v>
      </c>
      <c r="F15" s="40">
        <f>F14*6.55/100</f>
        <v>228.4443893</v>
      </c>
      <c r="G15" s="40">
        <f t="shared" si="0"/>
        <v>-26.704389300000003</v>
      </c>
      <c r="H15" s="70" t="s">
        <v>224</v>
      </c>
    </row>
    <row r="16" spans="1:8" s="35" customFormat="1" ht="42.75" customHeight="1">
      <c r="A16" s="148"/>
      <c r="B16" s="141"/>
      <c r="C16" s="141"/>
      <c r="D16" s="42" t="s">
        <v>59</v>
      </c>
      <c r="E16" s="40">
        <v>3946</v>
      </c>
      <c r="F16" s="40">
        <f>(F4+F11)*4.5/100</f>
        <v>5171.22</v>
      </c>
      <c r="G16" s="40">
        <f t="shared" si="0"/>
        <v>-1225.2200000000003</v>
      </c>
      <c r="H16" s="28" t="s">
        <v>225</v>
      </c>
    </row>
    <row r="17" spans="1:8" s="35" customFormat="1" ht="20.25" customHeight="1" hidden="1">
      <c r="A17" s="148"/>
      <c r="B17" s="141"/>
      <c r="C17" s="141"/>
      <c r="D17" s="42" t="s">
        <v>60</v>
      </c>
      <c r="E17" s="40">
        <v>1034</v>
      </c>
      <c r="F17" s="40">
        <f>(F4+F11)*9/1000</f>
        <v>1034.244</v>
      </c>
      <c r="G17" s="40">
        <v>0</v>
      </c>
      <c r="H17" s="28"/>
    </row>
    <row r="18" spans="1:8" s="35" customFormat="1" ht="20.25" customHeight="1" hidden="1">
      <c r="A18" s="148"/>
      <c r="B18" s="141"/>
      <c r="C18" s="141"/>
      <c r="D18" s="42" t="s">
        <v>61</v>
      </c>
      <c r="E18" s="40">
        <v>804.412</v>
      </c>
      <c r="F18" s="40">
        <f>(F4+F11)*7/1000</f>
        <v>804.412</v>
      </c>
      <c r="G18" s="40">
        <f t="shared" si="0"/>
        <v>0</v>
      </c>
      <c r="H18" s="41"/>
    </row>
    <row r="19" spans="1:8" s="35" customFormat="1" ht="20.25" customHeight="1">
      <c r="A19" s="148"/>
      <c r="B19" s="141"/>
      <c r="C19" s="142"/>
      <c r="D19" s="38"/>
      <c r="E19" s="39">
        <f>SUM(E14:E18)</f>
        <v>9066.152</v>
      </c>
      <c r="F19" s="39">
        <f>SUM(F14:F18)</f>
        <v>10726.020989300001</v>
      </c>
      <c r="G19" s="40">
        <f t="shared" si="0"/>
        <v>-1659.868989300001</v>
      </c>
      <c r="H19" s="76" t="s">
        <v>168</v>
      </c>
    </row>
    <row r="20" spans="1:8" s="35" customFormat="1" ht="20.25" customHeight="1" hidden="1">
      <c r="A20" s="148"/>
      <c r="B20" s="141"/>
      <c r="C20" s="155" t="s">
        <v>9</v>
      </c>
      <c r="D20" s="42" t="s">
        <v>62</v>
      </c>
      <c r="E20" s="39">
        <v>500</v>
      </c>
      <c r="F20" s="39">
        <v>500</v>
      </c>
      <c r="G20" s="40">
        <f t="shared" si="0"/>
        <v>0</v>
      </c>
      <c r="H20" s="41"/>
    </row>
    <row r="21" spans="1:8" s="35" customFormat="1" ht="20.25" customHeight="1" hidden="1">
      <c r="A21" s="148"/>
      <c r="B21" s="141"/>
      <c r="C21" s="142"/>
      <c r="D21" s="43"/>
      <c r="E21" s="39">
        <v>500</v>
      </c>
      <c r="F21" s="39">
        <f>F20</f>
        <v>500</v>
      </c>
      <c r="G21" s="40">
        <f t="shared" si="0"/>
        <v>0</v>
      </c>
      <c r="H21" s="41"/>
    </row>
    <row r="22" spans="1:8" s="35" customFormat="1" ht="20.25" customHeight="1">
      <c r="A22" s="148"/>
      <c r="B22" s="142"/>
      <c r="C22" s="143"/>
      <c r="D22" s="144"/>
      <c r="E22" s="39">
        <f>E21+E19+E13+E11+E4</f>
        <v>129660.152</v>
      </c>
      <c r="F22" s="39">
        <f>F21+F19+F13+F11+F4</f>
        <v>135587.1716742315</v>
      </c>
      <c r="G22" s="40">
        <f t="shared" si="0"/>
        <v>-5927.019674231502</v>
      </c>
      <c r="H22" s="76" t="s">
        <v>169</v>
      </c>
    </row>
    <row r="23" spans="1:8" s="35" customFormat="1" ht="20.25" customHeight="1" hidden="1">
      <c r="A23" s="28"/>
      <c r="B23" s="155" t="s">
        <v>10</v>
      </c>
      <c r="C23" s="155" t="s">
        <v>13</v>
      </c>
      <c r="D23" s="44" t="s">
        <v>63</v>
      </c>
      <c r="E23" s="40">
        <v>200</v>
      </c>
      <c r="F23" s="40">
        <v>200</v>
      </c>
      <c r="G23" s="40">
        <f t="shared" si="0"/>
        <v>0</v>
      </c>
      <c r="H23" s="41"/>
    </row>
    <row r="24" spans="1:8" s="35" customFormat="1" ht="20.25" customHeight="1" hidden="1">
      <c r="A24" s="28"/>
      <c r="B24" s="141"/>
      <c r="C24" s="142"/>
      <c r="D24" s="45"/>
      <c r="E24" s="39">
        <v>200</v>
      </c>
      <c r="F24" s="39">
        <f>F23</f>
        <v>200</v>
      </c>
      <c r="G24" s="40">
        <f t="shared" si="0"/>
        <v>0</v>
      </c>
      <c r="H24" s="41"/>
    </row>
    <row r="25" spans="1:8" s="35" customFormat="1" ht="20.25" customHeight="1" hidden="1">
      <c r="A25" s="28"/>
      <c r="B25" s="141"/>
      <c r="C25" s="155" t="s">
        <v>65</v>
      </c>
      <c r="D25" s="45" t="s">
        <v>66</v>
      </c>
      <c r="E25" s="39">
        <v>500</v>
      </c>
      <c r="F25" s="39">
        <v>500</v>
      </c>
      <c r="G25" s="40">
        <f t="shared" si="0"/>
        <v>0</v>
      </c>
      <c r="H25" s="41"/>
    </row>
    <row r="26" spans="1:8" s="35" customFormat="1" ht="20.25" customHeight="1" hidden="1">
      <c r="A26" s="28"/>
      <c r="B26" s="141"/>
      <c r="C26" s="142"/>
      <c r="D26" s="45"/>
      <c r="E26" s="39">
        <v>500</v>
      </c>
      <c r="F26" s="39">
        <f>F25</f>
        <v>500</v>
      </c>
      <c r="G26" s="40">
        <f t="shared" si="0"/>
        <v>0</v>
      </c>
      <c r="H26" s="41"/>
    </row>
    <row r="27" spans="1:8" s="35" customFormat="1" ht="20.25" customHeight="1" hidden="1">
      <c r="A27" s="28"/>
      <c r="B27" s="142"/>
      <c r="C27" s="143"/>
      <c r="D27" s="144"/>
      <c r="E27" s="39">
        <v>700</v>
      </c>
      <c r="F27" s="39">
        <f>F26+F24</f>
        <v>700</v>
      </c>
      <c r="G27" s="40">
        <f t="shared" si="0"/>
        <v>0</v>
      </c>
      <c r="H27" s="41"/>
    </row>
    <row r="28" spans="1:8" s="35" customFormat="1" ht="20.25" customHeight="1" hidden="1">
      <c r="A28" s="28"/>
      <c r="B28" s="148" t="s">
        <v>17</v>
      </c>
      <c r="C28" s="155" t="s">
        <v>18</v>
      </c>
      <c r="D28" s="45" t="s">
        <v>67</v>
      </c>
      <c r="E28" s="39">
        <v>500</v>
      </c>
      <c r="F28" s="39">
        <v>500</v>
      </c>
      <c r="G28" s="40">
        <f t="shared" si="0"/>
        <v>0</v>
      </c>
      <c r="H28" s="41"/>
    </row>
    <row r="29" spans="1:8" s="35" customFormat="1" ht="20.25" customHeight="1" hidden="1">
      <c r="A29" s="28"/>
      <c r="B29" s="148"/>
      <c r="C29" s="142"/>
      <c r="D29" s="45"/>
      <c r="E29" s="39">
        <v>500</v>
      </c>
      <c r="F29" s="39">
        <f>F28</f>
        <v>500</v>
      </c>
      <c r="G29" s="40">
        <f t="shared" si="0"/>
        <v>0</v>
      </c>
      <c r="H29" s="41"/>
    </row>
    <row r="30" spans="1:8" s="35" customFormat="1" ht="20.25" customHeight="1" hidden="1">
      <c r="A30" s="28"/>
      <c r="B30" s="148"/>
      <c r="C30" s="155" t="s">
        <v>19</v>
      </c>
      <c r="D30" s="45" t="s">
        <v>68</v>
      </c>
      <c r="E30" s="39">
        <v>4000</v>
      </c>
      <c r="F30" s="39">
        <v>4000</v>
      </c>
      <c r="G30" s="40">
        <f t="shared" si="0"/>
        <v>0</v>
      </c>
      <c r="H30" s="41"/>
    </row>
    <row r="31" spans="1:8" s="35" customFormat="1" ht="20.25" customHeight="1" hidden="1">
      <c r="A31" s="28"/>
      <c r="B31" s="148"/>
      <c r="C31" s="142"/>
      <c r="D31" s="38"/>
      <c r="E31" s="39">
        <v>4000</v>
      </c>
      <c r="F31" s="39">
        <f>F30</f>
        <v>4000</v>
      </c>
      <c r="G31" s="40">
        <f t="shared" si="0"/>
        <v>0</v>
      </c>
      <c r="H31" s="41"/>
    </row>
    <row r="32" spans="1:8" s="35" customFormat="1" ht="45">
      <c r="A32" s="148" t="s">
        <v>191</v>
      </c>
      <c r="B32" s="148"/>
      <c r="C32" s="155" t="s">
        <v>20</v>
      </c>
      <c r="D32" s="38" t="s">
        <v>69</v>
      </c>
      <c r="E32" s="39">
        <v>9000</v>
      </c>
      <c r="F32" s="39">
        <v>8000</v>
      </c>
      <c r="G32" s="40">
        <f t="shared" si="0"/>
        <v>1000</v>
      </c>
      <c r="H32" s="28" t="s">
        <v>226</v>
      </c>
    </row>
    <row r="33" spans="1:8" s="35" customFormat="1" ht="20.25" customHeight="1">
      <c r="A33" s="148"/>
      <c r="B33" s="148"/>
      <c r="C33" s="142"/>
      <c r="D33" s="38"/>
      <c r="E33" s="39">
        <v>9000</v>
      </c>
      <c r="F33" s="39">
        <f>F32</f>
        <v>8000</v>
      </c>
      <c r="G33" s="40">
        <f t="shared" si="0"/>
        <v>1000</v>
      </c>
      <c r="H33" s="41" t="s">
        <v>157</v>
      </c>
    </row>
    <row r="34" spans="1:8" s="35" customFormat="1" ht="30" customHeight="1">
      <c r="A34" s="148"/>
      <c r="B34" s="148"/>
      <c r="C34" s="155" t="s">
        <v>21</v>
      </c>
      <c r="D34" s="38" t="s">
        <v>70</v>
      </c>
      <c r="E34" s="39">
        <v>1985</v>
      </c>
      <c r="F34" s="39">
        <v>2400</v>
      </c>
      <c r="G34" s="40">
        <f t="shared" si="0"/>
        <v>-415</v>
      </c>
      <c r="H34" s="28" t="s">
        <v>227</v>
      </c>
    </row>
    <row r="35" spans="1:8" s="35" customFormat="1" ht="20.25" customHeight="1">
      <c r="A35" s="148"/>
      <c r="B35" s="148"/>
      <c r="C35" s="142"/>
      <c r="D35" s="38"/>
      <c r="E35" s="39">
        <v>1985</v>
      </c>
      <c r="F35" s="39">
        <f>F34</f>
        <v>2400</v>
      </c>
      <c r="G35" s="40">
        <f t="shared" si="0"/>
        <v>-415</v>
      </c>
      <c r="H35" s="76" t="s">
        <v>170</v>
      </c>
    </row>
    <row r="36" spans="1:8" s="35" customFormat="1" ht="12" customHeight="1" hidden="1">
      <c r="A36" s="148"/>
      <c r="B36" s="148"/>
      <c r="C36" s="155" t="s">
        <v>22</v>
      </c>
      <c r="D36" s="38" t="s">
        <v>71</v>
      </c>
      <c r="E36" s="39">
        <v>2400</v>
      </c>
      <c r="F36" s="39">
        <v>2400</v>
      </c>
      <c r="G36" s="40">
        <f t="shared" si="0"/>
        <v>0</v>
      </c>
      <c r="H36" s="41"/>
    </row>
    <row r="37" spans="1:8" s="35" customFormat="1" ht="12" customHeight="1" hidden="1">
      <c r="A37" s="148"/>
      <c r="B37" s="148"/>
      <c r="C37" s="142"/>
      <c r="D37" s="38"/>
      <c r="E37" s="39">
        <v>2400</v>
      </c>
      <c r="F37" s="39">
        <f>F36</f>
        <v>2400</v>
      </c>
      <c r="G37" s="40">
        <f t="shared" si="0"/>
        <v>0</v>
      </c>
      <c r="H37" s="41"/>
    </row>
    <row r="38" spans="1:8" s="35" customFormat="1" ht="12" customHeight="1" hidden="1">
      <c r="A38" s="148"/>
      <c r="B38" s="148"/>
      <c r="C38" s="155" t="s">
        <v>72</v>
      </c>
      <c r="D38" s="38" t="s">
        <v>72</v>
      </c>
      <c r="E38" s="39">
        <v>500</v>
      </c>
      <c r="F38" s="39">
        <v>500</v>
      </c>
      <c r="G38" s="40">
        <f t="shared" si="0"/>
        <v>0</v>
      </c>
      <c r="H38" s="41"/>
    </row>
    <row r="39" spans="1:8" s="35" customFormat="1" ht="12" customHeight="1" hidden="1">
      <c r="A39" s="148"/>
      <c r="B39" s="148"/>
      <c r="C39" s="142"/>
      <c r="D39" s="38"/>
      <c r="E39" s="39">
        <v>500</v>
      </c>
      <c r="F39" s="39">
        <f>F38</f>
        <v>500</v>
      </c>
      <c r="G39" s="40">
        <f t="shared" si="0"/>
        <v>0</v>
      </c>
      <c r="H39" s="41"/>
    </row>
    <row r="40" spans="1:8" s="35" customFormat="1" ht="20.25" customHeight="1">
      <c r="A40" s="148"/>
      <c r="B40" s="148"/>
      <c r="C40" s="143"/>
      <c r="D40" s="144"/>
      <c r="E40" s="39">
        <f>E39+E37+E35+E33+E31+E29</f>
        <v>18385</v>
      </c>
      <c r="F40" s="39">
        <f>F39+F37+F35+F33+F31+F29</f>
        <v>17800</v>
      </c>
      <c r="G40" s="40">
        <f t="shared" si="0"/>
        <v>585</v>
      </c>
      <c r="H40" s="41" t="s">
        <v>188</v>
      </c>
    </row>
    <row r="41" spans="1:8" s="35" customFormat="1" ht="20.25" customHeight="1" thickBot="1">
      <c r="A41" s="148"/>
      <c r="B41" s="145"/>
      <c r="C41" s="146"/>
      <c r="D41" s="147"/>
      <c r="E41" s="46">
        <f>E40+E27+E22</f>
        <v>148745.152</v>
      </c>
      <c r="F41" s="46">
        <f>F40+F27+F22</f>
        <v>154087.1716742315</v>
      </c>
      <c r="G41" s="47">
        <f>E41-F41</f>
        <v>-5342.019674231502</v>
      </c>
      <c r="H41" s="66" t="s">
        <v>171</v>
      </c>
    </row>
    <row r="42" spans="1:8" s="35" customFormat="1" ht="20.25" customHeight="1" hidden="1" thickTop="1">
      <c r="A42" s="141" t="s">
        <v>73</v>
      </c>
      <c r="B42" s="154" t="s">
        <v>23</v>
      </c>
      <c r="C42" s="158" t="s">
        <v>23</v>
      </c>
      <c r="D42" s="50" t="s">
        <v>74</v>
      </c>
      <c r="E42" s="51">
        <v>300</v>
      </c>
      <c r="F42" s="51">
        <v>300</v>
      </c>
      <c r="G42" s="78">
        <f>E42-F42</f>
        <v>0</v>
      </c>
      <c r="H42" s="53"/>
    </row>
    <row r="43" spans="1:8" s="35" customFormat="1" ht="20.25" customHeight="1" hidden="1">
      <c r="A43" s="141"/>
      <c r="B43" s="148"/>
      <c r="C43" s="157"/>
      <c r="D43" s="42"/>
      <c r="E43" s="39">
        <v>300</v>
      </c>
      <c r="F43" s="39">
        <f>F42</f>
        <v>300</v>
      </c>
      <c r="G43" s="78">
        <f>E43-F43</f>
        <v>0</v>
      </c>
      <c r="H43" s="41"/>
    </row>
    <row r="44" spans="1:8" s="35" customFormat="1" ht="20.25" customHeight="1" hidden="1">
      <c r="A44" s="141"/>
      <c r="B44" s="148"/>
      <c r="C44" s="156" t="s">
        <v>89</v>
      </c>
      <c r="D44" s="42" t="s">
        <v>89</v>
      </c>
      <c r="E44" s="39">
        <v>500</v>
      </c>
      <c r="F44" s="39">
        <v>500</v>
      </c>
      <c r="G44" s="78">
        <f>E44-F44</f>
        <v>0</v>
      </c>
      <c r="H44" s="41"/>
    </row>
    <row r="45" spans="1:8" s="35" customFormat="1" ht="20.25" customHeight="1" hidden="1">
      <c r="A45" s="141"/>
      <c r="B45" s="148"/>
      <c r="C45" s="157"/>
      <c r="D45" s="38"/>
      <c r="E45" s="39">
        <v>500</v>
      </c>
      <c r="F45" s="39">
        <f>F44</f>
        <v>500</v>
      </c>
      <c r="G45" s="78">
        <f>E45-F44</f>
        <v>0</v>
      </c>
      <c r="H45" s="41"/>
    </row>
    <row r="46" spans="1:8" s="35" customFormat="1" ht="20.25" customHeight="1" hidden="1">
      <c r="A46" s="141"/>
      <c r="B46" s="148"/>
      <c r="C46" s="156" t="s">
        <v>24</v>
      </c>
      <c r="D46" s="38" t="s">
        <v>75</v>
      </c>
      <c r="E46" s="39">
        <v>500</v>
      </c>
      <c r="F46" s="39">
        <v>500</v>
      </c>
      <c r="G46" s="78">
        <f>E46-F45</f>
        <v>0</v>
      </c>
      <c r="H46" s="41"/>
    </row>
    <row r="47" spans="1:8" s="35" customFormat="1" ht="20.25" customHeight="1" hidden="1">
      <c r="A47" s="141"/>
      <c r="B47" s="148"/>
      <c r="C47" s="157"/>
      <c r="D47" s="42"/>
      <c r="E47" s="39">
        <v>500</v>
      </c>
      <c r="F47" s="39">
        <f>F46</f>
        <v>500</v>
      </c>
      <c r="G47" s="78">
        <f>E47-F46</f>
        <v>0</v>
      </c>
      <c r="H47" s="41"/>
    </row>
    <row r="48" spans="1:8" s="35" customFormat="1" ht="20.25" customHeight="1" hidden="1">
      <c r="A48" s="141"/>
      <c r="B48" s="148"/>
      <c r="C48" s="143"/>
      <c r="D48" s="144"/>
      <c r="E48" s="39">
        <v>1300</v>
      </c>
      <c r="F48" s="39">
        <f>F47+F45+F43</f>
        <v>1300</v>
      </c>
      <c r="G48" s="78">
        <f>E48-F48</f>
        <v>0</v>
      </c>
      <c r="H48" s="41"/>
    </row>
    <row r="49" spans="1:8" s="35" customFormat="1" ht="20.25" customHeight="1" hidden="1" thickBot="1">
      <c r="A49" s="153"/>
      <c r="B49" s="159"/>
      <c r="C49" s="160"/>
      <c r="D49" s="161"/>
      <c r="E49" s="46">
        <f>E47+E45+E43</f>
        <v>1300</v>
      </c>
      <c r="F49" s="46">
        <f>F47+F45+F43</f>
        <v>1300</v>
      </c>
      <c r="G49" s="79">
        <f>E49-F49</f>
        <v>0</v>
      </c>
      <c r="H49" s="48"/>
    </row>
    <row r="50" spans="1:8" s="35" customFormat="1" ht="30" customHeight="1" thickTop="1">
      <c r="A50" s="140" t="s">
        <v>82</v>
      </c>
      <c r="B50" s="140" t="s">
        <v>17</v>
      </c>
      <c r="C50" s="140" t="s">
        <v>5</v>
      </c>
      <c r="D50" s="49" t="s">
        <v>5</v>
      </c>
      <c r="E50" s="51">
        <v>19725</v>
      </c>
      <c r="F50" s="51">
        <v>18067</v>
      </c>
      <c r="G50" s="52">
        <f>E50-F50</f>
        <v>1658</v>
      </c>
      <c r="H50" s="30" t="s">
        <v>228</v>
      </c>
    </row>
    <row r="51" spans="1:8" s="35" customFormat="1" ht="20.25" customHeight="1">
      <c r="A51" s="141"/>
      <c r="B51" s="141"/>
      <c r="C51" s="142"/>
      <c r="D51" s="38"/>
      <c r="E51" s="39">
        <v>19725</v>
      </c>
      <c r="F51" s="39">
        <f>F50</f>
        <v>18067</v>
      </c>
      <c r="G51" s="40">
        <f aca="true" t="shared" si="1" ref="G51:G69">E51-F51</f>
        <v>1658</v>
      </c>
      <c r="H51" s="41" t="s">
        <v>166</v>
      </c>
    </row>
    <row r="52" spans="1:8" s="35" customFormat="1" ht="37.5" customHeight="1">
      <c r="A52" s="141"/>
      <c r="B52" s="141"/>
      <c r="C52" s="155" t="s">
        <v>76</v>
      </c>
      <c r="D52" s="42" t="s">
        <v>76</v>
      </c>
      <c r="E52" s="39">
        <v>2130</v>
      </c>
      <c r="F52" s="39">
        <v>5373</v>
      </c>
      <c r="G52" s="40">
        <f t="shared" si="1"/>
        <v>-3243</v>
      </c>
      <c r="H52" s="28" t="s">
        <v>232</v>
      </c>
    </row>
    <row r="53" spans="1:8" s="35" customFormat="1" ht="20.25" customHeight="1">
      <c r="A53" s="141"/>
      <c r="B53" s="141"/>
      <c r="C53" s="142"/>
      <c r="D53" s="38"/>
      <c r="E53" s="39">
        <v>2130</v>
      </c>
      <c r="F53" s="39">
        <f>F52</f>
        <v>5373</v>
      </c>
      <c r="G53" s="40">
        <f t="shared" si="1"/>
        <v>-3243</v>
      </c>
      <c r="H53" s="77" t="s">
        <v>158</v>
      </c>
    </row>
    <row r="54" spans="1:8" s="35" customFormat="1" ht="28.5" customHeight="1">
      <c r="A54" s="141"/>
      <c r="B54" s="141"/>
      <c r="C54" s="155" t="s">
        <v>77</v>
      </c>
      <c r="D54" s="42" t="s">
        <v>77</v>
      </c>
      <c r="E54" s="39">
        <v>700</v>
      </c>
      <c r="F54" s="39">
        <v>300</v>
      </c>
      <c r="G54" s="40">
        <f t="shared" si="1"/>
        <v>400</v>
      </c>
      <c r="H54" s="28" t="s">
        <v>229</v>
      </c>
    </row>
    <row r="55" spans="1:8" s="35" customFormat="1" ht="20.25" customHeight="1">
      <c r="A55" s="141"/>
      <c r="B55" s="141"/>
      <c r="C55" s="142"/>
      <c r="D55" s="38"/>
      <c r="E55" s="39">
        <v>700</v>
      </c>
      <c r="F55" s="39">
        <f>F54</f>
        <v>300</v>
      </c>
      <c r="G55" s="40">
        <f t="shared" si="1"/>
        <v>400</v>
      </c>
      <c r="H55" s="41" t="s">
        <v>159</v>
      </c>
    </row>
    <row r="56" spans="1:8" s="35" customFormat="1" ht="56.25">
      <c r="A56" s="141"/>
      <c r="B56" s="141"/>
      <c r="C56" s="155" t="s">
        <v>78</v>
      </c>
      <c r="D56" s="42" t="s">
        <v>78</v>
      </c>
      <c r="E56" s="39">
        <v>700</v>
      </c>
      <c r="F56" s="39">
        <v>400</v>
      </c>
      <c r="G56" s="40">
        <f t="shared" si="1"/>
        <v>300</v>
      </c>
      <c r="H56" s="28" t="s">
        <v>230</v>
      </c>
    </row>
    <row r="57" spans="1:8" s="35" customFormat="1" ht="20.25" customHeight="1">
      <c r="A57" s="141"/>
      <c r="B57" s="141"/>
      <c r="C57" s="142"/>
      <c r="D57" s="38"/>
      <c r="E57" s="39">
        <v>700</v>
      </c>
      <c r="F57" s="39">
        <f>F56</f>
        <v>400</v>
      </c>
      <c r="G57" s="40">
        <f t="shared" si="1"/>
        <v>300</v>
      </c>
      <c r="H57" s="41" t="s">
        <v>160</v>
      </c>
    </row>
    <row r="58" spans="1:8" s="35" customFormat="1" ht="20.25" customHeight="1" hidden="1">
      <c r="A58" s="141"/>
      <c r="B58" s="141"/>
      <c r="C58" s="155" t="s">
        <v>25</v>
      </c>
      <c r="D58" s="42" t="s">
        <v>25</v>
      </c>
      <c r="E58" s="39">
        <v>1200</v>
      </c>
      <c r="F58" s="39">
        <v>1200</v>
      </c>
      <c r="G58" s="40">
        <f t="shared" si="1"/>
        <v>0</v>
      </c>
      <c r="H58" s="41"/>
    </row>
    <row r="59" spans="1:8" s="35" customFormat="1" ht="20.25" customHeight="1" hidden="1">
      <c r="A59" s="141"/>
      <c r="B59" s="141"/>
      <c r="C59" s="142"/>
      <c r="D59" s="42"/>
      <c r="E59" s="39">
        <v>1200</v>
      </c>
      <c r="F59" s="39">
        <f>F58</f>
        <v>1200</v>
      </c>
      <c r="G59" s="40">
        <f t="shared" si="1"/>
        <v>0</v>
      </c>
      <c r="H59" s="41"/>
    </row>
    <row r="60" spans="1:8" s="35" customFormat="1" ht="20.25" customHeight="1">
      <c r="A60" s="141"/>
      <c r="B60" s="142"/>
      <c r="C60" s="143"/>
      <c r="D60" s="144"/>
      <c r="E60" s="39">
        <f>E59+E57+E55+E53+E51</f>
        <v>24455</v>
      </c>
      <c r="F60" s="39">
        <f>F59+F57+F55+F53+F51</f>
        <v>25340</v>
      </c>
      <c r="G60" s="40">
        <f t="shared" si="1"/>
        <v>-885</v>
      </c>
      <c r="H60" s="76" t="s">
        <v>161</v>
      </c>
    </row>
    <row r="61" spans="1:8" s="35" customFormat="1" ht="20.25" customHeight="1" hidden="1">
      <c r="A61" s="141"/>
      <c r="B61" s="155" t="s">
        <v>79</v>
      </c>
      <c r="C61" s="155" t="s">
        <v>80</v>
      </c>
      <c r="D61" s="42" t="s">
        <v>81</v>
      </c>
      <c r="E61" s="39">
        <v>100</v>
      </c>
      <c r="F61" s="39">
        <v>100</v>
      </c>
      <c r="G61" s="40">
        <f t="shared" si="1"/>
        <v>0</v>
      </c>
      <c r="H61" s="41"/>
    </row>
    <row r="62" spans="1:8" s="35" customFormat="1" ht="20.25" customHeight="1" hidden="1">
      <c r="A62" s="141"/>
      <c r="B62" s="141"/>
      <c r="C62" s="142"/>
      <c r="D62" s="42"/>
      <c r="E62" s="39">
        <v>100</v>
      </c>
      <c r="F62" s="39">
        <f>F61</f>
        <v>100</v>
      </c>
      <c r="G62" s="40">
        <f t="shared" si="1"/>
        <v>0</v>
      </c>
      <c r="H62" s="41"/>
    </row>
    <row r="63" spans="1:8" s="35" customFormat="1" ht="20.25" customHeight="1" hidden="1">
      <c r="A63" s="141"/>
      <c r="B63" s="142"/>
      <c r="C63" s="143"/>
      <c r="D63" s="144"/>
      <c r="E63" s="39">
        <v>100</v>
      </c>
      <c r="F63" s="39">
        <f>F62</f>
        <v>100</v>
      </c>
      <c r="G63" s="40">
        <f t="shared" si="1"/>
        <v>0</v>
      </c>
      <c r="H63" s="41"/>
    </row>
    <row r="64" spans="1:8" s="35" customFormat="1" ht="20.25" customHeight="1" hidden="1">
      <c r="A64" s="141"/>
      <c r="B64" s="155" t="s">
        <v>26</v>
      </c>
      <c r="C64" s="155" t="s">
        <v>83</v>
      </c>
      <c r="D64" s="45" t="s">
        <v>83</v>
      </c>
      <c r="E64" s="39">
        <v>100</v>
      </c>
      <c r="F64" s="39">
        <v>100</v>
      </c>
      <c r="G64" s="40">
        <f t="shared" si="1"/>
        <v>0</v>
      </c>
      <c r="H64" s="41"/>
    </row>
    <row r="65" spans="1:8" s="35" customFormat="1" ht="20.25" customHeight="1" hidden="1">
      <c r="A65" s="141"/>
      <c r="B65" s="141"/>
      <c r="C65" s="142"/>
      <c r="D65" s="45"/>
      <c r="E65" s="39">
        <v>100</v>
      </c>
      <c r="F65" s="39">
        <f>F64</f>
        <v>100</v>
      </c>
      <c r="G65" s="40">
        <f t="shared" si="1"/>
        <v>0</v>
      </c>
      <c r="H65" s="41"/>
    </row>
    <row r="66" spans="1:8" s="35" customFormat="1" ht="20.25" customHeight="1" hidden="1">
      <c r="A66" s="141"/>
      <c r="B66" s="141"/>
      <c r="C66" s="155" t="s">
        <v>84</v>
      </c>
      <c r="D66" s="45" t="s">
        <v>86</v>
      </c>
      <c r="E66" s="39">
        <v>600</v>
      </c>
      <c r="F66" s="39">
        <v>600</v>
      </c>
      <c r="G66" s="40">
        <f t="shared" si="1"/>
        <v>0</v>
      </c>
      <c r="H66" s="41"/>
    </row>
    <row r="67" spans="1:8" s="35" customFormat="1" ht="20.25" customHeight="1" hidden="1">
      <c r="A67" s="141"/>
      <c r="B67" s="141"/>
      <c r="C67" s="142"/>
      <c r="D67" s="45"/>
      <c r="E67" s="39">
        <v>600</v>
      </c>
      <c r="F67" s="39">
        <f>F66</f>
        <v>600</v>
      </c>
      <c r="G67" s="40">
        <f t="shared" si="1"/>
        <v>0</v>
      </c>
      <c r="H67" s="41"/>
    </row>
    <row r="68" spans="1:8" s="35" customFormat="1" ht="20.25" customHeight="1" hidden="1">
      <c r="A68" s="141"/>
      <c r="B68" s="141"/>
      <c r="C68" s="155" t="s">
        <v>85</v>
      </c>
      <c r="D68" s="45" t="s">
        <v>82</v>
      </c>
      <c r="E68" s="39">
        <v>200</v>
      </c>
      <c r="F68" s="39">
        <v>200</v>
      </c>
      <c r="G68" s="40">
        <f t="shared" si="1"/>
        <v>0</v>
      </c>
      <c r="H68" s="41"/>
    </row>
    <row r="69" spans="1:8" s="35" customFormat="1" ht="20.25" customHeight="1" hidden="1">
      <c r="A69" s="141"/>
      <c r="B69" s="141"/>
      <c r="C69" s="142"/>
      <c r="D69" s="45"/>
      <c r="E69" s="39">
        <v>200</v>
      </c>
      <c r="F69" s="39">
        <f>F68</f>
        <v>200</v>
      </c>
      <c r="G69" s="40">
        <f t="shared" si="1"/>
        <v>0</v>
      </c>
      <c r="H69" s="41"/>
    </row>
    <row r="70" spans="1:8" s="35" customFormat="1" ht="20.25" customHeight="1" hidden="1">
      <c r="A70" s="141"/>
      <c r="B70" s="142"/>
      <c r="C70" s="143"/>
      <c r="D70" s="144"/>
      <c r="E70" s="39">
        <v>900</v>
      </c>
      <c r="F70" s="39">
        <f>F69+F67+F65</f>
        <v>900</v>
      </c>
      <c r="G70" s="40">
        <f aca="true" t="shared" si="2" ref="G70:G77">E70-F70</f>
        <v>0</v>
      </c>
      <c r="H70" s="41"/>
    </row>
    <row r="71" spans="1:8" s="35" customFormat="1" ht="20.25" customHeight="1" thickBot="1">
      <c r="A71" s="153"/>
      <c r="B71" s="145"/>
      <c r="C71" s="146"/>
      <c r="D71" s="147"/>
      <c r="E71" s="46">
        <f>E70+E63+E60</f>
        <v>25455</v>
      </c>
      <c r="F71" s="46">
        <f>F70+F63+F60</f>
        <v>26340</v>
      </c>
      <c r="G71" s="47">
        <f t="shared" si="2"/>
        <v>-885</v>
      </c>
      <c r="H71" s="66" t="s">
        <v>161</v>
      </c>
    </row>
    <row r="72" spans="1:8" s="35" customFormat="1" ht="20.25" customHeight="1" hidden="1" thickTop="1">
      <c r="A72" s="140" t="s">
        <v>27</v>
      </c>
      <c r="B72" s="140" t="s">
        <v>27</v>
      </c>
      <c r="C72" s="140" t="s">
        <v>27</v>
      </c>
      <c r="D72" s="54" t="s">
        <v>87</v>
      </c>
      <c r="E72" s="52">
        <v>500</v>
      </c>
      <c r="F72" s="52">
        <v>500</v>
      </c>
      <c r="G72" s="78">
        <f t="shared" si="2"/>
        <v>0</v>
      </c>
      <c r="H72" s="53"/>
    </row>
    <row r="73" spans="1:8" s="35" customFormat="1" ht="20.25" customHeight="1" hidden="1">
      <c r="A73" s="141"/>
      <c r="B73" s="141"/>
      <c r="C73" s="142"/>
      <c r="D73" s="45"/>
      <c r="E73" s="39">
        <v>500</v>
      </c>
      <c r="F73" s="39">
        <f aca="true" t="shared" si="3" ref="E73:F75">F72</f>
        <v>500</v>
      </c>
      <c r="G73" s="78">
        <f t="shared" si="2"/>
        <v>0</v>
      </c>
      <c r="H73" s="41"/>
    </row>
    <row r="74" spans="1:8" s="35" customFormat="1" ht="20.25" customHeight="1" hidden="1">
      <c r="A74" s="141"/>
      <c r="B74" s="142"/>
      <c r="C74" s="143"/>
      <c r="D74" s="144"/>
      <c r="E74" s="39">
        <v>500</v>
      </c>
      <c r="F74" s="39">
        <f t="shared" si="3"/>
        <v>500</v>
      </c>
      <c r="G74" s="78">
        <f t="shared" si="2"/>
        <v>0</v>
      </c>
      <c r="H74" s="41"/>
    </row>
    <row r="75" spans="1:8" s="35" customFormat="1" ht="20.25" customHeight="1" hidden="1" thickBot="1">
      <c r="A75" s="153"/>
      <c r="B75" s="159"/>
      <c r="C75" s="160"/>
      <c r="D75" s="161"/>
      <c r="E75" s="46">
        <f t="shared" si="3"/>
        <v>500</v>
      </c>
      <c r="F75" s="46">
        <f t="shared" si="3"/>
        <v>500</v>
      </c>
      <c r="G75" s="79">
        <f t="shared" si="2"/>
        <v>0</v>
      </c>
      <c r="H75" s="48"/>
    </row>
    <row r="76" spans="1:8" s="35" customFormat="1" ht="20.25" customHeight="1" hidden="1" thickTop="1">
      <c r="A76" s="140" t="s">
        <v>28</v>
      </c>
      <c r="B76" s="140" t="s">
        <v>88</v>
      </c>
      <c r="C76" s="140" t="s">
        <v>92</v>
      </c>
      <c r="D76" s="54" t="s">
        <v>92</v>
      </c>
      <c r="E76" s="52">
        <v>500</v>
      </c>
      <c r="F76" s="52">
        <v>500</v>
      </c>
      <c r="G76" s="78">
        <f t="shared" si="2"/>
        <v>0</v>
      </c>
      <c r="H76" s="53"/>
    </row>
    <row r="77" spans="1:8" s="35" customFormat="1" ht="20.25" customHeight="1" hidden="1">
      <c r="A77" s="141"/>
      <c r="B77" s="141"/>
      <c r="C77" s="142"/>
      <c r="D77" s="45"/>
      <c r="E77" s="40">
        <v>500</v>
      </c>
      <c r="F77" s="40">
        <f>F76</f>
        <v>500</v>
      </c>
      <c r="G77" s="78">
        <f t="shared" si="2"/>
        <v>0</v>
      </c>
      <c r="H77" s="41"/>
    </row>
    <row r="78" spans="1:8" s="35" customFormat="1" ht="20.25" customHeight="1" hidden="1">
      <c r="A78" s="141"/>
      <c r="B78" s="141"/>
      <c r="C78" s="155" t="s">
        <v>90</v>
      </c>
      <c r="D78" s="45" t="s">
        <v>91</v>
      </c>
      <c r="E78" s="39">
        <v>0</v>
      </c>
      <c r="F78" s="39">
        <v>0</v>
      </c>
      <c r="G78" s="78">
        <f>E78-F78</f>
        <v>0</v>
      </c>
      <c r="H78" s="41"/>
    </row>
    <row r="79" spans="1:8" s="35" customFormat="1" ht="20.25" customHeight="1" hidden="1">
      <c r="A79" s="141"/>
      <c r="B79" s="141"/>
      <c r="C79" s="142"/>
      <c r="D79" s="45"/>
      <c r="E79" s="39">
        <v>0</v>
      </c>
      <c r="F79" s="39">
        <f>F78</f>
        <v>0</v>
      </c>
      <c r="G79" s="78">
        <f>E79-F79</f>
        <v>0</v>
      </c>
      <c r="H79" s="41"/>
    </row>
    <row r="80" spans="1:8" s="35" customFormat="1" ht="20.25" customHeight="1" hidden="1">
      <c r="A80" s="141"/>
      <c r="B80" s="142"/>
      <c r="C80" s="143"/>
      <c r="D80" s="144"/>
      <c r="E80" s="39">
        <v>500</v>
      </c>
      <c r="F80" s="39">
        <f>F79+F77</f>
        <v>500</v>
      </c>
      <c r="G80" s="78">
        <f>E80-F80</f>
        <v>0</v>
      </c>
      <c r="H80" s="41"/>
    </row>
    <row r="81" spans="1:8" s="35" customFormat="1" ht="20.25" customHeight="1" hidden="1" thickBot="1">
      <c r="A81" s="153"/>
      <c r="B81" s="159"/>
      <c r="C81" s="160"/>
      <c r="D81" s="161"/>
      <c r="E81" s="46">
        <f>E80</f>
        <v>500</v>
      </c>
      <c r="F81" s="46">
        <f>F80</f>
        <v>500</v>
      </c>
      <c r="G81" s="79">
        <f aca="true" t="shared" si="4" ref="G81:G86">E81-F81</f>
        <v>0</v>
      </c>
      <c r="H81" s="48"/>
    </row>
    <row r="82" spans="1:8" s="35" customFormat="1" ht="56.25" customHeight="1" thickTop="1">
      <c r="A82" s="140" t="s">
        <v>121</v>
      </c>
      <c r="B82" s="140" t="s">
        <v>122</v>
      </c>
      <c r="C82" s="140" t="s">
        <v>122</v>
      </c>
      <c r="D82" s="54" t="s">
        <v>122</v>
      </c>
      <c r="E82" s="52">
        <v>3100</v>
      </c>
      <c r="F82" s="52">
        <v>1800</v>
      </c>
      <c r="G82" s="52">
        <f t="shared" si="4"/>
        <v>1300</v>
      </c>
      <c r="H82" s="30" t="s">
        <v>231</v>
      </c>
    </row>
    <row r="83" spans="1:8" s="35" customFormat="1" ht="20.25" customHeight="1">
      <c r="A83" s="141"/>
      <c r="B83" s="141"/>
      <c r="C83" s="142"/>
      <c r="D83" s="38"/>
      <c r="E83" s="39">
        <v>3100</v>
      </c>
      <c r="F83" s="39">
        <f>F82</f>
        <v>1800</v>
      </c>
      <c r="G83" s="40">
        <f t="shared" si="4"/>
        <v>1300</v>
      </c>
      <c r="H83" s="41" t="s">
        <v>163</v>
      </c>
    </row>
    <row r="84" spans="1:8" s="35" customFormat="1" ht="20.25" customHeight="1">
      <c r="A84" s="141"/>
      <c r="B84" s="142"/>
      <c r="C84" s="143"/>
      <c r="D84" s="144"/>
      <c r="E84" s="39">
        <v>3100</v>
      </c>
      <c r="F84" s="39">
        <f>F83</f>
        <v>1800</v>
      </c>
      <c r="G84" s="40">
        <f t="shared" si="4"/>
        <v>1300</v>
      </c>
      <c r="H84" s="41" t="s">
        <v>163</v>
      </c>
    </row>
    <row r="85" spans="1:8" s="35" customFormat="1" ht="20.25" customHeight="1" thickBot="1">
      <c r="A85" s="153"/>
      <c r="B85" s="145"/>
      <c r="C85" s="146"/>
      <c r="D85" s="147"/>
      <c r="E85" s="46">
        <v>3100</v>
      </c>
      <c r="F85" s="46">
        <f>F84</f>
        <v>1800</v>
      </c>
      <c r="G85" s="47">
        <f t="shared" si="4"/>
        <v>1300</v>
      </c>
      <c r="H85" s="65" t="s">
        <v>162</v>
      </c>
    </row>
    <row r="86" spans="1:8" s="36" customFormat="1" ht="20.25" customHeight="1" thickTop="1">
      <c r="A86" s="162" t="s">
        <v>165</v>
      </c>
      <c r="B86" s="163"/>
      <c r="C86" s="163"/>
      <c r="D86" s="164"/>
      <c r="E86" s="69">
        <f>E81+E75+E71+E49+E41+E85</f>
        <v>179600.152</v>
      </c>
      <c r="F86" s="69">
        <f>F81+F75+F71+F49+F41+F85</f>
        <v>184527.1716742315</v>
      </c>
      <c r="G86" s="74">
        <f t="shared" si="4"/>
        <v>-4927.019674231502</v>
      </c>
      <c r="H86" s="75" t="s">
        <v>164</v>
      </c>
    </row>
  </sheetData>
  <sheetProtection/>
  <mergeCells count="64">
    <mergeCell ref="A86:D86"/>
    <mergeCell ref="C76:C77"/>
    <mergeCell ref="B76:B80"/>
    <mergeCell ref="A76:A81"/>
    <mergeCell ref="B71:D71"/>
    <mergeCell ref="C74:D74"/>
    <mergeCell ref="B75:D75"/>
    <mergeCell ref="C78:C79"/>
    <mergeCell ref="A82:A85"/>
    <mergeCell ref="B82:B84"/>
    <mergeCell ref="B81:D81"/>
    <mergeCell ref="C80:D80"/>
    <mergeCell ref="B49:D49"/>
    <mergeCell ref="B42:B48"/>
    <mergeCell ref="C70:D70"/>
    <mergeCell ref="B64:B70"/>
    <mergeCell ref="C64:C65"/>
    <mergeCell ref="C66:C67"/>
    <mergeCell ref="C68:C69"/>
    <mergeCell ref="C63:D63"/>
    <mergeCell ref="A72:A75"/>
    <mergeCell ref="B72:B74"/>
    <mergeCell ref="C72:C73"/>
    <mergeCell ref="B61:B63"/>
    <mergeCell ref="C61:C62"/>
    <mergeCell ref="A50:A71"/>
    <mergeCell ref="C52:C53"/>
    <mergeCell ref="C54:C55"/>
    <mergeCell ref="C56:C57"/>
    <mergeCell ref="B50:B60"/>
    <mergeCell ref="C50:C51"/>
    <mergeCell ref="C42:C43"/>
    <mergeCell ref="C58:C59"/>
    <mergeCell ref="C48:D48"/>
    <mergeCell ref="C46:C47"/>
    <mergeCell ref="C60:D60"/>
    <mergeCell ref="B3:B22"/>
    <mergeCell ref="A42:A49"/>
    <mergeCell ref="C22:D22"/>
    <mergeCell ref="C44:C45"/>
    <mergeCell ref="B23:B27"/>
    <mergeCell ref="B28:B40"/>
    <mergeCell ref="C34:C35"/>
    <mergeCell ref="C32:C33"/>
    <mergeCell ref="A5:A22"/>
    <mergeCell ref="A32:A41"/>
    <mergeCell ref="C82:C83"/>
    <mergeCell ref="C84:D84"/>
    <mergeCell ref="B85:D85"/>
    <mergeCell ref="G1:H1"/>
    <mergeCell ref="B41:D41"/>
    <mergeCell ref="C5:C11"/>
    <mergeCell ref="C12:C13"/>
    <mergeCell ref="C14:C19"/>
    <mergeCell ref="C20:C21"/>
    <mergeCell ref="C3:C4"/>
    <mergeCell ref="C40:D40"/>
    <mergeCell ref="C30:C31"/>
    <mergeCell ref="C23:C24"/>
    <mergeCell ref="C25:C26"/>
    <mergeCell ref="C38:C39"/>
    <mergeCell ref="C28:C29"/>
    <mergeCell ref="C36:C37"/>
    <mergeCell ref="C27:D27"/>
  </mergeCells>
  <printOptions/>
  <pageMargins left="0.5118110236220472" right="0.31496062992125984" top="0.7874015748031497" bottom="0.7086614173228347" header="0.31496062992125984" footer="0.3937007874015748"/>
  <pageSetup orientation="landscape" paperSize="9" r:id="rId1"/>
  <headerFooter alignWithMargins="0">
    <oddHeader>&amp;C&amp;"굴림,굵게"&amp;16 2016 추가경정예산(세출)</oddHeader>
    <oddFooter>&amp;C&amp;P / &amp;N</oddFooter>
  </headerFooter>
  <ignoredErrors>
    <ignoredError sqref="F80" formula="1"/>
    <ignoredError sqref="E11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2016-12-04T23:05:25Z</cp:lastPrinted>
  <dcterms:created xsi:type="dcterms:W3CDTF">2010-01-14T13:49:12Z</dcterms:created>
  <dcterms:modified xsi:type="dcterms:W3CDTF">2016-12-31T02:54:37Z</dcterms:modified>
  <cp:category/>
  <cp:version/>
  <cp:contentType/>
  <cp:contentStatus/>
</cp:coreProperties>
</file>