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5360" windowHeight="8760" activeTab="4"/>
  </bookViews>
  <sheets>
    <sheet name="표지" sheetId="1" r:id="rId1"/>
    <sheet name="예산총칙" sheetId="2" r:id="rId2"/>
    <sheet name="예산총괄표" sheetId="3" r:id="rId3"/>
    <sheet name="세입예산서" sheetId="4" r:id="rId4"/>
    <sheet name="세출예산서" sheetId="5" r:id="rId5"/>
  </sheets>
  <definedNames>
    <definedName name="_xlnm.Print_Area" localSheetId="4">'세출예산서'!$A$1:$H$84</definedName>
    <definedName name="_xlnm.Print_Titles" localSheetId="3">'세입예산서'!$1:$2</definedName>
    <definedName name="_xlnm.Print_Titles" localSheetId="4">'세출예산서'!$1:$2</definedName>
    <definedName name="_xlnm.Print_Titles" localSheetId="2">'예산총괄표'!$1:$3</definedName>
  </definedNames>
  <calcPr calcMode="manual" fullCalcOnLoad="1"/>
</workbook>
</file>

<file path=xl/sharedStrings.xml><?xml version="1.0" encoding="utf-8"?>
<sst xmlns="http://schemas.openxmlformats.org/spreadsheetml/2006/main" count="263" uniqueCount="217">
  <si>
    <t>관</t>
  </si>
  <si>
    <t>항</t>
  </si>
  <si>
    <t>목</t>
  </si>
  <si>
    <t>입소자부담금수입</t>
  </si>
  <si>
    <t>급여</t>
  </si>
  <si>
    <t>생계비</t>
  </si>
  <si>
    <t>후원금</t>
  </si>
  <si>
    <t>기타후생경비</t>
  </si>
  <si>
    <t>업무추진비</t>
  </si>
  <si>
    <t>전입금</t>
  </si>
  <si>
    <t>법인전입금</t>
  </si>
  <si>
    <t>기관운영비</t>
  </si>
  <si>
    <t>이월금</t>
  </si>
  <si>
    <t>전년도이월금</t>
  </si>
  <si>
    <t>잡수입</t>
  </si>
  <si>
    <t>운영비</t>
  </si>
  <si>
    <t>여비</t>
  </si>
  <si>
    <t>수용비 및 수수료</t>
  </si>
  <si>
    <t>공공요금</t>
  </si>
  <si>
    <t>제세공과금</t>
  </si>
  <si>
    <t>차량비</t>
  </si>
  <si>
    <t>시설비</t>
  </si>
  <si>
    <t>시설장비유지비</t>
  </si>
  <si>
    <t>연료비</t>
  </si>
  <si>
    <t>사업비</t>
  </si>
  <si>
    <t>잡지출</t>
  </si>
  <si>
    <t>세목</t>
  </si>
  <si>
    <t>전년도이월금</t>
  </si>
  <si>
    <t>입소비용수입</t>
  </si>
  <si>
    <t>본인부담입소비용</t>
  </si>
  <si>
    <t>본인부담식재료비</t>
  </si>
  <si>
    <t>입소비용수입</t>
  </si>
  <si>
    <t>요양급여수입</t>
  </si>
  <si>
    <t>장기요양급여수입</t>
  </si>
  <si>
    <t>지정후원금</t>
  </si>
  <si>
    <t>비지정후원금</t>
  </si>
  <si>
    <t>법인전입금</t>
  </si>
  <si>
    <t>기타예금이자수입</t>
  </si>
  <si>
    <t>기타잡수입</t>
  </si>
  <si>
    <t>직원식대</t>
  </si>
  <si>
    <t>( 단위 : 천원 )</t>
  </si>
  <si>
    <t>기본급</t>
  </si>
  <si>
    <t>제수당</t>
  </si>
  <si>
    <t>직책보조수당</t>
  </si>
  <si>
    <t>시설특별수당</t>
  </si>
  <si>
    <t>종사자수당</t>
  </si>
  <si>
    <t>연장근로수당</t>
  </si>
  <si>
    <t>퇴직금 및
퇴직적립금</t>
  </si>
  <si>
    <t>퇴직금 및
퇴직적립금</t>
  </si>
  <si>
    <t>고용보험</t>
  </si>
  <si>
    <t>산재보험</t>
  </si>
  <si>
    <t>기타후생경비</t>
  </si>
  <si>
    <t>기관운영비</t>
  </si>
  <si>
    <t>인건비</t>
  </si>
  <si>
    <t>회의비</t>
  </si>
  <si>
    <t>회의비</t>
  </si>
  <si>
    <t>여비</t>
  </si>
  <si>
    <t>수용비 및 수수료</t>
  </si>
  <si>
    <t>공공요금</t>
  </si>
  <si>
    <t>제세공과금</t>
  </si>
  <si>
    <t>차량비</t>
  </si>
  <si>
    <t>기타운영비</t>
  </si>
  <si>
    <t>시설비</t>
  </si>
  <si>
    <t>시설장비유지비</t>
  </si>
  <si>
    <t>수용기관경비</t>
  </si>
  <si>
    <t>피복비</t>
  </si>
  <si>
    <t>의료비</t>
  </si>
  <si>
    <t>교육비</t>
  </si>
  <si>
    <t>도서구입비</t>
  </si>
  <si>
    <t>도서구입비</t>
  </si>
  <si>
    <t>사업비</t>
  </si>
  <si>
    <t>의료재활사업비</t>
  </si>
  <si>
    <t>사회심리재활사업비</t>
  </si>
  <si>
    <t>사업비</t>
  </si>
  <si>
    <t>잡지출</t>
  </si>
  <si>
    <t>예비비 및 기타</t>
  </si>
  <si>
    <t>자산취득비</t>
  </si>
  <si>
    <t>예비비</t>
  </si>
  <si>
    <t>세입</t>
  </si>
  <si>
    <t>세출</t>
  </si>
  <si>
    <t>입소자부담금
수입</t>
  </si>
  <si>
    <t>입소비용수입</t>
  </si>
  <si>
    <t>사무비</t>
  </si>
  <si>
    <t>인건비</t>
  </si>
  <si>
    <t>보조금수입</t>
  </si>
  <si>
    <t>업무추진비</t>
  </si>
  <si>
    <t>요양급여수입</t>
  </si>
  <si>
    <t>운영비</t>
  </si>
  <si>
    <t>후원금</t>
  </si>
  <si>
    <t>재산조성비</t>
  </si>
  <si>
    <t>시설비</t>
  </si>
  <si>
    <t>전입급</t>
  </si>
  <si>
    <t>전입금</t>
  </si>
  <si>
    <t>사업비</t>
  </si>
  <si>
    <t>운영비</t>
  </si>
  <si>
    <t>이월금</t>
  </si>
  <si>
    <t>교육비</t>
  </si>
  <si>
    <t>잡수입</t>
  </si>
  <si>
    <t>잡지출</t>
  </si>
  <si>
    <t>예비비 
및 기타</t>
  </si>
  <si>
    <t xml:space="preserve"> </t>
  </si>
  <si>
    <t>시설명 : 엘림사랑의집 가동</t>
  </si>
  <si>
    <t>적립금</t>
  </si>
  <si>
    <t>운영충당적립금</t>
  </si>
  <si>
    <t>운영충당
적립금</t>
  </si>
  <si>
    <t>운영충당
적립금</t>
  </si>
  <si>
    <t xml:space="preserve">제1조 </t>
  </si>
  <si>
    <t>제2조</t>
  </si>
  <si>
    <t>제3조</t>
  </si>
  <si>
    <t>1)세입의 주요 재원은 다음과 같다.</t>
  </si>
  <si>
    <t xml:space="preserve"> </t>
  </si>
  <si>
    <t>2)세출의 내용은 다음과 같다.</t>
  </si>
  <si>
    <t>제4조</t>
  </si>
  <si>
    <t>국가 또는 지방자치단체로부터 교부된 보조금 및 지정후원금, 수익자부담 경비등은 추가경정예산의 성립 이전이라도 보조 및 후원목적에 적절한 경우 먼저 사용할 수 있으며, 이는 차기 추가경정 예산에 반영하여야 한다.</t>
  </si>
  <si>
    <t>제5조</t>
  </si>
  <si>
    <t>세출경비의 부족이 생겼을 때는 사회복지법인 재무회계규칙 제 16조에 의거하여 예산을 전용할 수 있다. 단, 동일 항내의 목간전용이 불가피한 경우에는 법인 대표이사(또는 시설의 장)에게 그 권한을 위임한다.</t>
  </si>
  <si>
    <t>사회복지법인
중앙엘림복지재단</t>
  </si>
  <si>
    <t>엘림사랑의집 가동</t>
  </si>
  <si>
    <t>목계</t>
  </si>
  <si>
    <t>후원금</t>
  </si>
  <si>
    <t>예산산출내역</t>
  </si>
  <si>
    <t>2017년 예산총칙</t>
  </si>
  <si>
    <t>엘림사랑의집 가동의 2017년도 예산은 다음과 같다.</t>
  </si>
  <si>
    <t>증감</t>
  </si>
  <si>
    <t>증감</t>
  </si>
  <si>
    <t>종사자수당 지급주체 변경</t>
  </si>
  <si>
    <t>보조금
수입</t>
  </si>
  <si>
    <t>보조금
수입</t>
  </si>
  <si>
    <t>시군구
보조금</t>
  </si>
  <si>
    <t>피복 및  침구류교체</t>
  </si>
  <si>
    <t xml:space="preserve"> (1)입소자부담금       46,411천원</t>
  </si>
  <si>
    <t>2016. 12. 05</t>
  </si>
  <si>
    <t>관</t>
  </si>
  <si>
    <t>항</t>
  </si>
  <si>
    <t>예산액
(A)</t>
  </si>
  <si>
    <t>전년도
예산액
(B)</t>
  </si>
  <si>
    <t>증감</t>
  </si>
  <si>
    <t>금액
(A-B)</t>
  </si>
  <si>
    <t>비율
(A-B)/B</t>
  </si>
  <si>
    <t>종사자수당</t>
  </si>
  <si>
    <t>전년도이월금
(후원금)</t>
  </si>
  <si>
    <t xml:space="preserve"> (4)전입금                  3,000천원</t>
  </si>
  <si>
    <t xml:space="preserve"> (5)이월금                  4,200천원</t>
  </si>
  <si>
    <t xml:space="preserve"> (6)잡수입                  2,650천원</t>
  </si>
  <si>
    <t xml:space="preserve"> (4)잡지출                    500천원</t>
  </si>
  <si>
    <t xml:space="preserve"> (6)적립금                  1,000천원</t>
  </si>
  <si>
    <t>국민건강보험</t>
  </si>
  <si>
    <t>장기요양보험</t>
  </si>
  <si>
    <t>국민연금보험</t>
  </si>
  <si>
    <t>심리재활사업비</t>
  </si>
  <si>
    <t>처우개선수당</t>
  </si>
  <si>
    <t>급식보조수당</t>
  </si>
  <si>
    <t>운영충당
적립금</t>
  </si>
  <si>
    <t>재산
조성비</t>
  </si>
  <si>
    <t>예비비</t>
  </si>
  <si>
    <t>잡수입</t>
  </si>
  <si>
    <t xml:space="preserve">종사자수당 지급주체 변경(포항시청)                                          </t>
  </si>
  <si>
    <t>장기요양급여수입</t>
  </si>
  <si>
    <t>예산액</t>
  </si>
  <si>
    <t>전년도예산액</t>
  </si>
  <si>
    <t>전년도예산액</t>
  </si>
  <si>
    <t>세출계</t>
  </si>
  <si>
    <t>세입계</t>
  </si>
  <si>
    <t>500,000 * 2(반기) = 1,000,000</t>
  </si>
  <si>
    <t>주식대 : 1,500(1식) * 3(1일) = 4,500
간식대 :   500(1회) * 2(1일) = 1,000
5,500원(일) x 9(정원) x 365(입소기간) = 18,068,000</t>
  </si>
  <si>
    <t>운영비충당 3,000,000 * 1회 = 3,000,000</t>
  </si>
  <si>
    <t>비지정후원금이월금 : 200,000</t>
  </si>
  <si>
    <t xml:space="preserve">기타잡수입 : 50,000,* 4회(분기) = 200,000 </t>
  </si>
  <si>
    <r>
      <t xml:space="preserve">40,000(월) * 5(직원수) * 12개월   </t>
    </r>
    <r>
      <rPr>
        <i/>
        <sz val="9"/>
        <rFont val="굴림"/>
        <family val="3"/>
      </rPr>
      <t xml:space="preserve">= </t>
    </r>
    <r>
      <rPr>
        <sz val="9"/>
        <rFont val="굴림"/>
        <family val="3"/>
      </rPr>
      <t>2,400,000</t>
    </r>
  </si>
  <si>
    <t>면회실 설치 집기비품구입 등</t>
  </si>
  <si>
    <t>125,000 * 4분기 = 500,000</t>
  </si>
  <si>
    <t>요양보호사  100,000(월) * 3 * 12 = 3,600,000</t>
  </si>
  <si>
    <t>40,000원(월) * 5 * 12 = 2,400,000</t>
  </si>
  <si>
    <t xml:space="preserve">480,000(월) * 4 * 12 =  23,040,000                                                    </t>
  </si>
  <si>
    <t>120,000(년) * 5  = 600,000</t>
  </si>
  <si>
    <t>운영위원회 100,000 * 4  = 400,000
보호자회의 200,000 * 2 =  400,000
지역주민행사 200,000 *1 = 200,000
종사자 워크샵 100,000 * 5  = 500,000  계 : 1,500,000</t>
  </si>
  <si>
    <t>200,000 * 1 * 12 = 2,400,000</t>
  </si>
  <si>
    <t>취사연료비</t>
  </si>
  <si>
    <t>주방가스비   100,000(월) * 12 = 1,200,000</t>
  </si>
  <si>
    <t>특화 및 나들이 100,000 *12 = 1,200,000</t>
  </si>
  <si>
    <t xml:space="preserve">잡지출  125,000 * 4분기 = 125,000 </t>
  </si>
  <si>
    <t>운영충당적립금  250,000 * 4분기 = 1,000,000</t>
  </si>
  <si>
    <t xml:space="preserve">종사자 : 5명 (시설장1, 간호조무사1, 요양보호사3)
            1,600,000(시설장) *12 = 19,200,000
            1,050,000 * 4 *12 = 50,400,000          계 : 69,600,000            </t>
  </si>
  <si>
    <t>전기요금 : 600,000 * 12 = 7,200,000
전화요금 :  50,000 * 12 =    600,000
휴대전화 :  40,000 * 12 =    480,000
수도요금 :  60,000 * 12 =    720,000      계 : 9,000,000</t>
  </si>
  <si>
    <t>관외교육20,000(월) * 2 * 12  = 480,000
기관교육 200,000(년) *1 = 200,000       계 : 680,000</t>
  </si>
  <si>
    <t xml:space="preserve">배상책임보험 1,400,000 * 1회 = 1,400,000
화재보험 40,000 * 12 = 480,000
자동차세 및 보험 400,000 * 1회 = 400,000
정화조청소비용 및 기타 협회비 : 520,000        계 : 2,400,000                                           </t>
  </si>
  <si>
    <t xml:space="preserve">연간총급여 * 3.06 / 100 = 3,652,000   </t>
  </si>
  <si>
    <t>총건강보험 * 6.55 / 100 = 239,000</t>
  </si>
  <si>
    <t>연간총급여 * 4.5 / 100 = 5,370,000</t>
  </si>
  <si>
    <t>연간총급여 * 9 /1000 = 1,074,000</t>
  </si>
  <si>
    <t>연간총급여 * 7 /1000 = 835,000</t>
  </si>
  <si>
    <t>연간총급여 / 365 * 30 = 9,671,000</t>
  </si>
  <si>
    <t>예비비 500,000 * 1회 = 500,000</t>
  </si>
  <si>
    <t>월 250,000 * 12 = 3,000,000</t>
  </si>
  <si>
    <t>기저귀,물티슈 : 125,000 * 12 = 1,500,000
목욕용품 : 250,000 * 2회 = 500,000
세면도구 : 37,000 * 10회 = 370,000       계 : 2,370,000</t>
  </si>
  <si>
    <t>세입세출 예산총액은 191,690천원으로 한다 .</t>
  </si>
  <si>
    <t xml:space="preserve"> (2)요양급여수입      131,429천원</t>
  </si>
  <si>
    <t xml:space="preserve"> (3)후원금                  4,000천원</t>
  </si>
  <si>
    <r>
      <t xml:space="preserve"> (1)사무비          </t>
    </r>
    <r>
      <rPr>
        <sz val="9"/>
        <color indexed="8"/>
        <rFont val="맑은 고딕"/>
        <family val="3"/>
      </rPr>
      <t xml:space="preserve"> </t>
    </r>
    <r>
      <rPr>
        <sz val="11"/>
        <color indexed="8"/>
        <rFont val="맑은 고딕"/>
        <family val="3"/>
      </rPr>
      <t xml:space="preserve"> </t>
    </r>
    <r>
      <rPr>
        <sz val="8"/>
        <color indexed="8"/>
        <rFont val="맑은 고딕"/>
        <family val="3"/>
      </rPr>
      <t xml:space="preserve">  </t>
    </r>
    <r>
      <rPr>
        <sz val="11"/>
        <color indexed="8"/>
        <rFont val="맑은 고딕"/>
        <family val="3"/>
      </rPr>
      <t xml:space="preserve"> 160,462천원</t>
    </r>
  </si>
  <si>
    <t xml:space="preserve"> (2)재산조성비            2,500천원</t>
  </si>
  <si>
    <t xml:space="preserve"> (3)사업비                26,728천원</t>
  </si>
  <si>
    <t xml:space="preserve"> (5)예비비                    500천원</t>
  </si>
  <si>
    <t xml:space="preserve">(본인부담식대) 5,500 * 9 *  365 = 18,068,000 
(직원식대) 40,000 * 5 * 12 = 2,400,000     계 : 20,468,000                                       </t>
  </si>
  <si>
    <t xml:space="preserve">여가 및 치매예방 20,000 *12 =   240,000   </t>
  </si>
  <si>
    <t>사무비</t>
  </si>
  <si>
    <t>사업비</t>
  </si>
  <si>
    <t>외부기관 행사지원</t>
  </si>
  <si>
    <t xml:space="preserve">시설장 : 500,000 * 12 = 6,000,000
간호조무사 : 300,000 * 12 = 3,600,000
요양보호사 : 100,000 * 12 * 3 = 3,600,000  
계 : 13,200,000                                      </t>
  </si>
  <si>
    <t xml:space="preserve">명절상여금 : 500,000 * 5 * 2(설,추석) = 5,000,000
하계휴가비 : 500,000 * 5 = 2,500,000
계 : 7,500,000                                     </t>
  </si>
  <si>
    <t>&lt;장기요양 1일당 수가&gt;   (수가인상분 4% 적용)
1등급 : 53,350원 / 2등급 : 49,500원 / 3,4등급 : 45,630원
1급경감(1명) : 53,350 * 1 * 365 * 10% = 1,948,000
1급일반(1명) : 53,350 * 1 * 365 * 20% = 3,895,000
2급일반(3명) : 49,500 * 3 * 365 * 20% = 10,841,000
3급경감(1명) : 45,630 * 1 * 365 * 10% = 1,666,000
3급일반(2명) : 45,630 * 2 * 365 * 20% = 6,662,000
4급일반(1명) : 45,630 * 1 * 365 * 20% = 3,331,000
계 : 28,343,000</t>
  </si>
  <si>
    <t xml:space="preserve">&lt;장기요양 1일당 수가&gt;   (수가인상분 4% 적용)
1등급 : 53,350원 / 2등급 : 49,500원 / 3,4등급 : 45,630원
1급경감(1명) : 53,350 * 1 * 365 * 90% = 17,526,000
1급일반(1명) : 53,350 * 1 * 365 * 80% = 15,579,000
2급일반(3명) : 49,500 * 3 * 365 * 80% = 43,362,000
3급경감(1명) : 45,630 * 1 * 365 * 90% = 14,990,000
3급일반(2명) : 45,630 * 2 * 365 * 80% = 26,648,000
4급일반(1명) : 45,630 * 1 * 365 * 80% = 13,324,000
계 : 131,429,000                                             </t>
  </si>
  <si>
    <t>세입계</t>
  </si>
  <si>
    <t>세출계</t>
  </si>
  <si>
    <t>2017년 엘림사랑의집[가동] 예산안</t>
  </si>
  <si>
    <t>장기요양급여이월금 : 200,000
본인부담금이월금 : 3,800,000</t>
  </si>
  <si>
    <t>사회보험부담금</t>
  </si>
  <si>
    <t>상비약 구비 : 125,000 * 4분기 = 500,000  
건강검진,구충제,응급상황 : 150,000 * 1회 = 150,000
당뇨검사용 시험지 및 당뇨침 구입 : 50,000 * 4분기 = 200,000
드레싱 및 기본처치에 필요한 물품구입 : 50,000 * 2(반기) = 100,000
계 : 950,000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</si>
</sst>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&quot;Δ&quot;0.00"/>
    <numFmt numFmtId="178" formatCode="&quot;Δ&quot;0.0"/>
    <numFmt numFmtId="179" formatCode="&quot;Δ&quot;0.000"/>
    <numFmt numFmtId="180" formatCode="&quot;Δ&quot;0"/>
    <numFmt numFmtId="181" formatCode="[$-412]AM/PM\ h:mm:ss"/>
    <numFmt numFmtId="182" formatCode="&quot;₩&quot;#,##0_);[Red]\(&quot;₩&quot;#,##0\)"/>
    <numFmt numFmtId="183" formatCode="#,##0.0;[Red]\-#,##0.0"/>
    <numFmt numFmtId="184" formatCode="#,##0.000;[Red]\-#,##0.000"/>
    <numFmt numFmtId="185" formatCode="&quot;▲&quot;#,##0;[Red]\-#,##0"/>
    <numFmt numFmtId="186" formatCode="#,##0;[Red]#,##0"/>
    <numFmt numFmtId="187" formatCode="_-* #,##0.0_-;\-* #,##0.0_-;_-* &quot;-&quot;?_-;_-@_-"/>
    <numFmt numFmtId="188" formatCode="_-* #,##0_-;\-* #,##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68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1"/>
      <name val="굴림"/>
      <family val="3"/>
    </font>
    <font>
      <sz val="9"/>
      <name val="굴림"/>
      <family val="3"/>
    </font>
    <font>
      <b/>
      <sz val="10"/>
      <name val="굴림"/>
      <family val="3"/>
    </font>
    <font>
      <b/>
      <sz val="9"/>
      <name val="굴림"/>
      <family val="3"/>
    </font>
    <font>
      <b/>
      <sz val="12"/>
      <name val="굴림"/>
      <family val="3"/>
    </font>
    <font>
      <sz val="11"/>
      <name val="굴림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9"/>
      <color indexed="8"/>
      <name val="맑은 고딕"/>
      <family val="3"/>
    </font>
    <font>
      <sz val="8"/>
      <color indexed="8"/>
      <name val="맑은 고딕"/>
      <family val="3"/>
    </font>
    <font>
      <sz val="10"/>
      <name val="맑은 고딕"/>
      <family val="3"/>
    </font>
    <font>
      <i/>
      <sz val="9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color indexed="10"/>
      <name val="굴림"/>
      <family val="3"/>
    </font>
    <font>
      <sz val="9"/>
      <color indexed="10"/>
      <name val="굴림"/>
      <family val="3"/>
    </font>
    <font>
      <sz val="10"/>
      <color indexed="10"/>
      <name val="굴림"/>
      <family val="3"/>
    </font>
    <font>
      <b/>
      <sz val="28"/>
      <color indexed="8"/>
      <name val="HY견고딕"/>
      <family val="1"/>
    </font>
    <font>
      <sz val="20"/>
      <color indexed="8"/>
      <name val="Arial Black"/>
      <family val="2"/>
    </font>
    <font>
      <sz val="11"/>
      <color indexed="8"/>
      <name val="MD솔체"/>
      <family val="1"/>
    </font>
    <font>
      <sz val="26"/>
      <color indexed="8"/>
      <name val="MD솔체"/>
      <family val="1"/>
    </font>
    <font>
      <sz val="2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color rgb="FFFF0000"/>
      <name val="굴림"/>
      <family val="3"/>
    </font>
    <font>
      <sz val="9"/>
      <color rgb="FFFF0000"/>
      <name val="굴림"/>
      <family val="3"/>
    </font>
    <font>
      <sz val="10"/>
      <color rgb="FFFF0000"/>
      <name val="굴림"/>
      <family val="3"/>
    </font>
    <font>
      <b/>
      <sz val="28"/>
      <color theme="1"/>
      <name val="HY견고딕"/>
      <family val="1"/>
    </font>
    <font>
      <sz val="20"/>
      <color theme="1"/>
      <name val="Arial Black"/>
      <family val="2"/>
    </font>
    <font>
      <sz val="11"/>
      <color theme="1"/>
      <name val="MD솔체"/>
      <family val="1"/>
    </font>
    <font>
      <sz val="26"/>
      <color theme="1"/>
      <name val="MD솔체"/>
      <family val="1"/>
    </font>
    <font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1" fontId="2" fillId="0" borderId="0" xfId="48" applyFont="1" applyBorder="1" applyAlignment="1">
      <alignment vertical="center"/>
    </xf>
    <xf numFmtId="41" fontId="0" fillId="0" borderId="0" xfId="48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38" fontId="2" fillId="0" borderId="10" xfId="48" applyNumberFormat="1" applyFont="1" applyBorder="1" applyAlignment="1">
      <alignment horizontal="right" vertical="center"/>
    </xf>
    <xf numFmtId="38" fontId="2" fillId="0" borderId="11" xfId="48" applyNumberFormat="1" applyFont="1" applyBorder="1" applyAlignment="1">
      <alignment horizontal="right" vertical="center"/>
    </xf>
    <xf numFmtId="38" fontId="5" fillId="0" borderId="12" xfId="48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8" fontId="5" fillId="0" borderId="10" xfId="48" applyNumberFormat="1" applyFont="1" applyBorder="1" applyAlignment="1">
      <alignment horizontal="right" vertical="center"/>
    </xf>
    <xf numFmtId="38" fontId="5" fillId="0" borderId="11" xfId="48" applyNumberFormat="1" applyFont="1" applyBorder="1" applyAlignment="1">
      <alignment horizontal="right" vertical="center"/>
    </xf>
    <xf numFmtId="38" fontId="5" fillId="0" borderId="10" xfId="48" applyNumberFormat="1" applyFont="1" applyFill="1" applyBorder="1" applyAlignment="1">
      <alignment horizontal="right" vertical="center" wrapText="1"/>
    </xf>
    <xf numFmtId="38" fontId="5" fillId="0" borderId="11" xfId="48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8" fontId="4" fillId="0" borderId="10" xfId="48" applyNumberFormat="1" applyFont="1" applyFill="1" applyBorder="1" applyAlignment="1">
      <alignment horizontal="right" vertical="center" wrapText="1"/>
    </xf>
    <xf numFmtId="38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 wrapText="1"/>
    </xf>
    <xf numFmtId="41" fontId="4" fillId="0" borderId="10" xfId="48" applyFont="1" applyFill="1" applyBorder="1" applyAlignment="1">
      <alignment horizontal="center" vertical="center" wrapText="1"/>
    </xf>
    <xf numFmtId="38" fontId="6" fillId="0" borderId="22" xfId="48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38" fontId="4" fillId="0" borderId="21" xfId="48" applyNumberFormat="1" applyFont="1" applyFill="1" applyBorder="1" applyAlignment="1">
      <alignment horizontal="right" vertical="center" wrapText="1"/>
    </xf>
    <xf numFmtId="38" fontId="4" fillId="0" borderId="21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41" fontId="4" fillId="0" borderId="21" xfId="48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4" fillId="0" borderId="2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38" fontId="2" fillId="0" borderId="10" xfId="48" applyNumberFormat="1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60" fillId="0" borderId="20" xfId="0" applyFont="1" applyFill="1" applyBorder="1" applyAlignment="1">
      <alignment vertical="center"/>
    </xf>
    <xf numFmtId="38" fontId="6" fillId="0" borderId="20" xfId="48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38" fontId="4" fillId="0" borderId="20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38" fontId="5" fillId="0" borderId="24" xfId="48" applyNumberFormat="1" applyFont="1" applyBorder="1" applyAlignment="1">
      <alignment horizontal="center" vertical="center" wrapText="1"/>
    </xf>
    <xf numFmtId="38" fontId="5" fillId="0" borderId="17" xfId="48" applyNumberFormat="1" applyFont="1" applyBorder="1" applyAlignment="1">
      <alignment horizontal="right" vertical="center"/>
    </xf>
    <xf numFmtId="9" fontId="5" fillId="0" borderId="17" xfId="48" applyNumberFormat="1" applyFont="1" applyBorder="1" applyAlignment="1">
      <alignment horizontal="right" vertical="center"/>
    </xf>
    <xf numFmtId="38" fontId="5" fillId="0" borderId="25" xfId="48" applyNumberFormat="1" applyFont="1" applyBorder="1" applyAlignment="1">
      <alignment horizontal="right" vertical="center"/>
    </xf>
    <xf numFmtId="38" fontId="5" fillId="0" borderId="26" xfId="48" applyNumberFormat="1" applyFont="1" applyBorder="1" applyAlignment="1">
      <alignment horizontal="right" vertical="center"/>
    </xf>
    <xf numFmtId="38" fontId="5" fillId="0" borderId="27" xfId="48" applyNumberFormat="1" applyFont="1" applyBorder="1" applyAlignment="1">
      <alignment horizontal="right" vertical="center"/>
    </xf>
    <xf numFmtId="9" fontId="5" fillId="0" borderId="28" xfId="48" applyNumberFormat="1" applyFont="1" applyBorder="1" applyAlignment="1">
      <alignment horizontal="right" vertical="center"/>
    </xf>
    <xf numFmtId="9" fontId="5" fillId="0" borderId="24" xfId="48" applyNumberFormat="1" applyFont="1" applyBorder="1" applyAlignment="1">
      <alignment horizontal="right" vertical="center"/>
    </xf>
    <xf numFmtId="9" fontId="5" fillId="0" borderId="26" xfId="48" applyNumberFormat="1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38" fontId="4" fillId="0" borderId="20" xfId="48" applyNumberFormat="1" applyFont="1" applyFill="1" applyBorder="1" applyAlignment="1">
      <alignment horizontal="right" vertical="center"/>
    </xf>
    <xf numFmtId="38" fontId="4" fillId="0" borderId="10" xfId="48" applyNumberFormat="1" applyFont="1" applyFill="1" applyBorder="1" applyAlignment="1">
      <alignment horizontal="right" vertical="center"/>
    </xf>
    <xf numFmtId="38" fontId="6" fillId="0" borderId="22" xfId="48" applyNumberFormat="1" applyFont="1" applyFill="1" applyBorder="1" applyAlignment="1">
      <alignment horizontal="right" vertical="center"/>
    </xf>
    <xf numFmtId="38" fontId="4" fillId="0" borderId="21" xfId="48" applyNumberFormat="1" applyFont="1" applyFill="1" applyBorder="1" applyAlignment="1">
      <alignment horizontal="right" vertical="center"/>
    </xf>
    <xf numFmtId="38" fontId="6" fillId="0" borderId="20" xfId="48" applyNumberFormat="1" applyFont="1" applyFill="1" applyBorder="1" applyAlignment="1">
      <alignment horizontal="right" vertical="center"/>
    </xf>
    <xf numFmtId="0" fontId="62" fillId="0" borderId="22" xfId="0" applyFont="1" applyFill="1" applyBorder="1" applyAlignment="1">
      <alignment vertical="center"/>
    </xf>
    <xf numFmtId="0" fontId="62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/>
    </xf>
    <xf numFmtId="0" fontId="62" fillId="0" borderId="2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6" fillId="0" borderId="22" xfId="0" applyNumberFormat="1" applyFont="1" applyFill="1" applyBorder="1" applyAlignment="1">
      <alignment horizontal="right" vertical="center"/>
    </xf>
    <xf numFmtId="41" fontId="4" fillId="0" borderId="20" xfId="48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38" fontId="4" fillId="0" borderId="20" xfId="48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vertical="center"/>
    </xf>
    <xf numFmtId="38" fontId="6" fillId="0" borderId="21" xfId="48" applyNumberFormat="1" applyFont="1" applyFill="1" applyBorder="1" applyAlignment="1">
      <alignment horizontal="right" vertical="center"/>
    </xf>
    <xf numFmtId="38" fontId="6" fillId="0" borderId="20" xfId="0" applyNumberFormat="1" applyFont="1" applyFill="1" applyBorder="1" applyAlignment="1">
      <alignment horizontal="right" vertical="center"/>
    </xf>
    <xf numFmtId="0" fontId="63" fillId="33" borderId="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21</xdr:row>
      <xdr:rowOff>0</xdr:rowOff>
    </xdr:from>
    <xdr:to>
      <xdr:col>3</xdr:col>
      <xdr:colOff>723900</xdr:colOff>
      <xdr:row>24</xdr:row>
      <xdr:rowOff>190500</xdr:rowOff>
    </xdr:to>
    <xdr:pic>
      <xdr:nvPicPr>
        <xdr:cNvPr id="1" name="_x31818488" descr="EMB00000b94216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400550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25"/>
  <sheetViews>
    <sheetView zoomScalePageLayoutView="0" workbookViewId="0" topLeftCell="A1">
      <selection activeCell="M10" sqref="M10"/>
    </sheetView>
  </sheetViews>
  <sheetFormatPr defaultColWidth="8.88671875" defaultRowHeight="13.5"/>
  <cols>
    <col min="1" max="13" width="8.6640625" style="0" customWidth="1"/>
  </cols>
  <sheetData>
    <row r="1" ht="16.5" customHeight="1"/>
    <row r="2" ht="16.5" customHeight="1"/>
    <row r="3" spans="3:11" ht="16.5" customHeight="1">
      <c r="C3" s="94" t="s">
        <v>213</v>
      </c>
      <c r="D3" s="94"/>
      <c r="E3" s="94"/>
      <c r="F3" s="94"/>
      <c r="G3" s="94"/>
      <c r="H3" s="94"/>
      <c r="I3" s="94"/>
      <c r="J3" s="94"/>
      <c r="K3" s="94"/>
    </row>
    <row r="4" spans="3:11" ht="16.5" customHeight="1">
      <c r="C4" s="94"/>
      <c r="D4" s="94"/>
      <c r="E4" s="94"/>
      <c r="F4" s="94"/>
      <c r="G4" s="94"/>
      <c r="H4" s="94"/>
      <c r="I4" s="94"/>
      <c r="J4" s="94"/>
      <c r="K4" s="94"/>
    </row>
    <row r="5" spans="3:11" ht="16.5" customHeight="1">
      <c r="C5" s="94"/>
      <c r="D5" s="94"/>
      <c r="E5" s="94"/>
      <c r="F5" s="94"/>
      <c r="G5" s="94"/>
      <c r="H5" s="94"/>
      <c r="I5" s="94"/>
      <c r="J5" s="94"/>
      <c r="K5" s="94"/>
    </row>
    <row r="6" spans="3:11" ht="16.5" customHeight="1">
      <c r="C6" s="94"/>
      <c r="D6" s="94"/>
      <c r="E6" s="94"/>
      <c r="F6" s="94"/>
      <c r="G6" s="94"/>
      <c r="H6" s="94"/>
      <c r="I6" s="94"/>
      <c r="J6" s="94"/>
      <c r="K6" s="94"/>
    </row>
    <row r="7" spans="3:11" ht="16.5" customHeight="1">
      <c r="C7" s="94"/>
      <c r="D7" s="94"/>
      <c r="E7" s="94"/>
      <c r="F7" s="94"/>
      <c r="G7" s="94"/>
      <c r="H7" s="94"/>
      <c r="I7" s="94"/>
      <c r="J7" s="94"/>
      <c r="K7" s="94"/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spans="5:9" ht="16.5" customHeight="1">
      <c r="E14" s="95" t="s">
        <v>131</v>
      </c>
      <c r="F14" s="95"/>
      <c r="G14" s="95"/>
      <c r="H14" s="95"/>
      <c r="I14" s="95"/>
    </row>
    <row r="15" spans="5:9" ht="16.5" customHeight="1">
      <c r="E15" s="95"/>
      <c r="F15" s="95"/>
      <c r="G15" s="95"/>
      <c r="H15" s="95"/>
      <c r="I15" s="95"/>
    </row>
    <row r="16" spans="5:9" ht="16.5" customHeight="1">
      <c r="E16" s="95"/>
      <c r="F16" s="95"/>
      <c r="G16" s="95"/>
      <c r="H16" s="95"/>
      <c r="I16" s="95"/>
    </row>
    <row r="17" spans="5:9" ht="16.5" customHeight="1">
      <c r="E17" s="95"/>
      <c r="F17" s="95"/>
      <c r="G17" s="95"/>
      <c r="H17" s="95"/>
      <c r="I17" s="95"/>
    </row>
    <row r="18" ht="16.5" customHeight="1"/>
    <row r="19" ht="16.5" customHeight="1"/>
    <row r="20" ht="16.5" customHeight="1"/>
    <row r="21" ht="16.5" customHeight="1"/>
    <row r="22" spans="3:10" ht="16.5" customHeight="1">
      <c r="C22" s="96"/>
      <c r="D22" s="96"/>
      <c r="E22" s="97" t="s">
        <v>116</v>
      </c>
      <c r="F22" s="98"/>
      <c r="G22" s="99" t="s">
        <v>117</v>
      </c>
      <c r="H22" s="99"/>
      <c r="I22" s="99"/>
      <c r="J22" s="99"/>
    </row>
    <row r="23" spans="3:10" ht="16.5" customHeight="1">
      <c r="C23" s="96"/>
      <c r="D23" s="96"/>
      <c r="E23" s="98"/>
      <c r="F23" s="98"/>
      <c r="G23" s="99"/>
      <c r="H23" s="99"/>
      <c r="I23" s="99"/>
      <c r="J23" s="99"/>
    </row>
    <row r="24" spans="3:10" ht="16.5" customHeight="1">
      <c r="C24" s="96"/>
      <c r="D24" s="96"/>
      <c r="E24" s="98"/>
      <c r="F24" s="98"/>
      <c r="G24" s="99"/>
      <c r="H24" s="99"/>
      <c r="I24" s="99"/>
      <c r="J24" s="99"/>
    </row>
    <row r="25" spans="3:10" ht="16.5" customHeight="1">
      <c r="C25" s="96"/>
      <c r="D25" s="96"/>
      <c r="E25" s="98"/>
      <c r="F25" s="98"/>
      <c r="G25" s="99"/>
      <c r="H25" s="99"/>
      <c r="I25" s="99"/>
      <c r="J25" s="99"/>
    </row>
    <row r="26" ht="16.5" customHeight="1"/>
  </sheetData>
  <sheetProtection/>
  <mergeCells count="5">
    <mergeCell ref="C3:K7"/>
    <mergeCell ref="E14:I17"/>
    <mergeCell ref="C22:D25"/>
    <mergeCell ref="E22:F25"/>
    <mergeCell ref="G22:J25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M8" sqref="M8"/>
    </sheetView>
  </sheetViews>
  <sheetFormatPr defaultColWidth="8.88671875" defaultRowHeight="13.5"/>
  <cols>
    <col min="1" max="1" width="6.10546875" style="0" customWidth="1"/>
    <col min="2" max="10" width="11.5546875" style="0" customWidth="1"/>
    <col min="11" max="11" width="3.5546875" style="0" customWidth="1"/>
  </cols>
  <sheetData>
    <row r="1" spans="1:11" ht="31.5">
      <c r="A1" s="105" t="s">
        <v>121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9.5" customHeight="1">
      <c r="A2" s="75" t="s">
        <v>106</v>
      </c>
      <c r="B2" s="103" t="s">
        <v>122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9.5" customHeight="1">
      <c r="A3" s="76" t="s">
        <v>107</v>
      </c>
      <c r="B3" s="103" t="s">
        <v>195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9.5" customHeight="1">
      <c r="A4" s="76" t="s">
        <v>108</v>
      </c>
      <c r="B4" s="103" t="s">
        <v>109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9.5" customHeight="1">
      <c r="A5" s="106" t="s">
        <v>110</v>
      </c>
      <c r="B5" s="103" t="s">
        <v>130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9.5" customHeight="1">
      <c r="A6" s="107"/>
      <c r="B6" s="103" t="s">
        <v>196</v>
      </c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9.5" customHeight="1">
      <c r="A7" s="107"/>
      <c r="B7" s="103" t="s">
        <v>197</v>
      </c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9.5" customHeight="1">
      <c r="A8" s="107"/>
      <c r="B8" s="103" t="s">
        <v>141</v>
      </c>
      <c r="C8" s="103"/>
      <c r="D8" s="103"/>
      <c r="E8" s="103"/>
      <c r="F8" s="103"/>
      <c r="G8" s="103"/>
      <c r="H8" s="103"/>
      <c r="I8" s="103"/>
      <c r="J8" s="103"/>
      <c r="K8" s="103"/>
    </row>
    <row r="9" spans="1:11" ht="19.5" customHeight="1">
      <c r="A9" s="107"/>
      <c r="B9" s="103" t="s">
        <v>142</v>
      </c>
      <c r="C9" s="103"/>
      <c r="D9" s="103"/>
      <c r="E9" s="103"/>
      <c r="F9" s="103"/>
      <c r="G9" s="103"/>
      <c r="H9" s="103"/>
      <c r="I9" s="103"/>
      <c r="J9" s="103"/>
      <c r="K9" s="103"/>
    </row>
    <row r="10" spans="1:11" ht="19.5" customHeight="1">
      <c r="A10" s="107"/>
      <c r="B10" s="103" t="s">
        <v>143</v>
      </c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19.5" customHeight="1">
      <c r="A11" s="107"/>
      <c r="B11" s="103" t="s">
        <v>111</v>
      </c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ht="19.5" customHeight="1">
      <c r="A12" s="107"/>
      <c r="B12" s="103" t="s">
        <v>198</v>
      </c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ht="19.5" customHeight="1">
      <c r="A13" s="107"/>
      <c r="B13" s="103" t="s">
        <v>199</v>
      </c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ht="19.5" customHeight="1">
      <c r="A14" s="107"/>
      <c r="B14" s="103" t="s">
        <v>200</v>
      </c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ht="19.5" customHeight="1">
      <c r="A15" s="107"/>
      <c r="B15" s="103" t="s">
        <v>144</v>
      </c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19.5" customHeight="1">
      <c r="A16" s="107"/>
      <c r="B16" s="103" t="s">
        <v>201</v>
      </c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19.5" customHeight="1">
      <c r="A17" s="107"/>
      <c r="B17" s="100" t="s">
        <v>145</v>
      </c>
      <c r="C17" s="101"/>
      <c r="D17" s="101"/>
      <c r="E17" s="101"/>
      <c r="F17" s="101"/>
      <c r="G17" s="101"/>
      <c r="H17" s="101"/>
      <c r="I17" s="101"/>
      <c r="J17" s="101"/>
      <c r="K17" s="102"/>
    </row>
    <row r="18" spans="1:11" ht="19.5" customHeight="1">
      <c r="A18" s="108"/>
      <c r="B18" s="100"/>
      <c r="C18" s="101"/>
      <c r="D18" s="101"/>
      <c r="E18" s="101"/>
      <c r="F18" s="101"/>
      <c r="G18" s="101"/>
      <c r="H18" s="101"/>
      <c r="I18" s="101"/>
      <c r="J18" s="101"/>
      <c r="K18" s="102"/>
    </row>
    <row r="19" spans="1:11" ht="42" customHeight="1">
      <c r="A19" s="76" t="s">
        <v>112</v>
      </c>
      <c r="B19" s="104" t="s">
        <v>113</v>
      </c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11" ht="42" customHeight="1">
      <c r="A20" s="76" t="s">
        <v>114</v>
      </c>
      <c r="B20" s="104" t="s">
        <v>115</v>
      </c>
      <c r="C20" s="104"/>
      <c r="D20" s="104"/>
      <c r="E20" s="104"/>
      <c r="F20" s="104"/>
      <c r="G20" s="104"/>
      <c r="H20" s="104"/>
      <c r="I20" s="104"/>
      <c r="J20" s="104"/>
      <c r="K20" s="104"/>
    </row>
  </sheetData>
  <sheetProtection/>
  <mergeCells count="21">
    <mergeCell ref="B6:K6"/>
    <mergeCell ref="B16:K16"/>
    <mergeCell ref="B8:K8"/>
    <mergeCell ref="B18:K18"/>
    <mergeCell ref="B10:K10"/>
    <mergeCell ref="A1:K1"/>
    <mergeCell ref="B2:K2"/>
    <mergeCell ref="B3:K3"/>
    <mergeCell ref="B4:K4"/>
    <mergeCell ref="A5:A18"/>
    <mergeCell ref="B5:K5"/>
    <mergeCell ref="B17:K17"/>
    <mergeCell ref="B7:K7"/>
    <mergeCell ref="B12:K12"/>
    <mergeCell ref="B9:K9"/>
    <mergeCell ref="B19:K19"/>
    <mergeCell ref="B20:K20"/>
    <mergeCell ref="B13:K13"/>
    <mergeCell ref="B14:K14"/>
    <mergeCell ref="B15:K15"/>
    <mergeCell ref="B11:K11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5" sqref="B5:K14"/>
    </sheetView>
  </sheetViews>
  <sheetFormatPr defaultColWidth="8.88671875" defaultRowHeight="13.5"/>
  <cols>
    <col min="1" max="2" width="9.88671875" style="0" customWidth="1"/>
    <col min="3" max="6" width="9.3359375" style="0" customWidth="1"/>
    <col min="7" max="8" width="9.88671875" style="0" customWidth="1"/>
    <col min="9" max="12" width="9.3359375" style="0" customWidth="1"/>
  </cols>
  <sheetData>
    <row r="1" spans="1:12" s="1" customFormat="1" ht="21" customHeight="1" thickBot="1">
      <c r="A1" s="74" t="s">
        <v>101</v>
      </c>
      <c r="B1" s="74"/>
      <c r="C1" s="2"/>
      <c r="D1" s="2"/>
      <c r="E1" s="124"/>
      <c r="F1" s="124"/>
      <c r="G1"/>
      <c r="H1"/>
      <c r="I1" t="s">
        <v>100</v>
      </c>
      <c r="J1"/>
      <c r="K1"/>
      <c r="L1" s="21" t="s">
        <v>40</v>
      </c>
    </row>
    <row r="2" spans="1:12" s="1" customFormat="1" ht="32.25" customHeight="1" thickBot="1" thickTop="1">
      <c r="A2" s="125" t="s">
        <v>78</v>
      </c>
      <c r="B2" s="126"/>
      <c r="C2" s="126"/>
      <c r="D2" s="126"/>
      <c r="E2" s="126"/>
      <c r="F2" s="127"/>
      <c r="G2" s="125" t="s">
        <v>79</v>
      </c>
      <c r="H2" s="126"/>
      <c r="I2" s="126"/>
      <c r="J2" s="126"/>
      <c r="K2" s="126"/>
      <c r="L2" s="127"/>
    </row>
    <row r="3" spans="1:12" s="1" customFormat="1" ht="32.25" customHeight="1" thickTop="1">
      <c r="A3" s="116" t="s">
        <v>132</v>
      </c>
      <c r="B3" s="118" t="s">
        <v>133</v>
      </c>
      <c r="C3" s="120" t="s">
        <v>134</v>
      </c>
      <c r="D3" s="120" t="s">
        <v>135</v>
      </c>
      <c r="E3" s="122" t="s">
        <v>136</v>
      </c>
      <c r="F3" s="123"/>
      <c r="G3" s="116" t="s">
        <v>132</v>
      </c>
      <c r="H3" s="118" t="s">
        <v>133</v>
      </c>
      <c r="I3" s="120" t="s">
        <v>134</v>
      </c>
      <c r="J3" s="120" t="s">
        <v>135</v>
      </c>
      <c r="K3" s="122" t="s">
        <v>136</v>
      </c>
      <c r="L3" s="123"/>
    </row>
    <row r="4" spans="1:12" s="1" customFormat="1" ht="32.25" customHeight="1">
      <c r="A4" s="117"/>
      <c r="B4" s="119"/>
      <c r="C4" s="121"/>
      <c r="D4" s="121"/>
      <c r="E4" s="64" t="s">
        <v>137</v>
      </c>
      <c r="F4" s="64" t="s">
        <v>138</v>
      </c>
      <c r="G4" s="117"/>
      <c r="H4" s="119"/>
      <c r="I4" s="121"/>
      <c r="J4" s="121"/>
      <c r="K4" s="64" t="s">
        <v>137</v>
      </c>
      <c r="L4" s="65" t="s">
        <v>138</v>
      </c>
    </row>
    <row r="5" spans="1:12" s="1" customFormat="1" ht="32.25" customHeight="1">
      <c r="A5" s="12" t="s">
        <v>80</v>
      </c>
      <c r="B5" s="13" t="s">
        <v>81</v>
      </c>
      <c r="C5" s="22">
        <v>46411</v>
      </c>
      <c r="D5" s="22">
        <v>43452</v>
      </c>
      <c r="E5" s="66">
        <f>C5-D5</f>
        <v>2959</v>
      </c>
      <c r="F5" s="67">
        <f>E5/D5</f>
        <v>0.06809813127128786</v>
      </c>
      <c r="G5" s="109" t="s">
        <v>82</v>
      </c>
      <c r="H5" s="13" t="s">
        <v>83</v>
      </c>
      <c r="I5" s="24">
        <v>140782</v>
      </c>
      <c r="J5" s="24">
        <v>129660</v>
      </c>
      <c r="K5" s="66">
        <f>I5-J5</f>
        <v>11122</v>
      </c>
      <c r="L5" s="72">
        <f>K5/J5</f>
        <v>0.08577818910997995</v>
      </c>
    </row>
    <row r="6" spans="1:12" s="1" customFormat="1" ht="32.25" customHeight="1">
      <c r="A6" s="12" t="s">
        <v>84</v>
      </c>
      <c r="B6" s="13" t="s">
        <v>84</v>
      </c>
      <c r="C6" s="22">
        <v>0</v>
      </c>
      <c r="D6" s="22">
        <v>2490</v>
      </c>
      <c r="E6" s="66">
        <f aca="true" t="shared" si="0" ref="E6:E15">C6-D6</f>
        <v>-2490</v>
      </c>
      <c r="F6" s="67">
        <f aca="true" t="shared" si="1" ref="F6:F15">E6/D6</f>
        <v>-1</v>
      </c>
      <c r="G6" s="110"/>
      <c r="H6" s="13" t="s">
        <v>85</v>
      </c>
      <c r="I6" s="24">
        <v>1700</v>
      </c>
      <c r="J6" s="24">
        <v>700</v>
      </c>
      <c r="K6" s="66">
        <f aca="true" t="shared" si="2" ref="K6:K11">I6-J6</f>
        <v>1000</v>
      </c>
      <c r="L6" s="72">
        <f aca="true" t="shared" si="3" ref="L6:L11">K6/J6</f>
        <v>1.4285714285714286</v>
      </c>
    </row>
    <row r="7" spans="1:12" s="1" customFormat="1" ht="32.25" customHeight="1">
      <c r="A7" s="12" t="s">
        <v>86</v>
      </c>
      <c r="B7" s="13" t="s">
        <v>86</v>
      </c>
      <c r="C7" s="22">
        <v>131429</v>
      </c>
      <c r="D7" s="22">
        <v>121158</v>
      </c>
      <c r="E7" s="66">
        <f t="shared" si="0"/>
        <v>10271</v>
      </c>
      <c r="F7" s="67">
        <f t="shared" si="1"/>
        <v>0.08477360141303092</v>
      </c>
      <c r="G7" s="111"/>
      <c r="H7" s="13" t="s">
        <v>87</v>
      </c>
      <c r="I7" s="24">
        <v>17980</v>
      </c>
      <c r="J7" s="24">
        <v>18385</v>
      </c>
      <c r="K7" s="66">
        <f t="shared" si="2"/>
        <v>-405</v>
      </c>
      <c r="L7" s="72">
        <f t="shared" si="3"/>
        <v>-0.022028827848789775</v>
      </c>
    </row>
    <row r="8" spans="1:12" s="1" customFormat="1" ht="32.25" customHeight="1">
      <c r="A8" s="12" t="s">
        <v>88</v>
      </c>
      <c r="B8" s="13" t="s">
        <v>88</v>
      </c>
      <c r="C8" s="22">
        <v>4000</v>
      </c>
      <c r="D8" s="22">
        <v>2470</v>
      </c>
      <c r="E8" s="66">
        <f t="shared" si="0"/>
        <v>1530</v>
      </c>
      <c r="F8" s="67">
        <f t="shared" si="1"/>
        <v>0.6194331983805668</v>
      </c>
      <c r="G8" s="16" t="s">
        <v>89</v>
      </c>
      <c r="H8" s="17" t="s">
        <v>90</v>
      </c>
      <c r="I8" s="24">
        <v>2500</v>
      </c>
      <c r="J8" s="24">
        <v>1300</v>
      </c>
      <c r="K8" s="66">
        <f t="shared" si="2"/>
        <v>1200</v>
      </c>
      <c r="L8" s="72">
        <f t="shared" si="3"/>
        <v>0.9230769230769231</v>
      </c>
    </row>
    <row r="9" spans="1:12" s="1" customFormat="1" ht="32.25" customHeight="1">
      <c r="A9" s="12" t="s">
        <v>91</v>
      </c>
      <c r="B9" s="18" t="s">
        <v>92</v>
      </c>
      <c r="C9" s="22">
        <v>3000</v>
      </c>
      <c r="D9" s="22">
        <v>3000</v>
      </c>
      <c r="E9" s="66">
        <f t="shared" si="0"/>
        <v>0</v>
      </c>
      <c r="F9" s="67">
        <f t="shared" si="1"/>
        <v>0</v>
      </c>
      <c r="G9" s="110" t="s">
        <v>93</v>
      </c>
      <c r="H9" s="13" t="s">
        <v>94</v>
      </c>
      <c r="I9" s="24">
        <v>25288</v>
      </c>
      <c r="J9" s="24">
        <v>24455</v>
      </c>
      <c r="K9" s="66">
        <f t="shared" si="2"/>
        <v>833</v>
      </c>
      <c r="L9" s="72">
        <f t="shared" si="3"/>
        <v>0.034062563892864446</v>
      </c>
    </row>
    <row r="10" spans="1:12" s="1" customFormat="1" ht="32.25" customHeight="1">
      <c r="A10" s="12" t="s">
        <v>95</v>
      </c>
      <c r="B10" s="18" t="s">
        <v>95</v>
      </c>
      <c r="C10" s="22">
        <v>4200</v>
      </c>
      <c r="D10" s="22">
        <v>4380</v>
      </c>
      <c r="E10" s="66">
        <f t="shared" si="0"/>
        <v>-180</v>
      </c>
      <c r="F10" s="67">
        <f t="shared" si="1"/>
        <v>-0.0410958904109589</v>
      </c>
      <c r="G10" s="110"/>
      <c r="H10" s="13" t="s">
        <v>96</v>
      </c>
      <c r="I10" s="24">
        <v>0</v>
      </c>
      <c r="J10" s="24">
        <v>100</v>
      </c>
      <c r="K10" s="66">
        <f t="shared" si="2"/>
        <v>-100</v>
      </c>
      <c r="L10" s="72">
        <f t="shared" si="3"/>
        <v>-1</v>
      </c>
    </row>
    <row r="11" spans="1:12" s="1" customFormat="1" ht="32.25" customHeight="1">
      <c r="A11" s="12" t="s">
        <v>97</v>
      </c>
      <c r="B11" s="17" t="s">
        <v>97</v>
      </c>
      <c r="C11" s="22">
        <v>2650</v>
      </c>
      <c r="D11" s="22">
        <v>2650</v>
      </c>
      <c r="E11" s="66">
        <f t="shared" si="0"/>
        <v>0</v>
      </c>
      <c r="F11" s="67">
        <f t="shared" si="1"/>
        <v>0</v>
      </c>
      <c r="G11" s="111"/>
      <c r="H11" s="17" t="s">
        <v>93</v>
      </c>
      <c r="I11" s="24">
        <v>1440</v>
      </c>
      <c r="J11" s="24">
        <v>900</v>
      </c>
      <c r="K11" s="66">
        <f t="shared" si="2"/>
        <v>540</v>
      </c>
      <c r="L11" s="72">
        <f t="shared" si="3"/>
        <v>0.6</v>
      </c>
    </row>
    <row r="12" spans="1:12" s="1" customFormat="1" ht="32.25" customHeight="1">
      <c r="A12" s="12"/>
      <c r="B12" s="17"/>
      <c r="C12" s="22"/>
      <c r="D12" s="9"/>
      <c r="E12" s="66"/>
      <c r="F12" s="66"/>
      <c r="G12" s="16" t="s">
        <v>98</v>
      </c>
      <c r="H12" s="20" t="s">
        <v>98</v>
      </c>
      <c r="I12" s="24">
        <v>500</v>
      </c>
      <c r="J12" s="24">
        <v>500</v>
      </c>
      <c r="K12" s="66">
        <f>I12-J12</f>
        <v>0</v>
      </c>
      <c r="L12" s="72">
        <f>K12/J12</f>
        <v>0</v>
      </c>
    </row>
    <row r="13" spans="1:12" s="1" customFormat="1" ht="32.25" customHeight="1">
      <c r="A13" s="14"/>
      <c r="B13" s="18"/>
      <c r="C13" s="23"/>
      <c r="D13" s="10"/>
      <c r="E13" s="66"/>
      <c r="F13" s="66"/>
      <c r="G13" s="16" t="s">
        <v>99</v>
      </c>
      <c r="H13" s="20" t="s">
        <v>99</v>
      </c>
      <c r="I13" s="25">
        <v>500</v>
      </c>
      <c r="J13" s="25">
        <v>500</v>
      </c>
      <c r="K13" s="66">
        <f>I13-J13</f>
        <v>0</v>
      </c>
      <c r="L13" s="72">
        <f>K13/J13</f>
        <v>0</v>
      </c>
    </row>
    <row r="14" spans="1:12" s="1" customFormat="1" ht="32.25" customHeight="1" thickBot="1">
      <c r="A14" s="14"/>
      <c r="B14" s="18"/>
      <c r="C14" s="23"/>
      <c r="D14" s="10"/>
      <c r="E14" s="68"/>
      <c r="F14" s="69"/>
      <c r="G14" s="15" t="s">
        <v>104</v>
      </c>
      <c r="H14" s="19" t="s">
        <v>105</v>
      </c>
      <c r="I14" s="25">
        <v>1000</v>
      </c>
      <c r="J14" s="25">
        <v>3100</v>
      </c>
      <c r="K14" s="68">
        <f>I14-J14</f>
        <v>-2100</v>
      </c>
      <c r="L14" s="73">
        <f>K14/J14</f>
        <v>-0.6774193548387096</v>
      </c>
    </row>
    <row r="15" spans="1:12" ht="32.25" customHeight="1" thickBot="1" thickTop="1">
      <c r="A15" s="112" t="s">
        <v>211</v>
      </c>
      <c r="B15" s="113"/>
      <c r="C15" s="11">
        <f>SUM(C5:C14)</f>
        <v>191690</v>
      </c>
      <c r="D15" s="11">
        <f>SUM(D5:D11)</f>
        <v>179600</v>
      </c>
      <c r="E15" s="70">
        <f t="shared" si="0"/>
        <v>12090</v>
      </c>
      <c r="F15" s="71">
        <f t="shared" si="1"/>
        <v>0.0673162583518931</v>
      </c>
      <c r="G15" s="114" t="s">
        <v>212</v>
      </c>
      <c r="H15" s="115"/>
      <c r="I15" s="11">
        <f>SUM(I5:I14)</f>
        <v>191690</v>
      </c>
      <c r="J15" s="11">
        <f>SUM(J5:J14)</f>
        <v>179600</v>
      </c>
      <c r="K15" s="70">
        <f>I15-J15</f>
        <v>12090</v>
      </c>
      <c r="L15" s="71">
        <f>K15/J15</f>
        <v>0.0673162583518931</v>
      </c>
    </row>
    <row r="16" spans="1:6" ht="14.25" thickTop="1">
      <c r="A16" s="3"/>
      <c r="B16" s="3"/>
      <c r="C16" s="62"/>
      <c r="D16" s="1"/>
      <c r="E16" s="1"/>
      <c r="F16" s="1"/>
    </row>
  </sheetData>
  <sheetProtection/>
  <mergeCells count="17">
    <mergeCell ref="I3:I4"/>
    <mergeCell ref="E3:F3"/>
    <mergeCell ref="K3:L3"/>
    <mergeCell ref="G3:G4"/>
    <mergeCell ref="E1:F1"/>
    <mergeCell ref="J3:J4"/>
    <mergeCell ref="A2:F2"/>
    <mergeCell ref="G2:L2"/>
    <mergeCell ref="G5:G7"/>
    <mergeCell ref="A15:B15"/>
    <mergeCell ref="G15:H15"/>
    <mergeCell ref="A3:A4"/>
    <mergeCell ref="B3:B4"/>
    <mergeCell ref="D3:D4"/>
    <mergeCell ref="G9:G11"/>
    <mergeCell ref="H3:H4"/>
    <mergeCell ref="C3:C4"/>
  </mergeCells>
  <printOptions/>
  <pageMargins left="0.5118110236220472" right="0.31496062992125984" top="0.7874015748031497" bottom="0.7086614173228347" header="0.31496062992125984" footer="0.3937007874015748"/>
  <pageSetup orientation="landscape" paperSize="9" r:id="rId1"/>
  <headerFooter alignWithMargins="0">
    <oddHeader>&amp;C&amp;"굴림,굵게"&amp;16 2017년 예산총괄표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3">
      <selection activeCell="H27" sqref="H27"/>
    </sheetView>
  </sheetViews>
  <sheetFormatPr defaultColWidth="8.88671875" defaultRowHeight="13.5"/>
  <cols>
    <col min="1" max="2" width="6.99609375" style="0" customWidth="1"/>
    <col min="3" max="3" width="9.10546875" style="0" customWidth="1"/>
    <col min="4" max="4" width="12.77734375" style="7" customWidth="1"/>
    <col min="5" max="7" width="11.88671875" style="0" customWidth="1"/>
    <col min="8" max="8" width="47.77734375" style="0" customWidth="1"/>
    <col min="9" max="9" width="8.88671875" style="5" customWidth="1"/>
  </cols>
  <sheetData>
    <row r="1" spans="1:9" s="1" customFormat="1" ht="19.5" customHeight="1">
      <c r="A1" s="50" t="s">
        <v>101</v>
      </c>
      <c r="B1" s="50"/>
      <c r="C1" s="8"/>
      <c r="D1" s="27"/>
      <c r="E1" s="8"/>
      <c r="F1" s="8"/>
      <c r="G1" s="138" t="s">
        <v>40</v>
      </c>
      <c r="H1" s="138"/>
      <c r="I1" s="4"/>
    </row>
    <row r="2" spans="1:8" s="48" customFormat="1" ht="19.5" customHeight="1">
      <c r="A2" s="58" t="s">
        <v>0</v>
      </c>
      <c r="B2" s="58" t="s">
        <v>1</v>
      </c>
      <c r="C2" s="58" t="s">
        <v>2</v>
      </c>
      <c r="D2" s="58" t="s">
        <v>26</v>
      </c>
      <c r="E2" s="57" t="s">
        <v>158</v>
      </c>
      <c r="F2" s="57" t="s">
        <v>159</v>
      </c>
      <c r="G2" s="57" t="s">
        <v>124</v>
      </c>
      <c r="H2" s="57" t="s">
        <v>120</v>
      </c>
    </row>
    <row r="3" spans="1:11" s="48" customFormat="1" ht="112.5">
      <c r="A3" s="129" t="s">
        <v>3</v>
      </c>
      <c r="B3" s="129" t="s">
        <v>31</v>
      </c>
      <c r="C3" s="129" t="s">
        <v>28</v>
      </c>
      <c r="D3" s="49" t="s">
        <v>29</v>
      </c>
      <c r="E3" s="77">
        <v>28343</v>
      </c>
      <c r="F3" s="77">
        <v>26127</v>
      </c>
      <c r="G3" s="78">
        <f>E3-F3</f>
        <v>2216</v>
      </c>
      <c r="H3" s="26" t="s">
        <v>209</v>
      </c>
      <c r="K3" s="61"/>
    </row>
    <row r="4" spans="1:8" s="48" customFormat="1" ht="45">
      <c r="A4" s="129"/>
      <c r="B4" s="129"/>
      <c r="C4" s="129"/>
      <c r="D4" s="33" t="s">
        <v>30</v>
      </c>
      <c r="E4" s="34">
        <v>18068</v>
      </c>
      <c r="F4" s="34">
        <v>17325</v>
      </c>
      <c r="G4" s="78">
        <f aca="true" t="shared" si="0" ref="G4:G37">E4-F4</f>
        <v>743</v>
      </c>
      <c r="H4" s="26" t="s">
        <v>164</v>
      </c>
    </row>
    <row r="5" spans="1:8" s="48" customFormat="1" ht="19.5" customHeight="1">
      <c r="A5" s="129"/>
      <c r="B5" s="129"/>
      <c r="C5" s="131"/>
      <c r="D5" s="33"/>
      <c r="E5" s="78">
        <f>E4+E3</f>
        <v>46411</v>
      </c>
      <c r="F5" s="78">
        <f>F4+F3</f>
        <v>43452</v>
      </c>
      <c r="G5" s="78">
        <f t="shared" si="0"/>
        <v>2959</v>
      </c>
      <c r="H5" s="51"/>
    </row>
    <row r="6" spans="1:8" s="48" customFormat="1" ht="19.5" customHeight="1">
      <c r="A6" s="129"/>
      <c r="B6" s="131"/>
      <c r="C6" s="135"/>
      <c r="D6" s="136"/>
      <c r="E6" s="78">
        <f>E5</f>
        <v>46411</v>
      </c>
      <c r="F6" s="78">
        <f>F5</f>
        <v>43452</v>
      </c>
      <c r="G6" s="78">
        <f t="shared" si="0"/>
        <v>2959</v>
      </c>
      <c r="H6" s="51"/>
    </row>
    <row r="7" spans="1:8" s="48" customFormat="1" ht="19.5" customHeight="1" thickBot="1">
      <c r="A7" s="130"/>
      <c r="B7" s="132"/>
      <c r="C7" s="133"/>
      <c r="D7" s="134"/>
      <c r="E7" s="79">
        <f>E6</f>
        <v>46411</v>
      </c>
      <c r="F7" s="79">
        <f>F6</f>
        <v>43452</v>
      </c>
      <c r="G7" s="79">
        <f t="shared" si="0"/>
        <v>2959</v>
      </c>
      <c r="H7" s="82"/>
    </row>
    <row r="8" spans="1:8" s="48" customFormat="1" ht="19.5" customHeight="1" thickTop="1">
      <c r="A8" s="128" t="s">
        <v>126</v>
      </c>
      <c r="B8" s="128" t="s">
        <v>127</v>
      </c>
      <c r="C8" s="143" t="s">
        <v>128</v>
      </c>
      <c r="D8" s="47" t="s">
        <v>139</v>
      </c>
      <c r="E8" s="80">
        <v>0</v>
      </c>
      <c r="F8" s="80">
        <v>2490</v>
      </c>
      <c r="G8" s="80">
        <f t="shared" si="0"/>
        <v>-2490</v>
      </c>
      <c r="H8" s="28" t="s">
        <v>125</v>
      </c>
    </row>
    <row r="9" spans="1:8" s="48" customFormat="1" ht="19.5" customHeight="1">
      <c r="A9" s="129"/>
      <c r="B9" s="129"/>
      <c r="C9" s="137"/>
      <c r="D9" s="40"/>
      <c r="E9" s="78">
        <f>SUM(E8:E8)</f>
        <v>0</v>
      </c>
      <c r="F9" s="78">
        <f>SUM(F8:F8)</f>
        <v>2490</v>
      </c>
      <c r="G9" s="78">
        <f t="shared" si="0"/>
        <v>-2490</v>
      </c>
      <c r="H9" s="51"/>
    </row>
    <row r="10" spans="1:8" s="48" customFormat="1" ht="19.5" customHeight="1">
      <c r="A10" s="129"/>
      <c r="B10" s="131"/>
      <c r="C10" s="135"/>
      <c r="D10" s="136"/>
      <c r="E10" s="78">
        <f>E9</f>
        <v>0</v>
      </c>
      <c r="F10" s="78">
        <f>F9</f>
        <v>2490</v>
      </c>
      <c r="G10" s="78">
        <f t="shared" si="0"/>
        <v>-2490</v>
      </c>
      <c r="H10" s="51"/>
    </row>
    <row r="11" spans="1:8" s="48" customFormat="1" ht="19.5" customHeight="1" thickBot="1">
      <c r="A11" s="130"/>
      <c r="B11" s="132"/>
      <c r="C11" s="133"/>
      <c r="D11" s="134"/>
      <c r="E11" s="79">
        <f>E8</f>
        <v>0</v>
      </c>
      <c r="F11" s="79">
        <f>F8</f>
        <v>2490</v>
      </c>
      <c r="G11" s="79">
        <f t="shared" si="0"/>
        <v>-2490</v>
      </c>
      <c r="H11" s="83"/>
    </row>
    <row r="12" spans="1:8" s="48" customFormat="1" ht="113.25" thickTop="1">
      <c r="A12" s="128" t="s">
        <v>32</v>
      </c>
      <c r="B12" s="128" t="s">
        <v>32</v>
      </c>
      <c r="C12" s="128" t="s">
        <v>157</v>
      </c>
      <c r="D12" s="47" t="s">
        <v>33</v>
      </c>
      <c r="E12" s="80">
        <v>131429</v>
      </c>
      <c r="F12" s="80">
        <v>121158</v>
      </c>
      <c r="G12" s="80">
        <f t="shared" si="0"/>
        <v>10271</v>
      </c>
      <c r="H12" s="28" t="s">
        <v>210</v>
      </c>
    </row>
    <row r="13" spans="1:8" s="48" customFormat="1" ht="19.5" customHeight="1">
      <c r="A13" s="129"/>
      <c r="B13" s="129"/>
      <c r="C13" s="131"/>
      <c r="D13" s="40"/>
      <c r="E13" s="78">
        <f aca="true" t="shared" si="1" ref="E13:F15">E12</f>
        <v>131429</v>
      </c>
      <c r="F13" s="78">
        <f t="shared" si="1"/>
        <v>121158</v>
      </c>
      <c r="G13" s="78">
        <f t="shared" si="0"/>
        <v>10271</v>
      </c>
      <c r="H13" s="51"/>
    </row>
    <row r="14" spans="1:8" s="48" customFormat="1" ht="19.5" customHeight="1">
      <c r="A14" s="129"/>
      <c r="B14" s="131"/>
      <c r="C14" s="135"/>
      <c r="D14" s="136"/>
      <c r="E14" s="78">
        <f t="shared" si="1"/>
        <v>131429</v>
      </c>
      <c r="F14" s="78">
        <f t="shared" si="1"/>
        <v>121158</v>
      </c>
      <c r="G14" s="78">
        <f t="shared" si="0"/>
        <v>10271</v>
      </c>
      <c r="H14" s="51"/>
    </row>
    <row r="15" spans="1:8" s="48" customFormat="1" ht="19.5" customHeight="1" thickBot="1">
      <c r="A15" s="130"/>
      <c r="B15" s="132"/>
      <c r="C15" s="133"/>
      <c r="D15" s="134"/>
      <c r="E15" s="79">
        <f t="shared" si="1"/>
        <v>131429</v>
      </c>
      <c r="F15" s="79">
        <f t="shared" si="1"/>
        <v>121158</v>
      </c>
      <c r="G15" s="79">
        <f t="shared" si="0"/>
        <v>10271</v>
      </c>
      <c r="H15" s="83"/>
    </row>
    <row r="16" spans="1:8" s="48" customFormat="1" ht="19.5" customHeight="1" thickTop="1">
      <c r="A16" s="129" t="s">
        <v>6</v>
      </c>
      <c r="B16" s="129" t="s">
        <v>6</v>
      </c>
      <c r="C16" s="129" t="s">
        <v>119</v>
      </c>
      <c r="D16" s="88" t="s">
        <v>34</v>
      </c>
      <c r="E16" s="77">
        <v>1000</v>
      </c>
      <c r="F16" s="77">
        <v>1030</v>
      </c>
      <c r="G16" s="77">
        <f t="shared" si="0"/>
        <v>-30</v>
      </c>
      <c r="H16" s="89" t="s">
        <v>163</v>
      </c>
    </row>
    <row r="17" spans="1:8" s="48" customFormat="1" ht="19.5" customHeight="1">
      <c r="A17" s="129"/>
      <c r="B17" s="129"/>
      <c r="C17" s="129"/>
      <c r="D17" s="40" t="s">
        <v>35</v>
      </c>
      <c r="E17" s="78">
        <v>3000</v>
      </c>
      <c r="F17" s="78">
        <v>1440</v>
      </c>
      <c r="G17" s="78">
        <f t="shared" si="0"/>
        <v>1560</v>
      </c>
      <c r="H17" s="26" t="s">
        <v>193</v>
      </c>
    </row>
    <row r="18" spans="1:8" s="48" customFormat="1" ht="19.5" customHeight="1">
      <c r="A18" s="129"/>
      <c r="B18" s="129"/>
      <c r="C18" s="131"/>
      <c r="D18" s="40"/>
      <c r="E18" s="78">
        <f>E17+E16</f>
        <v>4000</v>
      </c>
      <c r="F18" s="78">
        <f>F17+F16</f>
        <v>2470</v>
      </c>
      <c r="G18" s="78">
        <f t="shared" si="0"/>
        <v>1530</v>
      </c>
      <c r="H18" s="36"/>
    </row>
    <row r="19" spans="1:8" s="48" customFormat="1" ht="19.5" customHeight="1">
      <c r="A19" s="129"/>
      <c r="B19" s="131"/>
      <c r="C19" s="135"/>
      <c r="D19" s="136"/>
      <c r="E19" s="78">
        <f>E18</f>
        <v>4000</v>
      </c>
      <c r="F19" s="78">
        <f>F18</f>
        <v>2470</v>
      </c>
      <c r="G19" s="78">
        <f t="shared" si="0"/>
        <v>1530</v>
      </c>
      <c r="H19" s="36"/>
    </row>
    <row r="20" spans="1:8" s="48" customFormat="1" ht="19.5" customHeight="1" thickBot="1">
      <c r="A20" s="130"/>
      <c r="B20" s="132"/>
      <c r="C20" s="133"/>
      <c r="D20" s="134"/>
      <c r="E20" s="79">
        <f>E19</f>
        <v>4000</v>
      </c>
      <c r="F20" s="79">
        <f>F19</f>
        <v>2470</v>
      </c>
      <c r="G20" s="79">
        <f t="shared" si="0"/>
        <v>1530</v>
      </c>
      <c r="H20" s="52"/>
    </row>
    <row r="21" spans="1:8" s="48" customFormat="1" ht="19.5" customHeight="1" thickTop="1">
      <c r="A21" s="128" t="s">
        <v>9</v>
      </c>
      <c r="B21" s="128" t="s">
        <v>9</v>
      </c>
      <c r="C21" s="128" t="s">
        <v>10</v>
      </c>
      <c r="D21" s="47" t="s">
        <v>36</v>
      </c>
      <c r="E21" s="80">
        <v>3000</v>
      </c>
      <c r="F21" s="80">
        <v>3000</v>
      </c>
      <c r="G21" s="80">
        <f t="shared" si="0"/>
        <v>0</v>
      </c>
      <c r="H21" s="36" t="s">
        <v>165</v>
      </c>
    </row>
    <row r="22" spans="1:8" s="48" customFormat="1" ht="19.5" customHeight="1">
      <c r="A22" s="129"/>
      <c r="B22" s="129"/>
      <c r="C22" s="131"/>
      <c r="D22" s="40" t="s">
        <v>118</v>
      </c>
      <c r="E22" s="78">
        <f>E21</f>
        <v>3000</v>
      </c>
      <c r="F22" s="78">
        <f>F21</f>
        <v>3000</v>
      </c>
      <c r="G22" s="78">
        <f t="shared" si="0"/>
        <v>0</v>
      </c>
      <c r="H22" s="36"/>
    </row>
    <row r="23" spans="1:8" s="48" customFormat="1" ht="19.5" customHeight="1">
      <c r="A23" s="129"/>
      <c r="B23" s="131"/>
      <c r="C23" s="135"/>
      <c r="D23" s="136"/>
      <c r="E23" s="78">
        <f>E22</f>
        <v>3000</v>
      </c>
      <c r="F23" s="78">
        <f>F22</f>
        <v>3000</v>
      </c>
      <c r="G23" s="78">
        <f t="shared" si="0"/>
        <v>0</v>
      </c>
      <c r="H23" s="36"/>
    </row>
    <row r="24" spans="1:8" s="48" customFormat="1" ht="19.5" customHeight="1" thickBot="1">
      <c r="A24" s="130"/>
      <c r="B24" s="132"/>
      <c r="C24" s="133"/>
      <c r="D24" s="134"/>
      <c r="E24" s="79">
        <f>E22</f>
        <v>3000</v>
      </c>
      <c r="F24" s="79">
        <f>F22</f>
        <v>3000</v>
      </c>
      <c r="G24" s="79">
        <f t="shared" si="0"/>
        <v>0</v>
      </c>
      <c r="H24" s="52"/>
    </row>
    <row r="25" spans="1:8" s="48" customFormat="1" ht="24.75" customHeight="1" thickTop="1">
      <c r="A25" s="128" t="s">
        <v>12</v>
      </c>
      <c r="B25" s="128" t="s">
        <v>12</v>
      </c>
      <c r="C25" s="128" t="s">
        <v>13</v>
      </c>
      <c r="D25" s="47" t="s">
        <v>27</v>
      </c>
      <c r="E25" s="80">
        <v>4000</v>
      </c>
      <c r="F25" s="80">
        <v>4000</v>
      </c>
      <c r="G25" s="80">
        <f t="shared" si="0"/>
        <v>0</v>
      </c>
      <c r="H25" s="26" t="s">
        <v>214</v>
      </c>
    </row>
    <row r="26" spans="1:8" s="48" customFormat="1" ht="24.75" customHeight="1">
      <c r="A26" s="129"/>
      <c r="B26" s="129"/>
      <c r="C26" s="129"/>
      <c r="D26" s="40" t="s">
        <v>140</v>
      </c>
      <c r="E26" s="78">
        <v>200</v>
      </c>
      <c r="F26" s="78">
        <v>380</v>
      </c>
      <c r="G26" s="78">
        <f t="shared" si="0"/>
        <v>-180</v>
      </c>
      <c r="H26" s="26" t="s">
        <v>166</v>
      </c>
    </row>
    <row r="27" spans="1:8" s="48" customFormat="1" ht="19.5" customHeight="1">
      <c r="A27" s="129"/>
      <c r="B27" s="129"/>
      <c r="C27" s="131"/>
      <c r="D27" s="40"/>
      <c r="E27" s="78">
        <f>E26+E25</f>
        <v>4200</v>
      </c>
      <c r="F27" s="78">
        <f>F26+F25</f>
        <v>4380</v>
      </c>
      <c r="G27" s="78">
        <f t="shared" si="0"/>
        <v>-180</v>
      </c>
      <c r="H27" s="36"/>
    </row>
    <row r="28" spans="1:8" s="48" customFormat="1" ht="19.5" customHeight="1">
      <c r="A28" s="129"/>
      <c r="B28" s="131"/>
      <c r="C28" s="135"/>
      <c r="D28" s="136"/>
      <c r="E28" s="78">
        <f>E27</f>
        <v>4200</v>
      </c>
      <c r="F28" s="78">
        <f>F27</f>
        <v>4380</v>
      </c>
      <c r="G28" s="78">
        <f t="shared" si="0"/>
        <v>-180</v>
      </c>
      <c r="H28" s="36"/>
    </row>
    <row r="29" spans="1:8" s="48" customFormat="1" ht="19.5" customHeight="1" thickBot="1">
      <c r="A29" s="130"/>
      <c r="B29" s="132"/>
      <c r="C29" s="133"/>
      <c r="D29" s="134"/>
      <c r="E29" s="79">
        <f>E28</f>
        <v>4200</v>
      </c>
      <c r="F29" s="79">
        <f>F28</f>
        <v>4380</v>
      </c>
      <c r="G29" s="79">
        <f t="shared" si="0"/>
        <v>-180</v>
      </c>
      <c r="H29" s="52"/>
    </row>
    <row r="30" spans="1:8" s="48" customFormat="1" ht="19.5" customHeight="1" thickTop="1">
      <c r="A30" s="128" t="s">
        <v>155</v>
      </c>
      <c r="B30" s="128" t="s">
        <v>155</v>
      </c>
      <c r="C30" s="142" t="s">
        <v>37</v>
      </c>
      <c r="D30" s="40" t="s">
        <v>37</v>
      </c>
      <c r="E30" s="78">
        <v>50</v>
      </c>
      <c r="F30" s="78">
        <v>50</v>
      </c>
      <c r="G30" s="80">
        <f t="shared" si="0"/>
        <v>0</v>
      </c>
      <c r="H30" s="36"/>
    </row>
    <row r="31" spans="1:8" s="48" customFormat="1" ht="19.5" customHeight="1">
      <c r="A31" s="129"/>
      <c r="B31" s="129"/>
      <c r="C31" s="131"/>
      <c r="D31" s="40"/>
      <c r="E31" s="78">
        <f>E30</f>
        <v>50</v>
      </c>
      <c r="F31" s="78">
        <f>F30</f>
        <v>50</v>
      </c>
      <c r="G31" s="78">
        <f t="shared" si="0"/>
        <v>0</v>
      </c>
      <c r="H31" s="36"/>
    </row>
    <row r="32" spans="1:8" s="48" customFormat="1" ht="19.5" customHeight="1">
      <c r="A32" s="129"/>
      <c r="B32" s="129"/>
      <c r="C32" s="137" t="s">
        <v>14</v>
      </c>
      <c r="D32" s="40" t="s">
        <v>38</v>
      </c>
      <c r="E32" s="78">
        <v>200</v>
      </c>
      <c r="F32" s="78">
        <v>200</v>
      </c>
      <c r="G32" s="78">
        <f t="shared" si="0"/>
        <v>0</v>
      </c>
      <c r="H32" s="36" t="s">
        <v>167</v>
      </c>
    </row>
    <row r="33" spans="1:8" s="48" customFormat="1" ht="19.5" customHeight="1">
      <c r="A33" s="129"/>
      <c r="B33" s="129"/>
      <c r="C33" s="137"/>
      <c r="D33" s="40" t="s">
        <v>39</v>
      </c>
      <c r="E33" s="78">
        <v>2400</v>
      </c>
      <c r="F33" s="78">
        <v>2400</v>
      </c>
      <c r="G33" s="78">
        <f t="shared" si="0"/>
        <v>0</v>
      </c>
      <c r="H33" s="26" t="s">
        <v>168</v>
      </c>
    </row>
    <row r="34" spans="1:8" s="48" customFormat="1" ht="19.5" customHeight="1">
      <c r="A34" s="129"/>
      <c r="B34" s="129"/>
      <c r="C34" s="137"/>
      <c r="D34" s="40"/>
      <c r="E34" s="78">
        <f>E32+E33</f>
        <v>2600</v>
      </c>
      <c r="F34" s="78">
        <f>F32+F33</f>
        <v>2600</v>
      </c>
      <c r="G34" s="78">
        <f t="shared" si="0"/>
        <v>0</v>
      </c>
      <c r="H34" s="36"/>
    </row>
    <row r="35" spans="1:8" s="48" customFormat="1" ht="19.5" customHeight="1">
      <c r="A35" s="129"/>
      <c r="B35" s="131"/>
      <c r="C35" s="135"/>
      <c r="D35" s="136"/>
      <c r="E35" s="78">
        <f>E33+E32+E30</f>
        <v>2650</v>
      </c>
      <c r="F35" s="78">
        <f>F33+F32+F30</f>
        <v>2650</v>
      </c>
      <c r="G35" s="78">
        <f t="shared" si="0"/>
        <v>0</v>
      </c>
      <c r="H35" s="36"/>
    </row>
    <row r="36" spans="1:8" s="48" customFormat="1" ht="19.5" customHeight="1" thickBot="1">
      <c r="A36" s="130"/>
      <c r="B36" s="132"/>
      <c r="C36" s="133"/>
      <c r="D36" s="134"/>
      <c r="E36" s="79">
        <f>E35</f>
        <v>2650</v>
      </c>
      <c r="F36" s="79">
        <f>F35</f>
        <v>2650</v>
      </c>
      <c r="G36" s="79">
        <f t="shared" si="0"/>
        <v>0</v>
      </c>
      <c r="H36" s="52"/>
    </row>
    <row r="37" spans="1:8" s="48" customFormat="1" ht="19.5" customHeight="1" thickTop="1">
      <c r="A37" s="139" t="s">
        <v>162</v>
      </c>
      <c r="B37" s="140"/>
      <c r="C37" s="140"/>
      <c r="D37" s="141"/>
      <c r="E37" s="81">
        <f>E36+E29+E24+E20+E15+E11+E7</f>
        <v>191690</v>
      </c>
      <c r="F37" s="81">
        <f>F36+F29+F24+F20+F15+F11+F7</f>
        <v>179600</v>
      </c>
      <c r="G37" s="92">
        <f t="shared" si="0"/>
        <v>12090</v>
      </c>
      <c r="H37" s="53"/>
    </row>
    <row r="38" spans="1:4" s="1" customFormat="1" ht="16.5" customHeight="1">
      <c r="A38" s="3"/>
      <c r="B38" s="3"/>
      <c r="C38" s="3"/>
      <c r="D38" s="6"/>
    </row>
    <row r="39" spans="1:4" s="1" customFormat="1" ht="16.5" customHeight="1">
      <c r="A39" s="3"/>
      <c r="B39" s="3"/>
      <c r="C39" s="3"/>
      <c r="D39" s="6"/>
    </row>
    <row r="40" spans="1:4" s="1" customFormat="1" ht="16.5" customHeight="1">
      <c r="A40" s="3"/>
      <c r="B40" s="3"/>
      <c r="C40" s="3"/>
      <c r="D40" s="6"/>
    </row>
    <row r="41" spans="1:4" s="1" customFormat="1" ht="16.5" customHeight="1">
      <c r="A41" s="3"/>
      <c r="B41" s="3"/>
      <c r="C41" s="3"/>
      <c r="D41" s="6"/>
    </row>
    <row r="42" spans="1:4" s="1" customFormat="1" ht="16.5" customHeight="1">
      <c r="A42" s="3"/>
      <c r="B42" s="3"/>
      <c r="C42" s="3"/>
      <c r="D42" s="6"/>
    </row>
    <row r="43" spans="1:4" s="1" customFormat="1" ht="16.5" customHeight="1">
      <c r="A43" s="3"/>
      <c r="B43" s="3"/>
      <c r="C43" s="3"/>
      <c r="D43" s="6"/>
    </row>
    <row r="44" spans="1:4" s="1" customFormat="1" ht="16.5" customHeight="1">
      <c r="A44" s="3"/>
      <c r="B44" s="3"/>
      <c r="C44" s="3"/>
      <c r="D44" s="6"/>
    </row>
    <row r="45" spans="1:4" s="1" customFormat="1" ht="16.5" customHeight="1">
      <c r="A45" s="3"/>
      <c r="B45" s="3"/>
      <c r="C45" s="3"/>
      <c r="D45" s="6"/>
    </row>
    <row r="46" spans="1:4" s="1" customFormat="1" ht="16.5" customHeight="1">
      <c r="A46" s="3"/>
      <c r="B46" s="3"/>
      <c r="C46" s="3"/>
      <c r="D46" s="6"/>
    </row>
    <row r="47" spans="1:4" s="1" customFormat="1" ht="16.5" customHeight="1">
      <c r="A47" s="3"/>
      <c r="B47" s="3"/>
      <c r="C47" s="3"/>
      <c r="D47" s="6"/>
    </row>
    <row r="48" spans="1:4" s="1" customFormat="1" ht="16.5" customHeight="1">
      <c r="A48" s="3"/>
      <c r="B48" s="3"/>
      <c r="C48" s="3"/>
      <c r="D48" s="6"/>
    </row>
    <row r="49" spans="1:4" s="1" customFormat="1" ht="16.5" customHeight="1">
      <c r="A49" s="3"/>
      <c r="B49" s="3"/>
      <c r="C49" s="3"/>
      <c r="D49" s="6"/>
    </row>
    <row r="50" spans="1:4" s="1" customFormat="1" ht="16.5" customHeight="1">
      <c r="A50" s="3"/>
      <c r="B50" s="3"/>
      <c r="C50" s="3"/>
      <c r="D50" s="6"/>
    </row>
    <row r="51" spans="1:4" s="1" customFormat="1" ht="16.5" customHeight="1">
      <c r="A51" s="3"/>
      <c r="B51" s="3"/>
      <c r="C51" s="3"/>
      <c r="D51" s="6"/>
    </row>
    <row r="52" spans="1:4" s="1" customFormat="1" ht="16.5" customHeight="1">
      <c r="A52" s="3"/>
      <c r="B52" s="3"/>
      <c r="C52" s="3"/>
      <c r="D52" s="6"/>
    </row>
    <row r="53" spans="1:4" s="1" customFormat="1" ht="16.5" customHeight="1">
      <c r="A53" s="3"/>
      <c r="B53" s="3"/>
      <c r="C53" s="3"/>
      <c r="D53" s="6"/>
    </row>
    <row r="54" spans="1:4" s="1" customFormat="1" ht="16.5" customHeight="1">
      <c r="A54" s="3"/>
      <c r="B54" s="3"/>
      <c r="C54" s="3"/>
      <c r="D54" s="6"/>
    </row>
    <row r="55" spans="1:4" s="1" customFormat="1" ht="16.5" customHeight="1">
      <c r="A55" s="3"/>
      <c r="B55" s="3"/>
      <c r="C55" s="3"/>
      <c r="D55" s="6"/>
    </row>
    <row r="56" spans="1:4" s="1" customFormat="1" ht="16.5" customHeight="1">
      <c r="A56" s="3"/>
      <c r="B56" s="3"/>
      <c r="C56" s="3"/>
      <c r="D56" s="6"/>
    </row>
    <row r="57" spans="1:4" s="1" customFormat="1" ht="16.5" customHeight="1">
      <c r="A57" s="3"/>
      <c r="B57" s="3"/>
      <c r="C57" s="3"/>
      <c r="D57" s="6"/>
    </row>
    <row r="58" spans="1:4" s="1" customFormat="1" ht="16.5" customHeight="1">
      <c r="A58" s="3"/>
      <c r="B58" s="3"/>
      <c r="C58" s="3"/>
      <c r="D58" s="6"/>
    </row>
    <row r="59" spans="1:4" s="1" customFormat="1" ht="16.5" customHeight="1">
      <c r="A59" s="3"/>
      <c r="B59" s="3"/>
      <c r="C59" s="3"/>
      <c r="D59" s="6"/>
    </row>
    <row r="60" spans="1:4" s="1" customFormat="1" ht="16.5" customHeight="1">
      <c r="A60" s="3"/>
      <c r="B60" s="3"/>
      <c r="C60" s="3"/>
      <c r="D60" s="6"/>
    </row>
    <row r="61" spans="1:4" s="1" customFormat="1" ht="16.5" customHeight="1">
      <c r="A61" s="3"/>
      <c r="B61" s="3"/>
      <c r="C61" s="3"/>
      <c r="D61" s="6"/>
    </row>
    <row r="62" spans="1:4" s="1" customFormat="1" ht="16.5" customHeight="1">
      <c r="A62" s="3"/>
      <c r="B62" s="3"/>
      <c r="C62" s="3"/>
      <c r="D62" s="6"/>
    </row>
    <row r="63" spans="1:4" ht="13.5">
      <c r="A63" s="3"/>
      <c r="B63" s="3"/>
      <c r="C63" s="3"/>
      <c r="D63" s="6"/>
    </row>
  </sheetData>
  <sheetProtection/>
  <mergeCells count="38">
    <mergeCell ref="A3:A7"/>
    <mergeCell ref="B3:B6"/>
    <mergeCell ref="A37:D37"/>
    <mergeCell ref="C28:D28"/>
    <mergeCell ref="B29:D29"/>
    <mergeCell ref="C16:C18"/>
    <mergeCell ref="C30:C31"/>
    <mergeCell ref="C8:C9"/>
    <mergeCell ref="C35:D35"/>
    <mergeCell ref="B36:D36"/>
    <mergeCell ref="B24:D24"/>
    <mergeCell ref="G1:H1"/>
    <mergeCell ref="C6:D6"/>
    <mergeCell ref="B7:D7"/>
    <mergeCell ref="C10:D10"/>
    <mergeCell ref="B11:D11"/>
    <mergeCell ref="C3:C5"/>
    <mergeCell ref="B20:D20"/>
    <mergeCell ref="C32:C34"/>
    <mergeCell ref="A25:A29"/>
    <mergeCell ref="B25:B28"/>
    <mergeCell ref="C14:D14"/>
    <mergeCell ref="C23:D23"/>
    <mergeCell ref="B12:B14"/>
    <mergeCell ref="C12:C13"/>
    <mergeCell ref="C25:C27"/>
    <mergeCell ref="A21:A24"/>
    <mergeCell ref="C21:C22"/>
    <mergeCell ref="A8:A11"/>
    <mergeCell ref="B8:B10"/>
    <mergeCell ref="A16:A20"/>
    <mergeCell ref="A12:A15"/>
    <mergeCell ref="B21:B23"/>
    <mergeCell ref="A30:A36"/>
    <mergeCell ref="B30:B35"/>
    <mergeCell ref="B15:D15"/>
    <mergeCell ref="B16:B19"/>
    <mergeCell ref="C19:D19"/>
  </mergeCells>
  <printOptions/>
  <pageMargins left="0.5118110236220472" right="0.31496062992125984" top="0.7086614173228347" bottom="0.5118110236220472" header="0.31496062992125984" footer="0.1968503937007874"/>
  <pageSetup orientation="landscape" paperSize="9" r:id="rId1"/>
  <headerFooter alignWithMargins="0">
    <oddHeader>&amp;C&amp;"굴림,굵게"&amp;16 2017 세입예산(안)</oddHeader>
    <oddFooter>&amp;C&amp;P / &amp;N</oddFooter>
  </headerFooter>
  <ignoredErrors>
    <ignoredError sqref="F3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J4" sqref="J4"/>
    </sheetView>
  </sheetViews>
  <sheetFormatPr defaultColWidth="8.88671875" defaultRowHeight="13.5"/>
  <cols>
    <col min="1" max="2" width="6.99609375" style="0" customWidth="1"/>
    <col min="3" max="3" width="8.99609375" style="0" customWidth="1"/>
    <col min="4" max="4" width="12.77734375" style="0" customWidth="1"/>
    <col min="5" max="5" width="11.88671875" style="21" customWidth="1"/>
    <col min="6" max="6" width="11.88671875" style="0" customWidth="1"/>
    <col min="7" max="7" width="11.88671875" style="86" customWidth="1"/>
    <col min="8" max="8" width="47.77734375" style="86" customWidth="1"/>
  </cols>
  <sheetData>
    <row r="1" spans="1:8" s="1" customFormat="1" ht="19.5" customHeight="1">
      <c r="A1" s="50" t="s">
        <v>101</v>
      </c>
      <c r="B1" s="50"/>
      <c r="C1" s="32"/>
      <c r="D1" s="32"/>
      <c r="E1" s="29"/>
      <c r="F1" s="32"/>
      <c r="G1" s="138" t="s">
        <v>40</v>
      </c>
      <c r="H1" s="138"/>
    </row>
    <row r="2" spans="1:8" s="1" customFormat="1" ht="19.5" customHeight="1">
      <c r="A2" s="56" t="s">
        <v>0</v>
      </c>
      <c r="B2" s="56" t="s">
        <v>1</v>
      </c>
      <c r="C2" s="56" t="s">
        <v>2</v>
      </c>
      <c r="D2" s="56" t="s">
        <v>26</v>
      </c>
      <c r="E2" s="57" t="s">
        <v>158</v>
      </c>
      <c r="F2" s="57" t="s">
        <v>160</v>
      </c>
      <c r="G2" s="57" t="s">
        <v>123</v>
      </c>
      <c r="H2" s="57" t="s">
        <v>120</v>
      </c>
    </row>
    <row r="3" spans="1:8" s="30" customFormat="1" ht="33.75">
      <c r="A3" s="142" t="s">
        <v>82</v>
      </c>
      <c r="B3" s="142" t="s">
        <v>53</v>
      </c>
      <c r="C3" s="142" t="s">
        <v>4</v>
      </c>
      <c r="D3" s="33" t="s">
        <v>41</v>
      </c>
      <c r="E3" s="34">
        <v>69600</v>
      </c>
      <c r="F3" s="34">
        <v>75616</v>
      </c>
      <c r="G3" s="35">
        <f>E3-F3</f>
        <v>-6016</v>
      </c>
      <c r="H3" s="26" t="s">
        <v>182</v>
      </c>
    </row>
    <row r="4" spans="1:8" s="30" customFormat="1" ht="19.5" customHeight="1">
      <c r="A4" s="129"/>
      <c r="B4" s="129"/>
      <c r="C4" s="131"/>
      <c r="D4" s="33"/>
      <c r="E4" s="34">
        <f>E3</f>
        <v>69600</v>
      </c>
      <c r="F4" s="34">
        <v>75616</v>
      </c>
      <c r="G4" s="35">
        <f aca="true" t="shared" si="0" ref="G4:G40">E4-F4</f>
        <v>-6016</v>
      </c>
      <c r="H4" s="36"/>
    </row>
    <row r="5" spans="1:8" s="30" customFormat="1" ht="45">
      <c r="A5" s="129"/>
      <c r="B5" s="129"/>
      <c r="C5" s="142" t="s">
        <v>42</v>
      </c>
      <c r="D5" s="33" t="s">
        <v>43</v>
      </c>
      <c r="E5" s="35">
        <v>13200</v>
      </c>
      <c r="F5" s="35">
        <v>6000</v>
      </c>
      <c r="G5" s="35">
        <f t="shared" si="0"/>
        <v>7200</v>
      </c>
      <c r="H5" s="26" t="s">
        <v>207</v>
      </c>
    </row>
    <row r="6" spans="1:8" s="30" customFormat="1" ht="33.75">
      <c r="A6" s="129"/>
      <c r="B6" s="129"/>
      <c r="C6" s="129"/>
      <c r="D6" s="33" t="s">
        <v>44</v>
      </c>
      <c r="E6" s="35">
        <v>7500</v>
      </c>
      <c r="F6" s="35">
        <v>15000</v>
      </c>
      <c r="G6" s="35">
        <f t="shared" si="0"/>
        <v>-7500</v>
      </c>
      <c r="H6" s="26" t="s">
        <v>208</v>
      </c>
    </row>
    <row r="7" spans="1:8" s="30" customFormat="1" ht="19.5" customHeight="1">
      <c r="A7" s="129"/>
      <c r="B7" s="129"/>
      <c r="C7" s="129"/>
      <c r="D7" s="33" t="s">
        <v>150</v>
      </c>
      <c r="E7" s="35">
        <v>3600</v>
      </c>
      <c r="F7" s="35">
        <v>3600</v>
      </c>
      <c r="G7" s="35">
        <f t="shared" si="0"/>
        <v>0</v>
      </c>
      <c r="H7" s="26" t="s">
        <v>171</v>
      </c>
    </row>
    <row r="8" spans="1:8" s="30" customFormat="1" ht="19.5" customHeight="1">
      <c r="A8" s="129"/>
      <c r="B8" s="129"/>
      <c r="C8" s="129"/>
      <c r="D8" s="33" t="s">
        <v>151</v>
      </c>
      <c r="E8" s="35">
        <v>2400</v>
      </c>
      <c r="F8" s="35">
        <v>2400</v>
      </c>
      <c r="G8" s="35">
        <f t="shared" si="0"/>
        <v>0</v>
      </c>
      <c r="H8" s="36" t="s">
        <v>172</v>
      </c>
    </row>
    <row r="9" spans="1:8" s="30" customFormat="1" ht="19.5" customHeight="1">
      <c r="A9" s="129"/>
      <c r="B9" s="129"/>
      <c r="C9" s="129"/>
      <c r="D9" s="33" t="s">
        <v>45</v>
      </c>
      <c r="E9" s="35">
        <v>0</v>
      </c>
      <c r="F9" s="35">
        <v>2490</v>
      </c>
      <c r="G9" s="35">
        <f t="shared" si="0"/>
        <v>-2490</v>
      </c>
      <c r="H9" s="26" t="s">
        <v>156</v>
      </c>
    </row>
    <row r="10" spans="1:8" s="30" customFormat="1" ht="19.5" customHeight="1">
      <c r="A10" s="129"/>
      <c r="B10" s="129"/>
      <c r="C10" s="129"/>
      <c r="D10" s="33" t="s">
        <v>46</v>
      </c>
      <c r="E10" s="35">
        <v>23040</v>
      </c>
      <c r="F10" s="35">
        <v>6600</v>
      </c>
      <c r="G10" s="35">
        <f t="shared" si="0"/>
        <v>16440</v>
      </c>
      <c r="H10" s="26" t="s">
        <v>173</v>
      </c>
    </row>
    <row r="11" spans="1:8" s="30" customFormat="1" ht="19.5" customHeight="1">
      <c r="A11" s="129"/>
      <c r="B11" s="129"/>
      <c r="C11" s="131"/>
      <c r="D11" s="33"/>
      <c r="E11" s="34">
        <f>SUM(E5:E10)</f>
        <v>49740</v>
      </c>
      <c r="F11" s="34">
        <f>SUM(F5:F10)</f>
        <v>36090</v>
      </c>
      <c r="G11" s="35">
        <f t="shared" si="0"/>
        <v>13650</v>
      </c>
      <c r="H11" s="36"/>
    </row>
    <row r="12" spans="1:8" s="30" customFormat="1" ht="24" customHeight="1">
      <c r="A12" s="129"/>
      <c r="B12" s="129"/>
      <c r="C12" s="142" t="s">
        <v>47</v>
      </c>
      <c r="D12" s="33" t="s">
        <v>48</v>
      </c>
      <c r="E12" s="35">
        <v>9671</v>
      </c>
      <c r="F12" s="35">
        <v>8388</v>
      </c>
      <c r="G12" s="35">
        <f t="shared" si="0"/>
        <v>1283</v>
      </c>
      <c r="H12" s="26" t="s">
        <v>191</v>
      </c>
    </row>
    <row r="13" spans="1:8" s="30" customFormat="1" ht="19.5" customHeight="1">
      <c r="A13" s="129"/>
      <c r="B13" s="129"/>
      <c r="C13" s="131"/>
      <c r="D13" s="33"/>
      <c r="E13" s="34">
        <f>E12</f>
        <v>9671</v>
      </c>
      <c r="F13" s="34">
        <v>8388</v>
      </c>
      <c r="G13" s="35">
        <f t="shared" si="0"/>
        <v>1283</v>
      </c>
      <c r="H13" s="26"/>
    </row>
    <row r="14" spans="1:8" s="30" customFormat="1" ht="19.5" customHeight="1">
      <c r="A14" s="129"/>
      <c r="B14" s="129"/>
      <c r="C14" s="142" t="s">
        <v>215</v>
      </c>
      <c r="D14" s="33" t="s">
        <v>146</v>
      </c>
      <c r="E14" s="35">
        <f>(E4+E11)*3.06/100</f>
        <v>3651.804</v>
      </c>
      <c r="F14" s="35">
        <v>3080</v>
      </c>
      <c r="G14" s="35">
        <f t="shared" si="0"/>
        <v>571.8040000000001</v>
      </c>
      <c r="H14" s="26" t="s">
        <v>186</v>
      </c>
    </row>
    <row r="15" spans="1:8" s="30" customFormat="1" ht="19.5" customHeight="1">
      <c r="A15" s="129"/>
      <c r="B15" s="129"/>
      <c r="C15" s="129"/>
      <c r="D15" s="33" t="s">
        <v>147</v>
      </c>
      <c r="E15" s="35">
        <f>E14*6.55/100</f>
        <v>239.193162</v>
      </c>
      <c r="F15" s="35">
        <f>F14*6.55/100</f>
        <v>201.74</v>
      </c>
      <c r="G15" s="35">
        <f t="shared" si="0"/>
        <v>37.45316199999999</v>
      </c>
      <c r="H15" s="55" t="s">
        <v>187</v>
      </c>
    </row>
    <row r="16" spans="1:8" s="30" customFormat="1" ht="19.5" customHeight="1">
      <c r="A16" s="129"/>
      <c r="B16" s="129"/>
      <c r="C16" s="129"/>
      <c r="D16" s="37" t="s">
        <v>148</v>
      </c>
      <c r="E16" s="35">
        <f>(E4+E11)*4.5/100</f>
        <v>5370.3</v>
      </c>
      <c r="F16" s="35">
        <v>3946</v>
      </c>
      <c r="G16" s="35">
        <f t="shared" si="0"/>
        <v>1424.3000000000002</v>
      </c>
      <c r="H16" s="26" t="s">
        <v>188</v>
      </c>
    </row>
    <row r="17" spans="1:8" s="30" customFormat="1" ht="19.5" customHeight="1">
      <c r="A17" s="129"/>
      <c r="B17" s="129"/>
      <c r="C17" s="129"/>
      <c r="D17" s="37" t="s">
        <v>49</v>
      </c>
      <c r="E17" s="35">
        <f>(E4+E11)*9/1000</f>
        <v>1074.06</v>
      </c>
      <c r="F17" s="35">
        <v>1034</v>
      </c>
      <c r="G17" s="35">
        <f t="shared" si="0"/>
        <v>40.059999999999945</v>
      </c>
      <c r="H17" s="26" t="s">
        <v>189</v>
      </c>
    </row>
    <row r="18" spans="1:8" s="30" customFormat="1" ht="19.5" customHeight="1">
      <c r="A18" s="129"/>
      <c r="B18" s="129"/>
      <c r="C18" s="129"/>
      <c r="D18" s="37" t="s">
        <v>50</v>
      </c>
      <c r="E18" s="35">
        <f>(E4+E11)*7/1000</f>
        <v>835.38</v>
      </c>
      <c r="F18" s="35">
        <v>804.412</v>
      </c>
      <c r="G18" s="35">
        <f t="shared" si="0"/>
        <v>30.96799999999996</v>
      </c>
      <c r="H18" s="36" t="s">
        <v>190</v>
      </c>
    </row>
    <row r="19" spans="1:8" s="30" customFormat="1" ht="19.5" customHeight="1">
      <c r="A19" s="129"/>
      <c r="B19" s="129"/>
      <c r="C19" s="131"/>
      <c r="D19" s="37"/>
      <c r="E19" s="34">
        <f>SUM(E14:E18)</f>
        <v>11170.737162</v>
      </c>
      <c r="F19" s="34">
        <f>SUM(F14:F18)</f>
        <v>9066.152</v>
      </c>
      <c r="G19" s="35">
        <f t="shared" si="0"/>
        <v>2104.5851619999994</v>
      </c>
      <c r="H19" s="36"/>
    </row>
    <row r="20" spans="1:8" s="30" customFormat="1" ht="19.5" customHeight="1">
      <c r="A20" s="129"/>
      <c r="B20" s="129"/>
      <c r="C20" s="142" t="s">
        <v>7</v>
      </c>
      <c r="D20" s="37" t="s">
        <v>51</v>
      </c>
      <c r="E20" s="34">
        <v>600</v>
      </c>
      <c r="F20" s="34">
        <v>500</v>
      </c>
      <c r="G20" s="35">
        <f t="shared" si="0"/>
        <v>100</v>
      </c>
      <c r="H20" s="36" t="s">
        <v>174</v>
      </c>
    </row>
    <row r="21" spans="1:8" s="30" customFormat="1" ht="19.5" customHeight="1">
      <c r="A21" s="129"/>
      <c r="B21" s="129"/>
      <c r="C21" s="131"/>
      <c r="D21" s="38"/>
      <c r="E21" s="34">
        <f>E20</f>
        <v>600</v>
      </c>
      <c r="F21" s="34">
        <v>500</v>
      </c>
      <c r="G21" s="35">
        <f t="shared" si="0"/>
        <v>100</v>
      </c>
      <c r="H21" s="36"/>
    </row>
    <row r="22" spans="1:8" s="30" customFormat="1" ht="19.5" customHeight="1">
      <c r="A22" s="131"/>
      <c r="B22" s="131"/>
      <c r="C22" s="151"/>
      <c r="D22" s="152"/>
      <c r="E22" s="34">
        <f>E21+E19+E13+E11+E4</f>
        <v>140781.737162</v>
      </c>
      <c r="F22" s="34">
        <f>F21+F19+F13+F11+F4</f>
        <v>129660.152</v>
      </c>
      <c r="G22" s="35">
        <f t="shared" si="0"/>
        <v>11121.585162000003</v>
      </c>
      <c r="H22" s="59"/>
    </row>
    <row r="23" spans="1:8" s="30" customFormat="1" ht="19.5" customHeight="1">
      <c r="A23" s="142" t="s">
        <v>204</v>
      </c>
      <c r="B23" s="142" t="s">
        <v>8</v>
      </c>
      <c r="C23" s="142" t="s">
        <v>11</v>
      </c>
      <c r="D23" s="39" t="s">
        <v>52</v>
      </c>
      <c r="E23" s="35">
        <v>200</v>
      </c>
      <c r="F23" s="35">
        <v>200</v>
      </c>
      <c r="G23" s="35">
        <f t="shared" si="0"/>
        <v>0</v>
      </c>
      <c r="H23" s="26" t="s">
        <v>206</v>
      </c>
    </row>
    <row r="24" spans="1:8" s="30" customFormat="1" ht="19.5" customHeight="1">
      <c r="A24" s="129"/>
      <c r="B24" s="129"/>
      <c r="C24" s="131"/>
      <c r="D24" s="40"/>
      <c r="E24" s="34">
        <f>E23</f>
        <v>200</v>
      </c>
      <c r="F24" s="34">
        <v>200</v>
      </c>
      <c r="G24" s="35">
        <f t="shared" si="0"/>
        <v>0</v>
      </c>
      <c r="H24" s="36"/>
    </row>
    <row r="25" spans="1:8" s="30" customFormat="1" ht="45">
      <c r="A25" s="129"/>
      <c r="B25" s="129"/>
      <c r="C25" s="142" t="s">
        <v>54</v>
      </c>
      <c r="D25" s="40" t="s">
        <v>55</v>
      </c>
      <c r="E25" s="34">
        <v>1500</v>
      </c>
      <c r="F25" s="34">
        <v>500</v>
      </c>
      <c r="G25" s="35">
        <f t="shared" si="0"/>
        <v>1000</v>
      </c>
      <c r="H25" s="26" t="s">
        <v>175</v>
      </c>
    </row>
    <row r="26" spans="1:8" s="30" customFormat="1" ht="19.5" customHeight="1">
      <c r="A26" s="129"/>
      <c r="B26" s="129"/>
      <c r="C26" s="131"/>
      <c r="D26" s="40"/>
      <c r="E26" s="34">
        <f>E25</f>
        <v>1500</v>
      </c>
      <c r="F26" s="34">
        <v>500</v>
      </c>
      <c r="G26" s="35">
        <f t="shared" si="0"/>
        <v>1000</v>
      </c>
      <c r="H26" s="36"/>
    </row>
    <row r="27" spans="1:8" s="30" customFormat="1" ht="19.5" customHeight="1">
      <c r="A27" s="129"/>
      <c r="B27" s="131"/>
      <c r="C27" s="135"/>
      <c r="D27" s="136"/>
      <c r="E27" s="34">
        <f>E26+E24</f>
        <v>1700</v>
      </c>
      <c r="F27" s="34">
        <v>700</v>
      </c>
      <c r="G27" s="35">
        <f t="shared" si="0"/>
        <v>1000</v>
      </c>
      <c r="H27" s="36"/>
    </row>
    <row r="28" spans="1:8" s="30" customFormat="1" ht="22.5">
      <c r="A28" s="129"/>
      <c r="B28" s="142" t="s">
        <v>15</v>
      </c>
      <c r="C28" s="142" t="s">
        <v>16</v>
      </c>
      <c r="D28" s="40" t="s">
        <v>56</v>
      </c>
      <c r="E28" s="34">
        <v>680</v>
      </c>
      <c r="F28" s="34">
        <v>500</v>
      </c>
      <c r="G28" s="35">
        <f t="shared" si="0"/>
        <v>180</v>
      </c>
      <c r="H28" s="26" t="s">
        <v>184</v>
      </c>
    </row>
    <row r="29" spans="1:8" s="30" customFormat="1" ht="19.5" customHeight="1">
      <c r="A29" s="129"/>
      <c r="B29" s="129"/>
      <c r="C29" s="131"/>
      <c r="D29" s="40"/>
      <c r="E29" s="34">
        <f>E28</f>
        <v>680</v>
      </c>
      <c r="F29" s="34">
        <v>500</v>
      </c>
      <c r="G29" s="35">
        <f t="shared" si="0"/>
        <v>180</v>
      </c>
      <c r="H29" s="36"/>
    </row>
    <row r="30" spans="1:8" s="30" customFormat="1" ht="19.5" customHeight="1">
      <c r="A30" s="129"/>
      <c r="B30" s="129"/>
      <c r="C30" s="142" t="s">
        <v>17</v>
      </c>
      <c r="D30" s="40" t="s">
        <v>57</v>
      </c>
      <c r="E30" s="34">
        <v>3500</v>
      </c>
      <c r="F30" s="34">
        <v>4000</v>
      </c>
      <c r="G30" s="35">
        <f t="shared" si="0"/>
        <v>-500</v>
      </c>
      <c r="H30" s="36"/>
    </row>
    <row r="31" spans="1:8" s="30" customFormat="1" ht="19.5" customHeight="1">
      <c r="A31" s="129"/>
      <c r="B31" s="129"/>
      <c r="C31" s="131"/>
      <c r="D31" s="33"/>
      <c r="E31" s="34">
        <f>E30</f>
        <v>3500</v>
      </c>
      <c r="F31" s="34">
        <v>4000</v>
      </c>
      <c r="G31" s="35">
        <f t="shared" si="0"/>
        <v>-500</v>
      </c>
      <c r="H31" s="36"/>
    </row>
    <row r="32" spans="1:8" s="30" customFormat="1" ht="45">
      <c r="A32" s="129"/>
      <c r="B32" s="129"/>
      <c r="C32" s="142" t="s">
        <v>18</v>
      </c>
      <c r="D32" s="33" t="s">
        <v>58</v>
      </c>
      <c r="E32" s="34">
        <v>9000</v>
      </c>
      <c r="F32" s="34">
        <v>9000</v>
      </c>
      <c r="G32" s="35">
        <f t="shared" si="0"/>
        <v>0</v>
      </c>
      <c r="H32" s="26" t="s">
        <v>183</v>
      </c>
    </row>
    <row r="33" spans="1:8" s="30" customFormat="1" ht="19.5" customHeight="1">
      <c r="A33" s="129"/>
      <c r="B33" s="129"/>
      <c r="C33" s="131"/>
      <c r="D33" s="33"/>
      <c r="E33" s="34">
        <f>E32</f>
        <v>9000</v>
      </c>
      <c r="F33" s="34">
        <v>9000</v>
      </c>
      <c r="G33" s="35">
        <f t="shared" si="0"/>
        <v>0</v>
      </c>
      <c r="H33" s="36"/>
    </row>
    <row r="34" spans="1:8" s="30" customFormat="1" ht="45">
      <c r="A34" s="129"/>
      <c r="B34" s="129"/>
      <c r="C34" s="142" t="s">
        <v>19</v>
      </c>
      <c r="D34" s="33" t="s">
        <v>59</v>
      </c>
      <c r="E34" s="34">
        <v>2400</v>
      </c>
      <c r="F34" s="34">
        <v>1985</v>
      </c>
      <c r="G34" s="35">
        <f t="shared" si="0"/>
        <v>415</v>
      </c>
      <c r="H34" s="26" t="s">
        <v>185</v>
      </c>
    </row>
    <row r="35" spans="1:8" s="30" customFormat="1" ht="19.5" customHeight="1">
      <c r="A35" s="129"/>
      <c r="B35" s="129"/>
      <c r="C35" s="131"/>
      <c r="D35" s="33"/>
      <c r="E35" s="34">
        <f>E34</f>
        <v>2400</v>
      </c>
      <c r="F35" s="34">
        <v>1985</v>
      </c>
      <c r="G35" s="35">
        <f t="shared" si="0"/>
        <v>415</v>
      </c>
      <c r="H35" s="59"/>
    </row>
    <row r="36" spans="1:8" s="30" customFormat="1" ht="19.5" customHeight="1">
      <c r="A36" s="129"/>
      <c r="B36" s="129"/>
      <c r="C36" s="142" t="s">
        <v>20</v>
      </c>
      <c r="D36" s="33" t="s">
        <v>60</v>
      </c>
      <c r="E36" s="34">
        <v>2400</v>
      </c>
      <c r="F36" s="34">
        <v>2400</v>
      </c>
      <c r="G36" s="35">
        <f t="shared" si="0"/>
        <v>0</v>
      </c>
      <c r="H36" s="36" t="s">
        <v>176</v>
      </c>
    </row>
    <row r="37" spans="1:8" s="30" customFormat="1" ht="19.5" customHeight="1">
      <c r="A37" s="129"/>
      <c r="B37" s="129"/>
      <c r="C37" s="131"/>
      <c r="D37" s="33"/>
      <c r="E37" s="34">
        <f>E36</f>
        <v>2400</v>
      </c>
      <c r="F37" s="34">
        <v>2400</v>
      </c>
      <c r="G37" s="35">
        <f t="shared" si="0"/>
        <v>0</v>
      </c>
      <c r="H37" s="36"/>
    </row>
    <row r="38" spans="1:8" s="30" customFormat="1" ht="19.5" customHeight="1">
      <c r="A38" s="129"/>
      <c r="B38" s="129"/>
      <c r="C38" s="142" t="s">
        <v>61</v>
      </c>
      <c r="D38" s="33" t="s">
        <v>61</v>
      </c>
      <c r="E38" s="34">
        <v>0</v>
      </c>
      <c r="F38" s="34">
        <v>500</v>
      </c>
      <c r="G38" s="35">
        <f t="shared" si="0"/>
        <v>-500</v>
      </c>
      <c r="H38" s="36"/>
    </row>
    <row r="39" spans="1:8" s="30" customFormat="1" ht="19.5" customHeight="1">
      <c r="A39" s="129"/>
      <c r="B39" s="129"/>
      <c r="C39" s="131"/>
      <c r="D39" s="33"/>
      <c r="E39" s="34">
        <f>E38</f>
        <v>0</v>
      </c>
      <c r="F39" s="34">
        <v>500</v>
      </c>
      <c r="G39" s="35">
        <f t="shared" si="0"/>
        <v>-500</v>
      </c>
      <c r="H39" s="36"/>
    </row>
    <row r="40" spans="1:8" s="30" customFormat="1" ht="19.5" customHeight="1">
      <c r="A40" s="129"/>
      <c r="B40" s="131"/>
      <c r="C40" s="151"/>
      <c r="D40" s="152"/>
      <c r="E40" s="34">
        <f>E39+E37+E35+E33+E31+E29</f>
        <v>17980</v>
      </c>
      <c r="F40" s="34">
        <f>F39+F37+F35+F33+F31+F29</f>
        <v>18385</v>
      </c>
      <c r="G40" s="35">
        <f t="shared" si="0"/>
        <v>-405</v>
      </c>
      <c r="H40" s="36"/>
    </row>
    <row r="41" spans="1:8" s="30" customFormat="1" ht="19.5" customHeight="1" thickBot="1">
      <c r="A41" s="130"/>
      <c r="B41" s="148"/>
      <c r="C41" s="149"/>
      <c r="D41" s="150"/>
      <c r="E41" s="41">
        <f>E40+E27+E22</f>
        <v>160461.737162</v>
      </c>
      <c r="F41" s="41">
        <f>F40+F27+F22</f>
        <v>148745.152</v>
      </c>
      <c r="G41" s="87">
        <f aca="true" t="shared" si="1" ref="G41:G84">E41-F41</f>
        <v>11716.585162000003</v>
      </c>
      <c r="H41" s="82"/>
    </row>
    <row r="42" spans="1:8" s="30" customFormat="1" ht="19.5" customHeight="1" thickBot="1" thickTop="1">
      <c r="A42" s="130" t="s">
        <v>153</v>
      </c>
      <c r="B42" s="131" t="s">
        <v>21</v>
      </c>
      <c r="C42" s="155" t="s">
        <v>21</v>
      </c>
      <c r="D42" s="49" t="s">
        <v>62</v>
      </c>
      <c r="E42" s="90">
        <v>0</v>
      </c>
      <c r="F42" s="90">
        <v>300</v>
      </c>
      <c r="G42" s="63">
        <f t="shared" si="1"/>
        <v>-300</v>
      </c>
      <c r="H42" s="91"/>
    </row>
    <row r="43" spans="1:8" s="30" customFormat="1" ht="19.5" customHeight="1" thickBot="1" thickTop="1">
      <c r="A43" s="144"/>
      <c r="B43" s="137"/>
      <c r="C43" s="154"/>
      <c r="D43" s="37"/>
      <c r="E43" s="34">
        <f>E42</f>
        <v>0</v>
      </c>
      <c r="F43" s="34">
        <v>300</v>
      </c>
      <c r="G43" s="35">
        <f t="shared" si="1"/>
        <v>-300</v>
      </c>
      <c r="H43" s="36"/>
    </row>
    <row r="44" spans="1:8" s="30" customFormat="1" ht="19.5" customHeight="1" thickBot="1" thickTop="1">
      <c r="A44" s="144"/>
      <c r="B44" s="137"/>
      <c r="C44" s="153" t="s">
        <v>76</v>
      </c>
      <c r="D44" s="37" t="s">
        <v>76</v>
      </c>
      <c r="E44" s="34">
        <v>2000</v>
      </c>
      <c r="F44" s="34">
        <v>500</v>
      </c>
      <c r="G44" s="35">
        <f t="shared" si="1"/>
        <v>1500</v>
      </c>
      <c r="H44" s="36" t="s">
        <v>169</v>
      </c>
    </row>
    <row r="45" spans="1:8" s="30" customFormat="1" ht="19.5" customHeight="1" thickBot="1" thickTop="1">
      <c r="A45" s="144"/>
      <c r="B45" s="137"/>
      <c r="C45" s="154"/>
      <c r="D45" s="33"/>
      <c r="E45" s="34">
        <f>E44</f>
        <v>2000</v>
      </c>
      <c r="F45" s="34">
        <v>500</v>
      </c>
      <c r="G45" s="35">
        <f t="shared" si="1"/>
        <v>1500</v>
      </c>
      <c r="H45" s="36"/>
    </row>
    <row r="46" spans="1:8" s="30" customFormat="1" ht="19.5" customHeight="1" thickBot="1" thickTop="1">
      <c r="A46" s="144"/>
      <c r="B46" s="137"/>
      <c r="C46" s="153" t="s">
        <v>22</v>
      </c>
      <c r="D46" s="33" t="s">
        <v>63</v>
      </c>
      <c r="E46" s="34">
        <v>500</v>
      </c>
      <c r="F46" s="34">
        <v>500</v>
      </c>
      <c r="G46" s="35">
        <f t="shared" si="1"/>
        <v>0</v>
      </c>
      <c r="H46" s="36" t="s">
        <v>170</v>
      </c>
    </row>
    <row r="47" spans="1:8" s="30" customFormat="1" ht="19.5" customHeight="1" thickBot="1" thickTop="1">
      <c r="A47" s="144"/>
      <c r="B47" s="137"/>
      <c r="C47" s="154"/>
      <c r="D47" s="37"/>
      <c r="E47" s="34">
        <f>E46</f>
        <v>500</v>
      </c>
      <c r="F47" s="34">
        <v>500</v>
      </c>
      <c r="G47" s="35">
        <f t="shared" si="1"/>
        <v>0</v>
      </c>
      <c r="H47" s="36"/>
    </row>
    <row r="48" spans="1:8" s="30" customFormat="1" ht="19.5" customHeight="1" thickBot="1" thickTop="1">
      <c r="A48" s="144"/>
      <c r="B48" s="137"/>
      <c r="C48" s="135"/>
      <c r="D48" s="136"/>
      <c r="E48" s="34">
        <f>E47+E45+E43</f>
        <v>2500</v>
      </c>
      <c r="F48" s="34">
        <v>1300</v>
      </c>
      <c r="G48" s="35">
        <f t="shared" si="1"/>
        <v>1200</v>
      </c>
      <c r="H48" s="36"/>
    </row>
    <row r="49" spans="1:8" s="30" customFormat="1" ht="19.5" customHeight="1" thickBot="1" thickTop="1">
      <c r="A49" s="144"/>
      <c r="B49" s="132"/>
      <c r="C49" s="133"/>
      <c r="D49" s="134"/>
      <c r="E49" s="41">
        <f>E47+E45+E43</f>
        <v>2500</v>
      </c>
      <c r="F49" s="41">
        <f>F47+F45+F43</f>
        <v>1300</v>
      </c>
      <c r="G49" s="87">
        <f t="shared" si="1"/>
        <v>1200</v>
      </c>
      <c r="H49" s="42"/>
    </row>
    <row r="50" spans="1:8" s="30" customFormat="1" ht="33.75" customHeight="1" thickTop="1">
      <c r="A50" s="128" t="s">
        <v>24</v>
      </c>
      <c r="B50" s="128" t="s">
        <v>15</v>
      </c>
      <c r="C50" s="128" t="s">
        <v>5</v>
      </c>
      <c r="D50" s="43" t="s">
        <v>5</v>
      </c>
      <c r="E50" s="44">
        <v>20468</v>
      </c>
      <c r="F50" s="44">
        <v>19725</v>
      </c>
      <c r="G50" s="63">
        <f t="shared" si="1"/>
        <v>743</v>
      </c>
      <c r="H50" s="28" t="s">
        <v>202</v>
      </c>
    </row>
    <row r="51" spans="1:8" s="30" customFormat="1" ht="19.5" customHeight="1">
      <c r="A51" s="129"/>
      <c r="B51" s="129"/>
      <c r="C51" s="131"/>
      <c r="D51" s="37"/>
      <c r="E51" s="34">
        <f>E50</f>
        <v>20468</v>
      </c>
      <c r="F51" s="34">
        <v>19725</v>
      </c>
      <c r="G51" s="35">
        <f t="shared" si="1"/>
        <v>743</v>
      </c>
      <c r="H51" s="36"/>
    </row>
    <row r="52" spans="1:8" s="30" customFormat="1" ht="47.25" customHeight="1">
      <c r="A52" s="129"/>
      <c r="B52" s="129"/>
      <c r="C52" s="142" t="s">
        <v>64</v>
      </c>
      <c r="D52" s="37" t="s">
        <v>64</v>
      </c>
      <c r="E52" s="34">
        <v>2370</v>
      </c>
      <c r="F52" s="34">
        <v>2130</v>
      </c>
      <c r="G52" s="35">
        <f t="shared" si="1"/>
        <v>240</v>
      </c>
      <c r="H52" s="26" t="s">
        <v>194</v>
      </c>
    </row>
    <row r="53" spans="1:8" s="30" customFormat="1" ht="19.5" customHeight="1">
      <c r="A53" s="129"/>
      <c r="B53" s="129"/>
      <c r="C53" s="131"/>
      <c r="D53" s="37"/>
      <c r="E53" s="34">
        <f>E52</f>
        <v>2370</v>
      </c>
      <c r="F53" s="34">
        <v>2130</v>
      </c>
      <c r="G53" s="35">
        <f t="shared" si="1"/>
        <v>240</v>
      </c>
      <c r="H53" s="60"/>
    </row>
    <row r="54" spans="1:8" s="30" customFormat="1" ht="19.5" customHeight="1">
      <c r="A54" s="129"/>
      <c r="B54" s="129"/>
      <c r="C54" s="142" t="s">
        <v>65</v>
      </c>
      <c r="D54" s="37" t="s">
        <v>65</v>
      </c>
      <c r="E54" s="34">
        <v>300</v>
      </c>
      <c r="F54" s="34">
        <v>700</v>
      </c>
      <c r="G54" s="35">
        <f t="shared" si="1"/>
        <v>-400</v>
      </c>
      <c r="H54" s="26" t="s">
        <v>129</v>
      </c>
    </row>
    <row r="55" spans="1:8" s="30" customFormat="1" ht="19.5" customHeight="1">
      <c r="A55" s="129"/>
      <c r="B55" s="129"/>
      <c r="C55" s="131"/>
      <c r="D55" s="37"/>
      <c r="E55" s="34">
        <f>E54</f>
        <v>300</v>
      </c>
      <c r="F55" s="34">
        <v>700</v>
      </c>
      <c r="G55" s="35">
        <f t="shared" si="1"/>
        <v>-400</v>
      </c>
      <c r="H55" s="36"/>
    </row>
    <row r="56" spans="1:8" s="30" customFormat="1" ht="66" customHeight="1">
      <c r="A56" s="129"/>
      <c r="B56" s="129"/>
      <c r="C56" s="142" t="s">
        <v>66</v>
      </c>
      <c r="D56" s="37" t="s">
        <v>66</v>
      </c>
      <c r="E56" s="34">
        <v>950</v>
      </c>
      <c r="F56" s="34">
        <v>700</v>
      </c>
      <c r="G56" s="35">
        <f t="shared" si="1"/>
        <v>250</v>
      </c>
      <c r="H56" s="26" t="s">
        <v>216</v>
      </c>
    </row>
    <row r="57" spans="1:8" s="30" customFormat="1" ht="19.5" customHeight="1">
      <c r="A57" s="129"/>
      <c r="B57" s="129"/>
      <c r="C57" s="131"/>
      <c r="D57" s="37"/>
      <c r="E57" s="34">
        <f>E56</f>
        <v>950</v>
      </c>
      <c r="F57" s="34">
        <v>700</v>
      </c>
      <c r="G57" s="35">
        <f t="shared" si="1"/>
        <v>250</v>
      </c>
      <c r="H57" s="36"/>
    </row>
    <row r="58" spans="1:8" s="30" customFormat="1" ht="19.5" customHeight="1">
      <c r="A58" s="129"/>
      <c r="B58" s="129"/>
      <c r="C58" s="142" t="s">
        <v>23</v>
      </c>
      <c r="D58" s="37" t="s">
        <v>177</v>
      </c>
      <c r="E58" s="34">
        <v>1200</v>
      </c>
      <c r="F58" s="34">
        <v>1200</v>
      </c>
      <c r="G58" s="35">
        <f t="shared" si="1"/>
        <v>0</v>
      </c>
      <c r="H58" s="36" t="s">
        <v>178</v>
      </c>
    </row>
    <row r="59" spans="1:8" s="30" customFormat="1" ht="19.5" customHeight="1">
      <c r="A59" s="129"/>
      <c r="B59" s="129"/>
      <c r="C59" s="131"/>
      <c r="D59" s="37"/>
      <c r="E59" s="34">
        <f>E58</f>
        <v>1200</v>
      </c>
      <c r="F59" s="34">
        <v>1200</v>
      </c>
      <c r="G59" s="35">
        <f t="shared" si="1"/>
        <v>0</v>
      </c>
      <c r="H59" s="36"/>
    </row>
    <row r="60" spans="1:8" s="30" customFormat="1" ht="19.5" customHeight="1">
      <c r="A60" s="131"/>
      <c r="B60" s="131"/>
      <c r="C60" s="151"/>
      <c r="D60" s="152"/>
      <c r="E60" s="34">
        <f>E59+E57+E55+E53+E51</f>
        <v>25288</v>
      </c>
      <c r="F60" s="34">
        <f>F59+F57+F55+F53+F51</f>
        <v>24455</v>
      </c>
      <c r="G60" s="35">
        <f t="shared" si="1"/>
        <v>833</v>
      </c>
      <c r="H60" s="59"/>
    </row>
    <row r="61" spans="1:8" s="30" customFormat="1" ht="18.75" customHeight="1">
      <c r="A61" s="142" t="s">
        <v>205</v>
      </c>
      <c r="B61" s="142" t="s">
        <v>67</v>
      </c>
      <c r="C61" s="142" t="s">
        <v>68</v>
      </c>
      <c r="D61" s="37" t="s">
        <v>69</v>
      </c>
      <c r="E61" s="34">
        <v>0</v>
      </c>
      <c r="F61" s="34">
        <v>100</v>
      </c>
      <c r="G61" s="35">
        <f t="shared" si="1"/>
        <v>-100</v>
      </c>
      <c r="H61" s="36"/>
    </row>
    <row r="62" spans="1:8" s="30" customFormat="1" ht="18.75" customHeight="1">
      <c r="A62" s="129"/>
      <c r="B62" s="129"/>
      <c r="C62" s="131"/>
      <c r="D62" s="37"/>
      <c r="E62" s="34">
        <v>0</v>
      </c>
      <c r="F62" s="34">
        <v>100</v>
      </c>
      <c r="G62" s="35">
        <f t="shared" si="1"/>
        <v>-100</v>
      </c>
      <c r="H62" s="36"/>
    </row>
    <row r="63" spans="1:8" s="30" customFormat="1" ht="18.75" customHeight="1">
      <c r="A63" s="129"/>
      <c r="B63" s="131"/>
      <c r="C63" s="135"/>
      <c r="D63" s="136"/>
      <c r="E63" s="34">
        <v>0</v>
      </c>
      <c r="F63" s="34">
        <v>100</v>
      </c>
      <c r="G63" s="35">
        <f t="shared" si="1"/>
        <v>-100</v>
      </c>
      <c r="H63" s="36"/>
    </row>
    <row r="64" spans="1:8" s="30" customFormat="1" ht="18.75" customHeight="1">
      <c r="A64" s="129"/>
      <c r="B64" s="142" t="s">
        <v>24</v>
      </c>
      <c r="C64" s="142" t="s">
        <v>71</v>
      </c>
      <c r="D64" s="40" t="s">
        <v>71</v>
      </c>
      <c r="E64" s="34">
        <v>240</v>
      </c>
      <c r="F64" s="34">
        <v>100</v>
      </c>
      <c r="G64" s="35">
        <f t="shared" si="1"/>
        <v>140</v>
      </c>
      <c r="H64" s="26" t="s">
        <v>203</v>
      </c>
    </row>
    <row r="65" spans="1:8" s="30" customFormat="1" ht="18.75" customHeight="1">
      <c r="A65" s="129"/>
      <c r="B65" s="129"/>
      <c r="C65" s="131"/>
      <c r="D65" s="40"/>
      <c r="E65" s="34">
        <f>E64</f>
        <v>240</v>
      </c>
      <c r="F65" s="34">
        <v>100</v>
      </c>
      <c r="G65" s="35">
        <f t="shared" si="1"/>
        <v>140</v>
      </c>
      <c r="H65" s="36"/>
    </row>
    <row r="66" spans="1:8" s="30" customFormat="1" ht="18.75" customHeight="1">
      <c r="A66" s="129"/>
      <c r="B66" s="129"/>
      <c r="C66" s="142" t="s">
        <v>72</v>
      </c>
      <c r="D66" s="40" t="s">
        <v>149</v>
      </c>
      <c r="E66" s="34">
        <v>1200</v>
      </c>
      <c r="F66" s="34">
        <v>600</v>
      </c>
      <c r="G66" s="35">
        <f t="shared" si="1"/>
        <v>600</v>
      </c>
      <c r="H66" s="36" t="s">
        <v>179</v>
      </c>
    </row>
    <row r="67" spans="1:8" s="30" customFormat="1" ht="18.75" customHeight="1">
      <c r="A67" s="129"/>
      <c r="B67" s="129"/>
      <c r="C67" s="131"/>
      <c r="D67" s="40"/>
      <c r="E67" s="34">
        <f>E66</f>
        <v>1200</v>
      </c>
      <c r="F67" s="34">
        <v>600</v>
      </c>
      <c r="G67" s="35">
        <f t="shared" si="1"/>
        <v>600</v>
      </c>
      <c r="H67" s="36"/>
    </row>
    <row r="68" spans="1:8" s="30" customFormat="1" ht="18.75" customHeight="1">
      <c r="A68" s="129"/>
      <c r="B68" s="129"/>
      <c r="C68" s="142" t="s">
        <v>73</v>
      </c>
      <c r="D68" s="40" t="s">
        <v>70</v>
      </c>
      <c r="E68" s="34">
        <v>0</v>
      </c>
      <c r="F68" s="34">
        <v>200</v>
      </c>
      <c r="G68" s="35">
        <f t="shared" si="1"/>
        <v>-200</v>
      </c>
      <c r="H68" s="26"/>
    </row>
    <row r="69" spans="1:8" s="30" customFormat="1" ht="18.75" customHeight="1">
      <c r="A69" s="129"/>
      <c r="B69" s="129"/>
      <c r="C69" s="131"/>
      <c r="D69" s="40"/>
      <c r="E69" s="34">
        <f>E68</f>
        <v>0</v>
      </c>
      <c r="F69" s="34">
        <v>200</v>
      </c>
      <c r="G69" s="35">
        <f t="shared" si="1"/>
        <v>-200</v>
      </c>
      <c r="H69" s="36"/>
    </row>
    <row r="70" spans="1:8" s="30" customFormat="1" ht="18.75" customHeight="1">
      <c r="A70" s="129"/>
      <c r="B70" s="131"/>
      <c r="C70" s="151"/>
      <c r="D70" s="152"/>
      <c r="E70" s="34">
        <f>E69+E67+E65</f>
        <v>1440</v>
      </c>
      <c r="F70" s="34">
        <v>900</v>
      </c>
      <c r="G70" s="35">
        <f t="shared" si="1"/>
        <v>540</v>
      </c>
      <c r="H70" s="36"/>
    </row>
    <row r="71" spans="1:8" s="30" customFormat="1" ht="18.75" customHeight="1" thickBot="1">
      <c r="A71" s="130"/>
      <c r="B71" s="148"/>
      <c r="C71" s="149"/>
      <c r="D71" s="150"/>
      <c r="E71" s="41">
        <f>E70+E63+E60</f>
        <v>26728</v>
      </c>
      <c r="F71" s="41">
        <f>F70+F63+F60</f>
        <v>25455</v>
      </c>
      <c r="G71" s="87">
        <f t="shared" si="1"/>
        <v>1273</v>
      </c>
      <c r="H71" s="82"/>
    </row>
    <row r="72" spans="1:8" s="30" customFormat="1" ht="18.75" customHeight="1" thickBot="1" thickTop="1">
      <c r="A72" s="144" t="s">
        <v>25</v>
      </c>
      <c r="B72" s="128" t="s">
        <v>25</v>
      </c>
      <c r="C72" s="128" t="s">
        <v>25</v>
      </c>
      <c r="D72" s="47" t="s">
        <v>74</v>
      </c>
      <c r="E72" s="45">
        <v>500</v>
      </c>
      <c r="F72" s="45">
        <v>500</v>
      </c>
      <c r="G72" s="63">
        <f t="shared" si="1"/>
        <v>0</v>
      </c>
      <c r="H72" s="46" t="s">
        <v>180</v>
      </c>
    </row>
    <row r="73" spans="1:8" s="30" customFormat="1" ht="18.75" customHeight="1" thickBot="1" thickTop="1">
      <c r="A73" s="144"/>
      <c r="B73" s="129"/>
      <c r="C73" s="131"/>
      <c r="D73" s="40"/>
      <c r="E73" s="34">
        <f>E72</f>
        <v>500</v>
      </c>
      <c r="F73" s="34">
        <v>500</v>
      </c>
      <c r="G73" s="35">
        <f t="shared" si="1"/>
        <v>0</v>
      </c>
      <c r="H73" s="36"/>
    </row>
    <row r="74" spans="1:8" s="30" customFormat="1" ht="18.75" customHeight="1" thickBot="1" thickTop="1">
      <c r="A74" s="144"/>
      <c r="B74" s="131"/>
      <c r="C74" s="135"/>
      <c r="D74" s="136"/>
      <c r="E74" s="34">
        <f>E73</f>
        <v>500</v>
      </c>
      <c r="F74" s="34">
        <v>500</v>
      </c>
      <c r="G74" s="35">
        <f t="shared" si="1"/>
        <v>0</v>
      </c>
      <c r="H74" s="36"/>
    </row>
    <row r="75" spans="1:8" s="30" customFormat="1" ht="18.75" customHeight="1" thickBot="1" thickTop="1">
      <c r="A75" s="144"/>
      <c r="B75" s="132"/>
      <c r="C75" s="133"/>
      <c r="D75" s="134"/>
      <c r="E75" s="41">
        <f>E74</f>
        <v>500</v>
      </c>
      <c r="F75" s="41">
        <f>F74</f>
        <v>500</v>
      </c>
      <c r="G75" s="87">
        <f t="shared" si="1"/>
        <v>0</v>
      </c>
      <c r="H75" s="42"/>
    </row>
    <row r="76" spans="1:8" s="30" customFormat="1" ht="18.75" customHeight="1" thickTop="1">
      <c r="A76" s="128" t="s">
        <v>154</v>
      </c>
      <c r="B76" s="128" t="s">
        <v>75</v>
      </c>
      <c r="C76" s="128" t="s">
        <v>77</v>
      </c>
      <c r="D76" s="47" t="s">
        <v>77</v>
      </c>
      <c r="E76" s="45">
        <v>500</v>
      </c>
      <c r="F76" s="45">
        <v>500</v>
      </c>
      <c r="G76" s="63">
        <f t="shared" si="1"/>
        <v>0</v>
      </c>
      <c r="H76" s="46" t="s">
        <v>192</v>
      </c>
    </row>
    <row r="77" spans="1:8" s="30" customFormat="1" ht="18.75" customHeight="1">
      <c r="A77" s="129"/>
      <c r="B77" s="129"/>
      <c r="C77" s="131"/>
      <c r="D77" s="40"/>
      <c r="E77" s="35">
        <f>E76</f>
        <v>500</v>
      </c>
      <c r="F77" s="35">
        <v>500</v>
      </c>
      <c r="G77" s="35">
        <f t="shared" si="1"/>
        <v>0</v>
      </c>
      <c r="H77" s="36"/>
    </row>
    <row r="78" spans="1:8" s="30" customFormat="1" ht="18.75" customHeight="1">
      <c r="A78" s="129"/>
      <c r="B78" s="131"/>
      <c r="C78" s="135"/>
      <c r="D78" s="136"/>
      <c r="E78" s="34">
        <f>E77</f>
        <v>500</v>
      </c>
      <c r="F78" s="34">
        <v>500</v>
      </c>
      <c r="G78" s="35">
        <f t="shared" si="1"/>
        <v>0</v>
      </c>
      <c r="H78" s="36"/>
    </row>
    <row r="79" spans="1:8" s="30" customFormat="1" ht="18.75" customHeight="1" thickBot="1">
      <c r="A79" s="130"/>
      <c r="B79" s="132"/>
      <c r="C79" s="133"/>
      <c r="D79" s="134"/>
      <c r="E79" s="41">
        <f>E78</f>
        <v>500</v>
      </c>
      <c r="F79" s="41">
        <f>F78</f>
        <v>500</v>
      </c>
      <c r="G79" s="87">
        <f t="shared" si="1"/>
        <v>0</v>
      </c>
      <c r="H79" s="42"/>
    </row>
    <row r="80" spans="1:8" s="30" customFormat="1" ht="18.75" customHeight="1" thickBot="1" thickTop="1">
      <c r="A80" s="144" t="s">
        <v>102</v>
      </c>
      <c r="B80" s="128" t="s">
        <v>103</v>
      </c>
      <c r="C80" s="128" t="s">
        <v>152</v>
      </c>
      <c r="D80" s="47" t="s">
        <v>103</v>
      </c>
      <c r="E80" s="45">
        <v>1000</v>
      </c>
      <c r="F80" s="45">
        <v>3100</v>
      </c>
      <c r="G80" s="63">
        <f t="shared" si="1"/>
        <v>-2100</v>
      </c>
      <c r="H80" s="28" t="s">
        <v>181</v>
      </c>
    </row>
    <row r="81" spans="1:8" s="30" customFormat="1" ht="18.75" customHeight="1" thickBot="1" thickTop="1">
      <c r="A81" s="144"/>
      <c r="B81" s="129"/>
      <c r="C81" s="131"/>
      <c r="D81" s="40"/>
      <c r="E81" s="34">
        <f>E80</f>
        <v>1000</v>
      </c>
      <c r="F81" s="34">
        <v>3100</v>
      </c>
      <c r="G81" s="35">
        <f t="shared" si="1"/>
        <v>-2100</v>
      </c>
      <c r="H81" s="36"/>
    </row>
    <row r="82" spans="1:8" s="30" customFormat="1" ht="18.75" customHeight="1" thickBot="1" thickTop="1">
      <c r="A82" s="144"/>
      <c r="B82" s="131"/>
      <c r="C82" s="151"/>
      <c r="D82" s="152"/>
      <c r="E82" s="34">
        <f>E81</f>
        <v>1000</v>
      </c>
      <c r="F82" s="34">
        <v>3100</v>
      </c>
      <c r="G82" s="35">
        <f t="shared" si="1"/>
        <v>-2100</v>
      </c>
      <c r="H82" s="36"/>
    </row>
    <row r="83" spans="1:8" s="30" customFormat="1" ht="18.75" customHeight="1" thickBot="1" thickTop="1">
      <c r="A83" s="144"/>
      <c r="B83" s="148"/>
      <c r="C83" s="149"/>
      <c r="D83" s="150"/>
      <c r="E83" s="41">
        <f>E82</f>
        <v>1000</v>
      </c>
      <c r="F83" s="41">
        <v>3100</v>
      </c>
      <c r="G83" s="87">
        <f t="shared" si="1"/>
        <v>-2100</v>
      </c>
      <c r="H83" s="84"/>
    </row>
    <row r="84" spans="1:8" s="31" customFormat="1" ht="18.75" customHeight="1" thickTop="1">
      <c r="A84" s="145" t="s">
        <v>161</v>
      </c>
      <c r="B84" s="146"/>
      <c r="C84" s="146"/>
      <c r="D84" s="147"/>
      <c r="E84" s="54">
        <f>E79+E75+E71+E49+E41+E83</f>
        <v>191689.737162</v>
      </c>
      <c r="F84" s="54">
        <f>F79+F75+F71+F49+F41+F83</f>
        <v>179600.152</v>
      </c>
      <c r="G84" s="93">
        <f t="shared" si="1"/>
        <v>12089.585162000003</v>
      </c>
      <c r="H84" s="85"/>
    </row>
  </sheetData>
  <sheetProtection/>
  <mergeCells count="64">
    <mergeCell ref="A42:A49"/>
    <mergeCell ref="C44:C45"/>
    <mergeCell ref="A3:A22"/>
    <mergeCell ref="A23:A41"/>
    <mergeCell ref="A50:A60"/>
    <mergeCell ref="A61:A71"/>
    <mergeCell ref="B23:B27"/>
    <mergeCell ref="C34:C35"/>
    <mergeCell ref="C32:C33"/>
    <mergeCell ref="C30:C31"/>
    <mergeCell ref="G1:H1"/>
    <mergeCell ref="B41:D41"/>
    <mergeCell ref="C5:C11"/>
    <mergeCell ref="C12:C13"/>
    <mergeCell ref="C14:C19"/>
    <mergeCell ref="C20:C21"/>
    <mergeCell ref="C3:C4"/>
    <mergeCell ref="C25:C26"/>
    <mergeCell ref="C22:D22"/>
    <mergeCell ref="B3:B22"/>
    <mergeCell ref="C23:C24"/>
    <mergeCell ref="C42:C43"/>
    <mergeCell ref="C38:C39"/>
    <mergeCell ref="C28:C29"/>
    <mergeCell ref="C36:C37"/>
    <mergeCell ref="C27:D27"/>
    <mergeCell ref="C40:D40"/>
    <mergeCell ref="C72:C73"/>
    <mergeCell ref="B61:B63"/>
    <mergeCell ref="C61:C62"/>
    <mergeCell ref="C52:C53"/>
    <mergeCell ref="C54:C55"/>
    <mergeCell ref="C56:C57"/>
    <mergeCell ref="C60:D60"/>
    <mergeCell ref="C63:D63"/>
    <mergeCell ref="B50:B60"/>
    <mergeCell ref="C48:D48"/>
    <mergeCell ref="B42:B48"/>
    <mergeCell ref="C70:D70"/>
    <mergeCell ref="B64:B70"/>
    <mergeCell ref="C64:C65"/>
    <mergeCell ref="C66:C67"/>
    <mergeCell ref="C68:C69"/>
    <mergeCell ref="C46:C47"/>
    <mergeCell ref="B80:B82"/>
    <mergeCell ref="B79:D79"/>
    <mergeCell ref="C78:D78"/>
    <mergeCell ref="B49:D49"/>
    <mergeCell ref="B72:B74"/>
    <mergeCell ref="B83:D83"/>
    <mergeCell ref="C80:C81"/>
    <mergeCell ref="C82:D82"/>
    <mergeCell ref="C50:C51"/>
    <mergeCell ref="C58:C59"/>
    <mergeCell ref="B28:B40"/>
    <mergeCell ref="A72:A75"/>
    <mergeCell ref="A76:A79"/>
    <mergeCell ref="A84:D84"/>
    <mergeCell ref="C76:C77"/>
    <mergeCell ref="B76:B78"/>
    <mergeCell ref="B71:D71"/>
    <mergeCell ref="C74:D74"/>
    <mergeCell ref="B75:D75"/>
    <mergeCell ref="A80:A83"/>
  </mergeCells>
  <printOptions/>
  <pageMargins left="0.5118110236220472" right="0.31496062992125984" top="0.7086614173228347" bottom="0.5118110236220472" header="0.31496062992125984" footer="0.1968503937007874"/>
  <pageSetup orientation="landscape" paperSize="9" r:id="rId1"/>
  <headerFooter alignWithMargins="0">
    <oddHeader>&amp;C&amp;"굴림,굵게"&amp;16 2017 세출예산(안)</oddHeader>
    <oddFooter>&amp;C&amp;P / &amp;N</oddFooter>
  </headerFooter>
  <ignoredErrors>
    <ignoredError sqref="F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</cp:lastModifiedBy>
  <cp:lastPrinted>2016-12-06T01:16:11Z</cp:lastPrinted>
  <dcterms:created xsi:type="dcterms:W3CDTF">2010-01-14T13:49:12Z</dcterms:created>
  <dcterms:modified xsi:type="dcterms:W3CDTF">2016-12-30T08:33:36Z</dcterms:modified>
  <cp:category/>
  <cp:version/>
  <cp:contentType/>
  <cp:contentStatus/>
</cp:coreProperties>
</file>