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360" windowHeight="9000" activeTab="4"/>
  </bookViews>
  <sheets>
    <sheet name="표지" sheetId="1" r:id="rId1"/>
    <sheet name="예산총칙" sheetId="2" r:id="rId2"/>
    <sheet name="예산총괄표" sheetId="3" r:id="rId3"/>
    <sheet name="세입예산서" sheetId="4" r:id="rId4"/>
    <sheet name="세출예산서" sheetId="5" r:id="rId5"/>
  </sheets>
  <definedNames>
    <definedName name="_xlnm.Print_Area" localSheetId="4">'세출예산서'!$A$1:$H$79</definedName>
    <definedName name="_xlnm.Print_Titles" localSheetId="3">'세입예산서'!$1:$2</definedName>
    <definedName name="_xlnm.Print_Titles" localSheetId="4">'세출예산서'!$1:$2</definedName>
    <definedName name="_xlnm.Print_Titles" localSheetId="2">'예산총괄표'!$1:$3</definedName>
  </definedNames>
  <calcPr calcMode="manual" fullCalcOnLoad="1"/>
</workbook>
</file>

<file path=xl/sharedStrings.xml><?xml version="1.0" encoding="utf-8"?>
<sst xmlns="http://schemas.openxmlformats.org/spreadsheetml/2006/main" count="268" uniqueCount="215">
  <si>
    <t>입소자부담금수입</t>
  </si>
  <si>
    <t>급여</t>
  </si>
  <si>
    <t>생계비</t>
  </si>
  <si>
    <t>종사자수당</t>
  </si>
  <si>
    <t>후원금</t>
  </si>
  <si>
    <t>지정후원금</t>
  </si>
  <si>
    <t>기타후생경비</t>
  </si>
  <si>
    <t>비지정후원금</t>
  </si>
  <si>
    <t>업무추진비</t>
  </si>
  <si>
    <t>전입금</t>
  </si>
  <si>
    <t>법인전입금</t>
  </si>
  <si>
    <t>기관운영비</t>
  </si>
  <si>
    <t>이월금</t>
  </si>
  <si>
    <t>전년도이월금</t>
  </si>
  <si>
    <t>잡수입</t>
  </si>
  <si>
    <t>운영비</t>
  </si>
  <si>
    <t>여비</t>
  </si>
  <si>
    <t>수용비 및 수수료</t>
  </si>
  <si>
    <t>공공요금</t>
  </si>
  <si>
    <t>제세공과금</t>
  </si>
  <si>
    <t>차량비</t>
  </si>
  <si>
    <t>시설비</t>
  </si>
  <si>
    <t>연료비</t>
  </si>
  <si>
    <t>사업비</t>
  </si>
  <si>
    <t>잡지출</t>
  </si>
  <si>
    <t>예비비</t>
  </si>
  <si>
    <t>전년도이월금</t>
  </si>
  <si>
    <t>입소비용수입</t>
  </si>
  <si>
    <t>보조금수입</t>
  </si>
  <si>
    <t>시군구보조금</t>
  </si>
  <si>
    <t>생계비</t>
  </si>
  <si>
    <t>특별위로비</t>
  </si>
  <si>
    <t>입소비용수입</t>
  </si>
  <si>
    <t>요양급여수입</t>
  </si>
  <si>
    <t>지정후원금</t>
  </si>
  <si>
    <t>법인전입금</t>
  </si>
  <si>
    <t>전년도이월금
(후원금)</t>
  </si>
  <si>
    <t>불용품매각대</t>
  </si>
  <si>
    <t>기타예금이자수입</t>
  </si>
  <si>
    <t>불용품매각대</t>
  </si>
  <si>
    <t>기타잡수입</t>
  </si>
  <si>
    <t>직원식대</t>
  </si>
  <si>
    <t>세입계</t>
  </si>
  <si>
    <t>( 단위 : 천원 )</t>
  </si>
  <si>
    <t>동내의</t>
  </si>
  <si>
    <t>월동대책비</t>
  </si>
  <si>
    <t>장제비</t>
  </si>
  <si>
    <t>기본급</t>
  </si>
  <si>
    <t>직책보조수당</t>
  </si>
  <si>
    <t>처우개선수당</t>
  </si>
  <si>
    <t>급식보조수당</t>
  </si>
  <si>
    <t>종사자수당</t>
  </si>
  <si>
    <t>퇴직금 및
퇴직적립금</t>
  </si>
  <si>
    <t>퇴직금 및
퇴직적립금</t>
  </si>
  <si>
    <t>사회보험부담금</t>
  </si>
  <si>
    <t>국민건강보험</t>
  </si>
  <si>
    <t>장기요양보험</t>
  </si>
  <si>
    <t>국민연금보험</t>
  </si>
  <si>
    <t>고용보험</t>
  </si>
  <si>
    <t>산재보험</t>
  </si>
  <si>
    <t>기타후생경비</t>
  </si>
  <si>
    <t>기관운영비</t>
  </si>
  <si>
    <t>인건비</t>
  </si>
  <si>
    <t>회의비</t>
  </si>
  <si>
    <t>회의비</t>
  </si>
  <si>
    <t>여비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</si>
  <si>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</si>
  <si>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</si>
  <si>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</si>
  <si>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</si>
  <si>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</si>
  <si>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</si>
  <si>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수용기관경비</t>
  </si>
  <si>
    <t>피복비</t>
  </si>
  <si>
    <t>의료비</t>
  </si>
  <si>
    <t>장의비</t>
  </si>
  <si>
    <t>특별급식비</t>
  </si>
  <si>
    <t>사업비</t>
  </si>
  <si>
    <t>의료재활사업비</t>
  </si>
  <si>
    <t>사회심리재활사업비</t>
  </si>
  <si>
    <t>잡지출</t>
  </si>
  <si>
    <t>자산취득비</t>
  </si>
  <si>
    <t>특별위로금</t>
  </si>
  <si>
    <t>세출계</t>
  </si>
  <si>
    <t>예비비</t>
  </si>
  <si>
    <t>세입</t>
  </si>
  <si>
    <t>세출</t>
  </si>
  <si>
    <t>입소자부담금
수입</t>
  </si>
  <si>
    <t>입소비용수입</t>
  </si>
  <si>
    <t>사무비</t>
  </si>
  <si>
    <t>인건비</t>
  </si>
  <si>
    <t>보조금수입</t>
  </si>
  <si>
    <t>업무추진비</t>
  </si>
  <si>
    <t>요양급여수입</t>
  </si>
  <si>
    <t>운영비</t>
  </si>
  <si>
    <t>후원금</t>
  </si>
  <si>
    <t>재산조성비</t>
  </si>
  <si>
    <t>시설비</t>
  </si>
  <si>
    <t>전입급</t>
  </si>
  <si>
    <t>전입금</t>
  </si>
  <si>
    <t>사업비</t>
  </si>
  <si>
    <t>운영비</t>
  </si>
  <si>
    <t>이월금</t>
  </si>
  <si>
    <t>잡수입</t>
  </si>
  <si>
    <t>잡지출</t>
  </si>
  <si>
    <t>예비비 
및 기타</t>
  </si>
  <si>
    <t xml:space="preserve"> </t>
  </si>
  <si>
    <t xml:space="preserve">제1조 </t>
  </si>
  <si>
    <t>제2조</t>
  </si>
  <si>
    <t>제3조</t>
  </si>
  <si>
    <t>1)세입의 주요 재원은 다음과 같다.</t>
  </si>
  <si>
    <t xml:space="preserve"> </t>
  </si>
  <si>
    <t>2)세출의 내용은 다음과 같다.</t>
  </si>
  <si>
    <t>제4조</t>
  </si>
  <si>
    <t>국가 또는 지방자치단체로부터 교부된 보조금 및 지정후원금, 수익자부담 경비등은 추가경정예산의 성립 이전이라도 보조 및 후원목적에 적절한 경우 먼저 사용할 수 있으며, 이는 차기 추가경정 예산에 반영하여야 한다.</t>
  </si>
  <si>
    <t>제5조</t>
  </si>
  <si>
    <t>세출경비의 부족이 생겼을 때는 사회복지법인 재무회계규칙 제 16조에 의거하여 예산을 전용할 수 있다. 단, 동일 항내의 목간전용이 불가피한 경우에는 법인 대표이사(또는 시설의 장)에게 그 권한을 위임한다.</t>
  </si>
  <si>
    <t>사회복지법인
중앙엘림복지재단</t>
  </si>
  <si>
    <t>관</t>
  </si>
  <si>
    <t>항</t>
  </si>
  <si>
    <t>-</t>
  </si>
  <si>
    <t>목</t>
  </si>
  <si>
    <t>세목</t>
  </si>
  <si>
    <t>예산산출내역</t>
  </si>
  <si>
    <t>장기요양
급여수입</t>
  </si>
  <si>
    <t>비지정후원금</t>
  </si>
  <si>
    <t>본인부담
입소비용</t>
  </si>
  <si>
    <t>본인부담
식재료비</t>
  </si>
  <si>
    <t>시설보조수당</t>
  </si>
  <si>
    <t>수용기관
경비</t>
  </si>
  <si>
    <t>예비비 및 
기타</t>
  </si>
  <si>
    <t>시설명 : 엘림사랑의집 다동</t>
  </si>
  <si>
    <t>엘림사랑의집 다동</t>
  </si>
  <si>
    <t>종사자수당 지급주체 변경 ( 2017년 7월부터 시청에서 직접 송금 )</t>
  </si>
  <si>
    <t xml:space="preserve">40,000 * 5 * 12월                                  </t>
  </si>
  <si>
    <t xml:space="preserve">종사자수당 지급주체 변경(포항시청)                                          </t>
  </si>
  <si>
    <t>기초수급권자 장제비</t>
  </si>
  <si>
    <t xml:space="preserve"> (1)입소자부담금        43,018천원</t>
  </si>
  <si>
    <t xml:space="preserve"> (5)전입금                   5,000천원</t>
  </si>
  <si>
    <t xml:space="preserve"> (6)이월금                   3,400천원</t>
  </si>
  <si>
    <t xml:space="preserve"> (7)잡수입                   3,150천원</t>
  </si>
  <si>
    <t>2017년 엘림사랑의집[다동] 예산안</t>
  </si>
  <si>
    <t>예산액
(A)</t>
  </si>
  <si>
    <t>관</t>
  </si>
  <si>
    <t>항</t>
  </si>
  <si>
    <t>전년도
예산액
(B)</t>
  </si>
  <si>
    <t>증감</t>
  </si>
  <si>
    <t>금액
(A-B)</t>
  </si>
  <si>
    <t>비율
(A-B)/B</t>
  </si>
  <si>
    <t>2017년 예산총칙</t>
  </si>
  <si>
    <t>엘림사랑의집 다동의 2017년도 예산은 다음과 같다.</t>
  </si>
  <si>
    <t>2016. 12. 05</t>
  </si>
  <si>
    <t>예산액</t>
  </si>
  <si>
    <t>전년도예산액</t>
  </si>
  <si>
    <t>증감</t>
  </si>
  <si>
    <t xml:space="preserve"> 식대(1일 3식):1,500*3*8*365=13,140,000
 간식(1일 2회):500*2*8*365=2,920,000               </t>
  </si>
  <si>
    <t>심리재활사업비</t>
  </si>
  <si>
    <t>운영비</t>
  </si>
  <si>
    <t>사업비</t>
  </si>
  <si>
    <t>시설장비유지비</t>
  </si>
  <si>
    <t>시설장비
유지비</t>
  </si>
  <si>
    <t>사무비</t>
  </si>
  <si>
    <t>&lt;장기요양 1일당 수가&gt;
1등급 : 53,350원 / 2등급 : 49,500원 / 3,4등급 : 45,630원
일반1급(2명) :53,350 x365 * 2 * 20% = 7,789,100
일반2급(3명) :49,500 *365 * 3 * 20% =10,840,500
경감3급(1명) :45,630 *365 * 20% * 50% = 1,665,500
일반3급(2명) :45,630 *365 *  2* 20% = 6,661,980     계:26,957,0080</t>
  </si>
  <si>
    <t>&lt;장기요양 1일당 수가&gt;
1등급 : 53,350원 / 2등급 : 49,500원 / 3,4등급 : 45,630원
기초3급(1명) :45,630 *365=16,654,950
일반1급(2명) :53,350 *365 * 2 * 80% = 31,156,400
일반2급(3명) :49,500 *365 * 3 * 80% = 39,975,600
경감3급(1명) :45,630 *365 * 90% = 14,989,460
일반3급(2명) :45,630 *365 *  2* 80% = 26,647,920   계:129,424,330</t>
  </si>
  <si>
    <t>연장근로수당</t>
  </si>
  <si>
    <t>지정후원:100,000*2회=200,000</t>
  </si>
  <si>
    <t xml:space="preserve">후원자 개발:200,000*12월=2,400,000                 </t>
  </si>
  <si>
    <t>장제비</t>
  </si>
  <si>
    <t xml:space="preserve">2015년퇴직금적립금 입금,시설운영비충당 
3,000,000+2,000,000=5,000,000                  계:5,000,000                                        </t>
  </si>
  <si>
    <t>유관기관 업무협력비:100,000*2회= 200,000</t>
  </si>
  <si>
    <t>피복구입:150,000*2회=300,000</t>
  </si>
  <si>
    <t>40,000 * 1회 = 40,000</t>
  </si>
  <si>
    <t xml:space="preserve">40,000 * 2회 = 80,000                                                       </t>
  </si>
  <si>
    <t>후원금 이월 : 900,000</t>
  </si>
  <si>
    <t>9,000 * 30 * 12월 = 3,240,000</t>
  </si>
  <si>
    <t>치매,여가 프로그램 도구 구입:60,000*4회= 240,000</t>
  </si>
  <si>
    <t>(49h*6,470*1.5)480,000*4명*12월=23,040,000</t>
  </si>
  <si>
    <t>종량제봉투 : 100,000 * 4분기 = 400,000
복사기 : 50,000 * 12 = 600,000
사무용품 : 200,000 * 5회 = 1,000,000</t>
  </si>
  <si>
    <t>비품구입 : 450,000 * 4회 = 1,800,000</t>
  </si>
  <si>
    <r>
      <t xml:space="preserve"> (3)</t>
    </r>
    <r>
      <rPr>
        <sz val="11"/>
        <color indexed="8"/>
        <rFont val="맑은 고딕"/>
        <family val="3"/>
      </rPr>
      <t>요양급여수입</t>
    </r>
    <r>
      <rPr>
        <sz val="11"/>
        <color indexed="8"/>
        <rFont val="맑은 고딕"/>
        <family val="3"/>
      </rPr>
      <t xml:space="preserve">       129,425</t>
    </r>
    <r>
      <rPr>
        <sz val="11"/>
        <color indexed="8"/>
        <rFont val="맑은 고딕"/>
        <family val="3"/>
      </rPr>
      <t>천원</t>
    </r>
  </si>
  <si>
    <t xml:space="preserve"> (4)후원금                   2,600천원</t>
  </si>
  <si>
    <t xml:space="preserve"> (2)보조금                   4,135천원</t>
  </si>
  <si>
    <t>세입세출 예산총액은 190,728천원으로 한다 .</t>
  </si>
  <si>
    <t>잡수익</t>
  </si>
  <si>
    <t>예금이자수익</t>
  </si>
  <si>
    <t>불용품매각</t>
  </si>
  <si>
    <t xml:space="preserve"> (3)사업비                 28,240천원</t>
  </si>
  <si>
    <t xml:space="preserve"> (4)예비비                     500천원</t>
  </si>
  <si>
    <r>
      <t xml:space="preserve"> (1)사무비           </t>
    </r>
    <r>
      <rPr>
        <sz val="8"/>
        <color indexed="8"/>
        <rFont val="맑은 고딕"/>
        <family val="3"/>
      </rPr>
      <t xml:space="preserve">  </t>
    </r>
    <r>
      <rPr>
        <sz val="9"/>
        <color indexed="8"/>
        <rFont val="맑은 고딕"/>
        <family val="3"/>
      </rPr>
      <t xml:space="preserve"> </t>
    </r>
    <r>
      <rPr>
        <sz val="11"/>
        <color indexed="8"/>
        <rFont val="맑은 고딕"/>
        <family val="3"/>
      </rPr>
      <t xml:space="preserve">  1</t>
    </r>
    <r>
      <rPr>
        <sz val="11"/>
        <color indexed="8"/>
        <rFont val="맑은 고딕"/>
        <family val="3"/>
      </rPr>
      <t>59,688</t>
    </r>
    <r>
      <rPr>
        <sz val="11"/>
        <color indexed="8"/>
        <rFont val="맑은 고딕"/>
        <family val="3"/>
      </rPr>
      <t>천원</t>
    </r>
  </si>
  <si>
    <r>
      <t xml:space="preserve"> (2)재산조성비        </t>
    </r>
    <r>
      <rPr>
        <sz val="9"/>
        <color indexed="8"/>
        <rFont val="맑은 고딕"/>
        <family val="3"/>
      </rPr>
      <t xml:space="preserve">  </t>
    </r>
    <r>
      <rPr>
        <sz val="11"/>
        <color indexed="8"/>
        <rFont val="맑은 고딕"/>
        <family val="3"/>
      </rPr>
      <t xml:space="preserve">   </t>
    </r>
    <r>
      <rPr>
        <sz val="11"/>
        <color indexed="8"/>
        <rFont val="맑은 고딕"/>
        <family val="3"/>
      </rPr>
      <t>2</t>
    </r>
    <r>
      <rPr>
        <sz val="11"/>
        <color indexed="8"/>
        <rFont val="맑은 고딕"/>
        <family val="3"/>
      </rPr>
      <t>,</t>
    </r>
    <r>
      <rPr>
        <sz val="11"/>
        <color indexed="8"/>
        <rFont val="맑은 고딕"/>
        <family val="3"/>
      </rPr>
      <t>30</t>
    </r>
    <r>
      <rPr>
        <sz val="11"/>
        <color indexed="8"/>
        <rFont val="맑은 고딕"/>
        <family val="3"/>
      </rPr>
      <t>0천원</t>
    </r>
  </si>
  <si>
    <t>예비비  500,000 * 1회 = 500,000</t>
  </si>
  <si>
    <t>주방가스비   85,000*12월=1,020,000</t>
  </si>
  <si>
    <r>
      <t xml:space="preserve">장기요양급여이월금 : 100,000
본인입소비용이월 : 2,400,000             </t>
    </r>
    <r>
      <rPr>
        <b/>
        <sz val="9"/>
        <rFont val="굴림"/>
        <family val="3"/>
      </rPr>
      <t xml:space="preserve">  </t>
    </r>
    <r>
      <rPr>
        <sz val="9"/>
        <rFont val="굴림"/>
        <family val="3"/>
      </rPr>
      <t xml:space="preserve">   계 : 2,500,000   </t>
    </r>
    <r>
      <rPr>
        <b/>
        <sz val="9"/>
        <rFont val="굴림"/>
        <family val="3"/>
      </rPr>
      <t xml:space="preserve">  </t>
    </r>
    <r>
      <rPr>
        <sz val="9"/>
        <rFont val="굴림"/>
        <family val="3"/>
      </rPr>
      <t xml:space="preserve">               </t>
    </r>
  </si>
  <si>
    <t xml:space="preserve">1,600,000 (시설장) *12 = 19,200,000
1,050,000 (직원) * 4 *12 = 50,400,000                   계 : 69,600,000            </t>
  </si>
  <si>
    <t xml:space="preserve">명절상여금 : 500,000 * 5 * 2(설,추석) = 5,000,000
하계휴가비 : 500,000 * 5 = 2,500,000                  계 : 7,500,000                                              </t>
  </si>
  <si>
    <t xml:space="preserve">시설장 : 500,000 * 12  =6,000,000
간호조무사 : 300,000 * 12 = 3,600,000
요양보호사 : 100,000 * 12 * 3명 = 3,600,000              계 : 13,200,000                                             </t>
  </si>
  <si>
    <t xml:space="preserve">40,000 * 5명 * 12월 = 2,400,000                     </t>
  </si>
  <si>
    <t>요양보호사  100,000 * 3 * 12월 = 3,600,000</t>
  </si>
  <si>
    <t xml:space="preserve">14년,15년 퇴직적립금 일부적립:3,000,000
17년 퇴직적립금: 급여총액 * 30 /365 = 9,054,000
3,000,000+9,054,000=12,054,000                                         </t>
  </si>
  <si>
    <t xml:space="preserve">연간 총급여 * 3.06 / 100 = 3,652,000                                              </t>
  </si>
  <si>
    <t>총건강보험 * 6.55 / 100 = 240,000</t>
  </si>
  <si>
    <t>연간 총급여 * 4.5 / 100 = 5,371,000</t>
  </si>
  <si>
    <t>연간 총급여 * 9 /1000 = 1,075,000</t>
  </si>
  <si>
    <t>연간 총급여 * 7 /1000 = 836,000</t>
  </si>
  <si>
    <t>건강검진 : 20,000 * 5명 = 100,000
독감예방접종 : 30,000 * 5 = 150,000
특수직종건강검진 : 50,000 * 4명 = 200,000
유니폼구입 : 30,000 * 5명 = 150,000                       계 : 600,000</t>
  </si>
  <si>
    <t>운영위원회 : 100,000 * 4회  = 400,000
보호자회의 : 100,000 * 2회 =  200,000
지역주민행사 : 200,000 *1회 = 200,000                   계 : 800,000</t>
  </si>
  <si>
    <t>관외교육 : 20,000 * 2명 * 12월  = 480,000
기관교육 : 100,000 * 2회 = 200,000                        계 : 680,000</t>
  </si>
  <si>
    <t xml:space="preserve">전기요금 : 550,000 * 12 = 6,000,000
전화요금 :  30,000 * 12 =    360,000
휴대전화 :  40,000 * 12 =    480,000
수도요금 :  100,000 * 12 =    1,200,000              계 : 8,040,000 </t>
  </si>
  <si>
    <t>배상책임보험 : 1,000,000 * 1회 = 1,000,000
화재보험 : 50,000 * 12 = 600,000
정화조청소비 : 300,000 * 1회 = 300,000
자동차세 : 100,000 * 1회 = 100,000      
협회비 : 100,000 * 4회 = 400,000                   계 : 2,400,000</t>
  </si>
  <si>
    <t>유류비 : 120,000 * 12 = 1,440,000
엔진오일교체 : 120,000 * 1회 = 120,000
차량부속일체 : 210,000 * 4회 = 840,000             계 : 2,400,000</t>
  </si>
  <si>
    <t>시설장비유지 : 100,000 * 3회 = 300,000
소방안전점검 : 200,000 *1회 = 200,000                 계 : 500,000</t>
  </si>
  <si>
    <t>기저귀,물티슈 : 125,000 * 12 = 1,500,000
목욕용품 : 125,000*4분기=500,000                       계 : 2,000,000</t>
  </si>
  <si>
    <t>상비약 구비 : 150,000*4회=600,000
건강검진 : 20,000*9명=180,000
당뇨검사용품 구입 : 85,000*2회=170,000               계 : 950,000</t>
  </si>
  <si>
    <t>특화프로그램: -식대 ;6,000*9*12=648,000
                   -교통비;26,000*12=312,000
                   -명절음식:120,000*2회=240,000        계 : 1,200,000</t>
  </si>
  <si>
    <t>식대(1일 3식):1,500*3*8*365=13,140,000
간식(1일 2회):500*2*8*365=2,920,000         
생계보조수입:270,000 *12월=3,240,000
직원식대:40,000*5명*12월=2,400,000                    계 : 21,700,000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</si>
</sst>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Δ&quot;0.00"/>
    <numFmt numFmtId="178" formatCode="&quot;Δ&quot;0.0"/>
    <numFmt numFmtId="179" formatCode="&quot;Δ&quot;0.000"/>
    <numFmt numFmtId="180" formatCode="&quot;Δ&quot;0"/>
    <numFmt numFmtId="181" formatCode="[$-412]AM/PM\ h:mm:ss"/>
    <numFmt numFmtId="182" formatCode="&quot;₩&quot;#,##0_);[Red]\(&quot;₩&quot;#,##0\)"/>
    <numFmt numFmtId="183" formatCode="#,##0.0;[Red]\-#,##0.0"/>
    <numFmt numFmtId="184" formatCode="#,##0.000;[Red]\-#,##0.000"/>
    <numFmt numFmtId="185" formatCode="&quot;▲&quot;#,##0;[Red]\-#,##0"/>
    <numFmt numFmtId="186" formatCode="#,##0;[Red]#,##0"/>
    <numFmt numFmtId="187" formatCode="_-* #,##0.0_-;\-* #,##0.0_-;_-* &quot;-&quot;?_-;_-@_-"/>
    <numFmt numFmtId="188" formatCode="_-* #,##0.0_-;\-* #,##0.0_-;_-* &quot;-&quot;??_-;_-@_-"/>
    <numFmt numFmtId="189" formatCode="_-* #,##0_-;\-* #,##0_-;_-* &quot;-&quot;??_-;_-@_-"/>
    <numFmt numFmtId="190" formatCode="0.0%"/>
  </numFmts>
  <fonts count="72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1"/>
      <name val="굴림"/>
      <family val="3"/>
    </font>
    <font>
      <sz val="9"/>
      <name val="굴림"/>
      <family val="3"/>
    </font>
    <font>
      <b/>
      <sz val="10"/>
      <name val="굴림"/>
      <family val="3"/>
    </font>
    <font>
      <b/>
      <sz val="9"/>
      <name val="굴림"/>
      <family val="3"/>
    </font>
    <font>
      <b/>
      <sz val="12"/>
      <name val="굴림"/>
      <family val="3"/>
    </font>
    <font>
      <sz val="11"/>
      <name val="굴림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9"/>
      <color indexed="8"/>
      <name val="맑은 고딕"/>
      <family val="3"/>
    </font>
    <font>
      <sz val="8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10"/>
      <name val="굴림"/>
      <family val="3"/>
    </font>
    <font>
      <sz val="10"/>
      <color indexed="10"/>
      <name val="굴림"/>
      <family val="3"/>
    </font>
    <font>
      <b/>
      <sz val="10"/>
      <color indexed="10"/>
      <name val="굴림"/>
      <family val="3"/>
    </font>
    <font>
      <sz val="9"/>
      <color indexed="8"/>
      <name val="굴림"/>
      <family val="3"/>
    </font>
    <font>
      <b/>
      <sz val="10"/>
      <color indexed="8"/>
      <name val="굴림"/>
      <family val="3"/>
    </font>
    <font>
      <b/>
      <sz val="9"/>
      <color indexed="10"/>
      <name val="굴림"/>
      <family val="3"/>
    </font>
    <font>
      <sz val="10"/>
      <color indexed="8"/>
      <name val="굴림"/>
      <family val="3"/>
    </font>
    <font>
      <sz val="9"/>
      <color indexed="8"/>
      <name val="굴림체"/>
      <family val="3"/>
    </font>
    <font>
      <sz val="20"/>
      <color indexed="8"/>
      <name val="Arial Black"/>
      <family val="2"/>
    </font>
    <font>
      <sz val="12"/>
      <color indexed="8"/>
      <name val="MD솔체"/>
      <family val="1"/>
    </font>
    <font>
      <sz val="26"/>
      <color indexed="8"/>
      <name val="MD솔체"/>
      <family val="1"/>
    </font>
    <font>
      <b/>
      <sz val="28"/>
      <color indexed="8"/>
      <name val="HY견고딕"/>
      <family val="1"/>
    </font>
    <font>
      <sz val="2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FF0000"/>
      <name val="굴림"/>
      <family val="3"/>
    </font>
    <font>
      <sz val="10"/>
      <color rgb="FFFF0000"/>
      <name val="굴림"/>
      <family val="3"/>
    </font>
    <font>
      <b/>
      <sz val="10"/>
      <color rgb="FFFF0000"/>
      <name val="굴림"/>
      <family val="3"/>
    </font>
    <font>
      <sz val="9"/>
      <color theme="1"/>
      <name val="굴림"/>
      <family val="3"/>
    </font>
    <font>
      <b/>
      <sz val="10"/>
      <color theme="1"/>
      <name val="굴림"/>
      <family val="3"/>
    </font>
    <font>
      <b/>
      <sz val="9"/>
      <color rgb="FFFF0000"/>
      <name val="굴림"/>
      <family val="3"/>
    </font>
    <font>
      <sz val="10"/>
      <color theme="1"/>
      <name val="굴림"/>
      <family val="3"/>
    </font>
    <font>
      <sz val="9"/>
      <color rgb="FF000000"/>
      <name val="굴림체"/>
      <family val="3"/>
    </font>
    <font>
      <sz val="20"/>
      <color theme="1"/>
      <name val="Arial Black"/>
      <family val="2"/>
    </font>
    <font>
      <sz val="12"/>
      <color theme="1"/>
      <name val="MD솔체"/>
      <family val="1"/>
    </font>
    <font>
      <sz val="26"/>
      <color theme="1"/>
      <name val="MD솔체"/>
      <family val="1"/>
    </font>
    <font>
      <b/>
      <sz val="28"/>
      <color theme="1"/>
      <name val="HY견고딕"/>
      <family val="1"/>
    </font>
    <font>
      <sz val="2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double"/>
      <bottom>
        <color indexed="63"/>
      </bottom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1" fontId="2" fillId="0" borderId="0" xfId="48" applyFont="1" applyBorder="1" applyAlignment="1">
      <alignment vertical="center"/>
    </xf>
    <xf numFmtId="41" fontId="0" fillId="0" borderId="0" xfId="48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38" fontId="2" fillId="0" borderId="10" xfId="48" applyNumberFormat="1" applyFont="1" applyBorder="1" applyAlignment="1">
      <alignment horizontal="right" vertical="center"/>
    </xf>
    <xf numFmtId="38" fontId="5" fillId="0" borderId="11" xfId="48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8" fontId="5" fillId="0" borderId="10" xfId="48" applyNumberFormat="1" applyFont="1" applyBorder="1" applyAlignment="1">
      <alignment horizontal="right" vertical="center"/>
    </xf>
    <xf numFmtId="38" fontId="5" fillId="0" borderId="10" xfId="48" applyNumberFormat="1" applyFont="1" applyFill="1" applyBorder="1" applyAlignment="1">
      <alignment horizontal="right" vertical="center" wrapText="1"/>
    </xf>
    <xf numFmtId="38" fontId="5" fillId="0" borderId="19" xfId="48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top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38" fontId="2" fillId="0" borderId="22" xfId="48" applyNumberFormat="1" applyFont="1" applyBorder="1" applyAlignment="1">
      <alignment horizontal="right" vertical="center"/>
    </xf>
    <xf numFmtId="38" fontId="5" fillId="0" borderId="22" xfId="48" applyNumberFormat="1" applyFont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wrapText="1"/>
    </xf>
    <xf numFmtId="38" fontId="5" fillId="0" borderId="22" xfId="48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38" fontId="5" fillId="0" borderId="15" xfId="48" applyNumberFormat="1" applyFont="1" applyBorder="1" applyAlignment="1">
      <alignment horizontal="right" vertical="center"/>
    </xf>
    <xf numFmtId="38" fontId="5" fillId="0" borderId="21" xfId="48" applyNumberFormat="1" applyFont="1" applyBorder="1" applyAlignment="1">
      <alignment horizontal="right" vertical="center"/>
    </xf>
    <xf numFmtId="38" fontId="5" fillId="0" borderId="24" xfId="48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38" fontId="5" fillId="0" borderId="25" xfId="48" applyNumberFormat="1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38" fontId="2" fillId="0" borderId="10" xfId="48" applyNumberFormat="1" applyFont="1" applyFill="1" applyBorder="1" applyAlignment="1">
      <alignment horizontal="right" vertical="center"/>
    </xf>
    <xf numFmtId="38" fontId="5" fillId="0" borderId="22" xfId="48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18" xfId="48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1" fontId="4" fillId="0" borderId="10" xfId="48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8" fontId="5" fillId="0" borderId="18" xfId="48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4" fillId="0" borderId="10" xfId="48" applyNumberFormat="1" applyFont="1" applyFill="1" applyBorder="1" applyAlignment="1">
      <alignment horizontal="right" vertical="center" wrapText="1"/>
    </xf>
    <xf numFmtId="38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horizontal="center" vertical="center" wrapText="1"/>
    </xf>
    <xf numFmtId="38" fontId="6" fillId="0" borderId="18" xfId="48" applyNumberFormat="1" applyFont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38" fontId="5" fillId="0" borderId="10" xfId="48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9" fontId="2" fillId="0" borderId="25" xfId="48" applyNumberFormat="1" applyFont="1" applyBorder="1" applyAlignment="1">
      <alignment horizontal="right" vertical="center"/>
    </xf>
    <xf numFmtId="9" fontId="2" fillId="0" borderId="27" xfId="48" applyNumberFormat="1" applyFont="1" applyBorder="1" applyAlignment="1">
      <alignment horizontal="right" vertical="center"/>
    </xf>
    <xf numFmtId="9" fontId="5" fillId="0" borderId="28" xfId="43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38" fontId="4" fillId="0" borderId="18" xfId="48" applyNumberFormat="1" applyFont="1" applyFill="1" applyBorder="1" applyAlignment="1">
      <alignment horizontal="right" vertical="center" wrapText="1"/>
    </xf>
    <xf numFmtId="38" fontId="4" fillId="0" borderId="18" xfId="0" applyNumberFormat="1" applyFont="1" applyFill="1" applyBorder="1" applyAlignment="1">
      <alignment horizontal="right" vertical="center"/>
    </xf>
    <xf numFmtId="38" fontId="6" fillId="0" borderId="18" xfId="0" applyNumberFormat="1" applyFont="1" applyFill="1" applyBorder="1" applyAlignment="1">
      <alignment horizontal="right" vertical="center"/>
    </xf>
    <xf numFmtId="9" fontId="60" fillId="0" borderId="25" xfId="48" applyNumberFormat="1" applyFont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41" fontId="4" fillId="0" borderId="29" xfId="48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vertical="center"/>
    </xf>
    <xf numFmtId="41" fontId="4" fillId="0" borderId="18" xfId="48" applyFont="1" applyFill="1" applyBorder="1" applyAlignment="1">
      <alignment horizontal="center" vertical="center" wrapText="1"/>
    </xf>
    <xf numFmtId="38" fontId="2" fillId="0" borderId="17" xfId="48" applyNumberFormat="1" applyFont="1" applyBorder="1" applyAlignment="1">
      <alignment horizontal="right" vertical="center"/>
    </xf>
    <xf numFmtId="38" fontId="2" fillId="0" borderId="18" xfId="48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8" fontId="6" fillId="0" borderId="22" xfId="48" applyNumberFormat="1" applyFont="1" applyFill="1" applyBorder="1" applyAlignment="1">
      <alignment horizontal="right" vertical="center" wrapText="1"/>
    </xf>
    <xf numFmtId="38" fontId="6" fillId="0" borderId="22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38" fontId="4" fillId="0" borderId="22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41" fontId="4" fillId="0" borderId="31" xfId="48" applyFont="1" applyFill="1" applyBorder="1" applyAlignment="1">
      <alignment horizontal="center" vertical="center" wrapText="1"/>
    </xf>
    <xf numFmtId="38" fontId="2" fillId="0" borderId="31" xfId="48" applyNumberFormat="1" applyFont="1" applyBorder="1" applyAlignment="1">
      <alignment horizontal="right" vertical="center"/>
    </xf>
    <xf numFmtId="38" fontId="2" fillId="0" borderId="31" xfId="48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/>
    </xf>
    <xf numFmtId="0" fontId="65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41" fontId="4" fillId="0" borderId="32" xfId="48" applyFont="1" applyFill="1" applyBorder="1" applyAlignment="1">
      <alignment horizontal="center" vertical="center" wrapText="1"/>
    </xf>
    <xf numFmtId="38" fontId="2" fillId="0" borderId="17" xfId="48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 wrapText="1"/>
    </xf>
    <xf numFmtId="0" fontId="66" fillId="33" borderId="33" xfId="0" applyFont="1" applyFill="1" applyBorder="1" applyAlignment="1">
      <alignment horizontal="left" vertical="center" wrapText="1"/>
    </xf>
    <xf numFmtId="38" fontId="2" fillId="0" borderId="34" xfId="48" applyNumberFormat="1" applyFont="1" applyBorder="1" applyAlignment="1">
      <alignment horizontal="right" vertical="center"/>
    </xf>
    <xf numFmtId="0" fontId="66" fillId="33" borderId="35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70" fillId="34" borderId="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71" fillId="0" borderId="10" xfId="0" applyFont="1" applyBorder="1" applyAlignment="1">
      <alignment horizontal="center" vertical="top"/>
    </xf>
    <xf numFmtId="0" fontId="42" fillId="0" borderId="1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21</xdr:row>
      <xdr:rowOff>0</xdr:rowOff>
    </xdr:from>
    <xdr:to>
      <xdr:col>3</xdr:col>
      <xdr:colOff>733425</xdr:colOff>
      <xdr:row>24</xdr:row>
      <xdr:rowOff>190500</xdr:rowOff>
    </xdr:to>
    <xdr:pic>
      <xdr:nvPicPr>
        <xdr:cNvPr id="1" name="_x31818488" descr="EMB00000b94216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400550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5"/>
  <sheetViews>
    <sheetView zoomScalePageLayoutView="0" workbookViewId="0" topLeftCell="A1">
      <selection activeCell="L15" sqref="L15"/>
    </sheetView>
  </sheetViews>
  <sheetFormatPr defaultColWidth="8.88671875" defaultRowHeight="13.5"/>
  <cols>
    <col min="1" max="1" width="9.10546875" style="0" customWidth="1"/>
    <col min="2" max="13" width="8.6640625" style="0" customWidth="1"/>
  </cols>
  <sheetData>
    <row r="1" ht="16.5" customHeight="1"/>
    <row r="2" ht="16.5" customHeight="1"/>
    <row r="3" spans="2:12" ht="16.5" customHeight="1">
      <c r="B3" s="118" t="s">
        <v>141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6.5" customHeight="1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ht="16.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2:12" ht="16.5" customHeigh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2:12" ht="16.5" customHeight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spans="5:9" ht="16.5" customHeight="1">
      <c r="E14" s="113" t="s">
        <v>151</v>
      </c>
      <c r="F14" s="113"/>
      <c r="G14" s="113"/>
      <c r="H14" s="113"/>
      <c r="I14" s="113"/>
    </row>
    <row r="15" spans="5:9" ht="16.5" customHeight="1">
      <c r="E15" s="113"/>
      <c r="F15" s="113"/>
      <c r="G15" s="113"/>
      <c r="H15" s="113"/>
      <c r="I15" s="113"/>
    </row>
    <row r="16" spans="5:9" ht="16.5" customHeight="1">
      <c r="E16" s="113"/>
      <c r="F16" s="113"/>
      <c r="G16" s="113"/>
      <c r="H16" s="113"/>
      <c r="I16" s="113"/>
    </row>
    <row r="17" spans="5:9" ht="16.5" customHeight="1">
      <c r="E17" s="113"/>
      <c r="F17" s="113"/>
      <c r="G17" s="113"/>
      <c r="H17" s="113"/>
      <c r="I17" s="113"/>
    </row>
    <row r="18" ht="16.5" customHeight="1"/>
    <row r="19" ht="16.5" customHeight="1"/>
    <row r="20" ht="16.5" customHeight="1"/>
    <row r="21" ht="16.5" customHeight="1"/>
    <row r="22" spans="3:10" ht="16.5" customHeight="1">
      <c r="C22" s="114"/>
      <c r="D22" s="114"/>
      <c r="E22" s="115" t="s">
        <v>117</v>
      </c>
      <c r="F22" s="116"/>
      <c r="G22" s="117" t="s">
        <v>132</v>
      </c>
      <c r="H22" s="117"/>
      <c r="I22" s="117"/>
      <c r="J22" s="117"/>
    </row>
    <row r="23" spans="3:10" ht="16.5" customHeight="1">
      <c r="C23" s="114"/>
      <c r="D23" s="114"/>
      <c r="E23" s="116"/>
      <c r="F23" s="116"/>
      <c r="G23" s="117"/>
      <c r="H23" s="117"/>
      <c r="I23" s="117"/>
      <c r="J23" s="117"/>
    </row>
    <row r="24" spans="3:10" ht="16.5" customHeight="1">
      <c r="C24" s="114"/>
      <c r="D24" s="114"/>
      <c r="E24" s="116"/>
      <c r="F24" s="116"/>
      <c r="G24" s="117"/>
      <c r="H24" s="117"/>
      <c r="I24" s="117"/>
      <c r="J24" s="117"/>
    </row>
    <row r="25" spans="3:10" ht="16.5" customHeight="1">
      <c r="C25" s="114"/>
      <c r="D25" s="114"/>
      <c r="E25" s="116"/>
      <c r="F25" s="116"/>
      <c r="G25" s="117"/>
      <c r="H25" s="117"/>
      <c r="I25" s="117"/>
      <c r="J25" s="117"/>
    </row>
    <row r="26" ht="16.5" customHeight="1"/>
  </sheetData>
  <sheetProtection/>
  <mergeCells count="5">
    <mergeCell ref="E14:I17"/>
    <mergeCell ref="C22:D25"/>
    <mergeCell ref="E22:F25"/>
    <mergeCell ref="G22:J25"/>
    <mergeCell ref="B3:L7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15" sqref="L15"/>
    </sheetView>
  </sheetViews>
  <sheetFormatPr defaultColWidth="8.88671875" defaultRowHeight="13.5"/>
  <cols>
    <col min="1" max="1" width="6.10546875" style="0" customWidth="1"/>
    <col min="2" max="10" width="11.5546875" style="0" customWidth="1"/>
    <col min="11" max="11" width="3.5546875" style="0" customWidth="1"/>
  </cols>
  <sheetData>
    <row r="1" spans="1:11" ht="31.5">
      <c r="A1" s="124" t="s">
        <v>149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9.5" customHeight="1">
      <c r="A2" s="27" t="s">
        <v>107</v>
      </c>
      <c r="B2" s="119" t="s">
        <v>150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9.5" customHeight="1">
      <c r="A3" s="28" t="s">
        <v>108</v>
      </c>
      <c r="B3" s="119" t="s">
        <v>182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9.5" customHeight="1">
      <c r="A4" s="28" t="s">
        <v>109</v>
      </c>
      <c r="B4" s="119" t="s">
        <v>110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9.5" customHeight="1">
      <c r="A5" s="125" t="s">
        <v>111</v>
      </c>
      <c r="B5" s="119" t="s">
        <v>137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9.5" customHeight="1">
      <c r="A6" s="126"/>
      <c r="B6" s="119" t="s">
        <v>181</v>
      </c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9.5" customHeight="1">
      <c r="A7" s="126"/>
      <c r="B7" s="119" t="s">
        <v>179</v>
      </c>
      <c r="C7" s="119"/>
      <c r="D7" s="119"/>
      <c r="E7" s="119"/>
      <c r="F7" s="119"/>
      <c r="G7" s="119"/>
      <c r="H7" s="119"/>
      <c r="I7" s="119"/>
      <c r="J7" s="119"/>
      <c r="K7" s="119"/>
    </row>
    <row r="8" spans="1:11" ht="19.5" customHeight="1">
      <c r="A8" s="126"/>
      <c r="B8" s="119" t="s">
        <v>180</v>
      </c>
      <c r="C8" s="119"/>
      <c r="D8" s="119"/>
      <c r="E8" s="119"/>
      <c r="F8" s="119"/>
      <c r="G8" s="119"/>
      <c r="H8" s="119"/>
      <c r="I8" s="119"/>
      <c r="J8" s="119"/>
      <c r="K8" s="119"/>
    </row>
    <row r="9" spans="1:11" ht="19.5" customHeight="1">
      <c r="A9" s="126"/>
      <c r="B9" s="119" t="s">
        <v>138</v>
      </c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19.5" customHeight="1">
      <c r="A10" s="126"/>
      <c r="B10" s="119" t="s">
        <v>139</v>
      </c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9.5" customHeight="1">
      <c r="A11" s="126"/>
      <c r="B11" s="119" t="s">
        <v>140</v>
      </c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19.5" customHeight="1">
      <c r="A12" s="126"/>
      <c r="B12" s="119" t="s">
        <v>112</v>
      </c>
      <c r="C12" s="119"/>
      <c r="D12" s="119"/>
      <c r="E12" s="119"/>
      <c r="F12" s="119"/>
      <c r="G12" s="119"/>
      <c r="H12" s="119"/>
      <c r="I12" s="119"/>
      <c r="J12" s="119"/>
      <c r="K12" s="119"/>
    </row>
    <row r="13" spans="1:11" ht="19.5" customHeight="1">
      <c r="A13" s="126"/>
      <c r="B13" s="119" t="s">
        <v>188</v>
      </c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ht="19.5" customHeight="1">
      <c r="A14" s="126"/>
      <c r="B14" s="119" t="s">
        <v>189</v>
      </c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1" ht="19.5" customHeight="1">
      <c r="A15" s="126"/>
      <c r="B15" s="119" t="s">
        <v>186</v>
      </c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1" ht="19.5" customHeight="1">
      <c r="A16" s="126"/>
      <c r="B16" s="119" t="s">
        <v>187</v>
      </c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ht="19.5" customHeight="1">
      <c r="A17" s="127"/>
      <c r="B17" s="121"/>
      <c r="C17" s="122"/>
      <c r="D17" s="122"/>
      <c r="E17" s="122"/>
      <c r="F17" s="122"/>
      <c r="G17" s="122"/>
      <c r="H17" s="122"/>
      <c r="I17" s="122"/>
      <c r="J17" s="122"/>
      <c r="K17" s="123"/>
    </row>
    <row r="18" spans="1:11" ht="42" customHeight="1">
      <c r="A18" s="29" t="s">
        <v>113</v>
      </c>
      <c r="B18" s="120" t="s">
        <v>114</v>
      </c>
      <c r="C18" s="120"/>
      <c r="D18" s="120"/>
      <c r="E18" s="120"/>
      <c r="F18" s="120"/>
      <c r="G18" s="120"/>
      <c r="H18" s="120"/>
      <c r="I18" s="120"/>
      <c r="J18" s="120"/>
      <c r="K18" s="120"/>
    </row>
    <row r="19" spans="1:11" ht="42" customHeight="1">
      <c r="A19" s="29" t="s">
        <v>115</v>
      </c>
      <c r="B19" s="120" t="s">
        <v>116</v>
      </c>
      <c r="C19" s="120"/>
      <c r="D19" s="120"/>
      <c r="E19" s="120"/>
      <c r="F19" s="120"/>
      <c r="G19" s="120"/>
      <c r="H19" s="120"/>
      <c r="I19" s="120"/>
      <c r="J19" s="120"/>
      <c r="K19" s="120"/>
    </row>
  </sheetData>
  <sheetProtection/>
  <mergeCells count="20">
    <mergeCell ref="B7:K7"/>
    <mergeCell ref="B8:K8"/>
    <mergeCell ref="B9:K9"/>
    <mergeCell ref="B10:K10"/>
    <mergeCell ref="A1:K1"/>
    <mergeCell ref="B2:K2"/>
    <mergeCell ref="B3:K3"/>
    <mergeCell ref="B4:K4"/>
    <mergeCell ref="A5:A17"/>
    <mergeCell ref="B5:K5"/>
    <mergeCell ref="B6:K6"/>
    <mergeCell ref="B19:K19"/>
    <mergeCell ref="B14:K14"/>
    <mergeCell ref="B15:K15"/>
    <mergeCell ref="B11:K11"/>
    <mergeCell ref="B16:K16"/>
    <mergeCell ref="B13:K13"/>
    <mergeCell ref="B18:K18"/>
    <mergeCell ref="B17:K17"/>
    <mergeCell ref="B12:K12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L15" sqref="L15"/>
    </sheetView>
  </sheetViews>
  <sheetFormatPr defaultColWidth="8.88671875" defaultRowHeight="13.5"/>
  <cols>
    <col min="1" max="2" width="10.77734375" style="0" customWidth="1"/>
    <col min="3" max="6" width="9.3359375" style="0" customWidth="1"/>
    <col min="7" max="8" width="10.77734375" style="0" customWidth="1"/>
    <col min="9" max="12" width="9.3359375" style="0" customWidth="1"/>
  </cols>
  <sheetData>
    <row r="1" spans="1:12" s="1" customFormat="1" ht="21" customHeight="1" thickBot="1">
      <c r="A1" s="128" t="s">
        <v>131</v>
      </c>
      <c r="B1" s="128"/>
      <c r="C1" s="2"/>
      <c r="D1" s="2"/>
      <c r="E1" s="2"/>
      <c r="F1" s="10"/>
      <c r="G1"/>
      <c r="H1"/>
      <c r="I1"/>
      <c r="J1" t="s">
        <v>106</v>
      </c>
      <c r="K1"/>
      <c r="L1" s="22" t="s">
        <v>43</v>
      </c>
    </row>
    <row r="2" spans="1:12" s="1" customFormat="1" ht="33" customHeight="1" thickBot="1" thickTop="1">
      <c r="A2" s="129" t="s">
        <v>85</v>
      </c>
      <c r="B2" s="130"/>
      <c r="C2" s="130"/>
      <c r="D2" s="130"/>
      <c r="E2" s="130"/>
      <c r="F2" s="131"/>
      <c r="G2" s="129" t="s">
        <v>86</v>
      </c>
      <c r="H2" s="130"/>
      <c r="I2" s="130"/>
      <c r="J2" s="130"/>
      <c r="K2" s="130"/>
      <c r="L2" s="131"/>
    </row>
    <row r="3" spans="1:12" s="1" customFormat="1" ht="33" customHeight="1" thickTop="1">
      <c r="A3" s="139" t="s">
        <v>143</v>
      </c>
      <c r="B3" s="141" t="s">
        <v>144</v>
      </c>
      <c r="C3" s="143" t="s">
        <v>142</v>
      </c>
      <c r="D3" s="143" t="s">
        <v>145</v>
      </c>
      <c r="E3" s="145" t="s">
        <v>146</v>
      </c>
      <c r="F3" s="146"/>
      <c r="G3" s="139" t="s">
        <v>143</v>
      </c>
      <c r="H3" s="141" t="s">
        <v>144</v>
      </c>
      <c r="I3" s="143" t="s">
        <v>142</v>
      </c>
      <c r="J3" s="143" t="s">
        <v>145</v>
      </c>
      <c r="K3" s="145" t="s">
        <v>146</v>
      </c>
      <c r="L3" s="146"/>
    </row>
    <row r="4" spans="1:12" s="1" customFormat="1" ht="33" customHeight="1">
      <c r="A4" s="140"/>
      <c r="B4" s="142"/>
      <c r="C4" s="144"/>
      <c r="D4" s="144"/>
      <c r="E4" s="40" t="s">
        <v>147</v>
      </c>
      <c r="F4" s="40" t="s">
        <v>148</v>
      </c>
      <c r="G4" s="140"/>
      <c r="H4" s="142"/>
      <c r="I4" s="144"/>
      <c r="J4" s="144"/>
      <c r="K4" s="40" t="s">
        <v>147</v>
      </c>
      <c r="L4" s="41" t="s">
        <v>148</v>
      </c>
    </row>
    <row r="5" spans="1:12" s="1" customFormat="1" ht="33" customHeight="1">
      <c r="A5" s="14" t="s">
        <v>87</v>
      </c>
      <c r="B5" s="15" t="s">
        <v>88</v>
      </c>
      <c r="C5" s="23">
        <v>43018</v>
      </c>
      <c r="D5" s="23">
        <v>40911</v>
      </c>
      <c r="E5" s="37">
        <f>C5-D5</f>
        <v>2107</v>
      </c>
      <c r="F5" s="68">
        <f>E5/D5</f>
        <v>0.051502041015863705</v>
      </c>
      <c r="G5" s="132" t="s">
        <v>89</v>
      </c>
      <c r="H5" s="15" t="s">
        <v>90</v>
      </c>
      <c r="I5" s="24">
        <v>143168</v>
      </c>
      <c r="J5" s="24">
        <v>132210</v>
      </c>
      <c r="K5" s="37">
        <f>I5-J5</f>
        <v>10958</v>
      </c>
      <c r="L5" s="68">
        <f>K5/J5</f>
        <v>0.08288329173284925</v>
      </c>
    </row>
    <row r="6" spans="1:12" s="1" customFormat="1" ht="33" customHeight="1">
      <c r="A6" s="14" t="s">
        <v>91</v>
      </c>
      <c r="B6" s="15" t="s">
        <v>91</v>
      </c>
      <c r="C6" s="23">
        <v>4135</v>
      </c>
      <c r="D6" s="23">
        <v>6860</v>
      </c>
      <c r="E6" s="37">
        <f aca="true" t="shared" si="0" ref="E6:E11">C6-D6</f>
        <v>-2725</v>
      </c>
      <c r="F6" s="76">
        <f aca="true" t="shared" si="1" ref="F6:F11">E6/D6</f>
        <v>-0.39723032069970843</v>
      </c>
      <c r="G6" s="133"/>
      <c r="H6" s="15" t="s">
        <v>92</v>
      </c>
      <c r="I6" s="24">
        <v>1000</v>
      </c>
      <c r="J6" s="24">
        <v>800</v>
      </c>
      <c r="K6" s="37">
        <f aca="true" t="shared" si="2" ref="K6:K12">I6-J6</f>
        <v>200</v>
      </c>
      <c r="L6" s="68">
        <f aca="true" t="shared" si="3" ref="L6:L12">K6/J6</f>
        <v>0.25</v>
      </c>
    </row>
    <row r="7" spans="1:12" s="1" customFormat="1" ht="33" customHeight="1">
      <c r="A7" s="14" t="s">
        <v>93</v>
      </c>
      <c r="B7" s="15" t="s">
        <v>93</v>
      </c>
      <c r="C7" s="23">
        <v>129425</v>
      </c>
      <c r="D7" s="23">
        <v>122438</v>
      </c>
      <c r="E7" s="37">
        <f t="shared" si="0"/>
        <v>6987</v>
      </c>
      <c r="F7" s="68">
        <f t="shared" si="1"/>
        <v>0.05706561688364723</v>
      </c>
      <c r="G7" s="134"/>
      <c r="H7" s="15" t="s">
        <v>94</v>
      </c>
      <c r="I7" s="24">
        <v>15520</v>
      </c>
      <c r="J7" s="24">
        <v>16916</v>
      </c>
      <c r="K7" s="37">
        <f t="shared" si="2"/>
        <v>-1396</v>
      </c>
      <c r="L7" s="68">
        <f t="shared" si="3"/>
        <v>-0.08252541972097423</v>
      </c>
    </row>
    <row r="8" spans="1:12" s="1" customFormat="1" ht="33" customHeight="1">
      <c r="A8" s="14" t="s">
        <v>95</v>
      </c>
      <c r="B8" s="15" t="s">
        <v>95</v>
      </c>
      <c r="C8" s="23">
        <v>2600</v>
      </c>
      <c r="D8" s="23">
        <v>2120</v>
      </c>
      <c r="E8" s="37">
        <f t="shared" si="0"/>
        <v>480</v>
      </c>
      <c r="F8" s="68">
        <f t="shared" si="1"/>
        <v>0.22641509433962265</v>
      </c>
      <c r="G8" s="17" t="s">
        <v>96</v>
      </c>
      <c r="H8" s="18" t="s">
        <v>97</v>
      </c>
      <c r="I8" s="24">
        <v>2300</v>
      </c>
      <c r="J8" s="24">
        <v>2700</v>
      </c>
      <c r="K8" s="37">
        <f t="shared" si="2"/>
        <v>-400</v>
      </c>
      <c r="L8" s="68">
        <f t="shared" si="3"/>
        <v>-0.14814814814814814</v>
      </c>
    </row>
    <row r="9" spans="1:12" s="1" customFormat="1" ht="33" customHeight="1">
      <c r="A9" s="14" t="s">
        <v>98</v>
      </c>
      <c r="B9" s="19" t="s">
        <v>99</v>
      </c>
      <c r="C9" s="23">
        <v>5000</v>
      </c>
      <c r="D9" s="23">
        <v>3000</v>
      </c>
      <c r="E9" s="37">
        <f t="shared" si="0"/>
        <v>2000</v>
      </c>
      <c r="F9" s="68" t="s">
        <v>120</v>
      </c>
      <c r="G9" s="132" t="s">
        <v>100</v>
      </c>
      <c r="H9" s="15" t="s">
        <v>101</v>
      </c>
      <c r="I9" s="24">
        <v>26800</v>
      </c>
      <c r="J9" s="24">
        <v>26253</v>
      </c>
      <c r="K9" s="37">
        <f t="shared" si="2"/>
        <v>547</v>
      </c>
      <c r="L9" s="68">
        <f t="shared" si="3"/>
        <v>0.020835714013636538</v>
      </c>
    </row>
    <row r="10" spans="1:12" s="1" customFormat="1" ht="33" customHeight="1">
      <c r="A10" s="14" t="s">
        <v>102</v>
      </c>
      <c r="B10" s="19" t="s">
        <v>102</v>
      </c>
      <c r="C10" s="23">
        <v>3400</v>
      </c>
      <c r="D10" s="23">
        <v>3200</v>
      </c>
      <c r="E10" s="37">
        <f t="shared" si="0"/>
        <v>200</v>
      </c>
      <c r="F10" s="68">
        <f t="shared" si="1"/>
        <v>0.0625</v>
      </c>
      <c r="G10" s="134"/>
      <c r="H10" s="18" t="s">
        <v>100</v>
      </c>
      <c r="I10" s="24">
        <v>1440</v>
      </c>
      <c r="J10" s="24">
        <v>800</v>
      </c>
      <c r="K10" s="37">
        <f t="shared" si="2"/>
        <v>640</v>
      </c>
      <c r="L10" s="68">
        <f t="shared" si="3"/>
        <v>0.8</v>
      </c>
    </row>
    <row r="11" spans="1:12" s="1" customFormat="1" ht="33" customHeight="1">
      <c r="A11" s="14" t="s">
        <v>103</v>
      </c>
      <c r="B11" s="18" t="s">
        <v>103</v>
      </c>
      <c r="C11" s="23">
        <v>3150</v>
      </c>
      <c r="D11" s="23">
        <v>2650</v>
      </c>
      <c r="E11" s="37">
        <f t="shared" si="0"/>
        <v>500</v>
      </c>
      <c r="F11" s="68">
        <f t="shared" si="1"/>
        <v>0.18867924528301888</v>
      </c>
      <c r="G11" s="17" t="s">
        <v>104</v>
      </c>
      <c r="H11" s="21" t="s">
        <v>104</v>
      </c>
      <c r="I11" s="24">
        <v>0</v>
      </c>
      <c r="J11" s="24">
        <v>1000</v>
      </c>
      <c r="K11" s="37">
        <f t="shared" si="2"/>
        <v>-1000</v>
      </c>
      <c r="L11" s="68">
        <f t="shared" si="3"/>
        <v>-1</v>
      </c>
    </row>
    <row r="12" spans="1:12" s="1" customFormat="1" ht="33" customHeight="1">
      <c r="A12" s="14"/>
      <c r="B12" s="18"/>
      <c r="C12" s="12"/>
      <c r="D12" s="23"/>
      <c r="E12" s="37"/>
      <c r="F12" s="68"/>
      <c r="G12" s="16" t="s">
        <v>105</v>
      </c>
      <c r="H12" s="20" t="s">
        <v>105</v>
      </c>
      <c r="I12" s="25">
        <v>500</v>
      </c>
      <c r="J12" s="25">
        <v>500</v>
      </c>
      <c r="K12" s="37">
        <f t="shared" si="2"/>
        <v>0</v>
      </c>
      <c r="L12" s="68">
        <f t="shared" si="3"/>
        <v>0</v>
      </c>
    </row>
    <row r="13" spans="1:12" s="1" customFormat="1" ht="33" customHeight="1" thickBot="1">
      <c r="A13" s="30"/>
      <c r="B13" s="31"/>
      <c r="C13" s="32"/>
      <c r="D13" s="33"/>
      <c r="E13" s="38"/>
      <c r="F13" s="69"/>
      <c r="G13" s="30"/>
      <c r="H13" s="34"/>
      <c r="I13" s="35"/>
      <c r="J13" s="35"/>
      <c r="K13" s="37"/>
      <c r="L13" s="68"/>
    </row>
    <row r="14" spans="1:12" s="1" customFormat="1" ht="33" customHeight="1" thickBot="1" thickTop="1">
      <c r="A14" s="135" t="s">
        <v>42</v>
      </c>
      <c r="B14" s="136"/>
      <c r="C14" s="13">
        <f>SUM(C5:C13)</f>
        <v>190728</v>
      </c>
      <c r="D14" s="13">
        <f>SUM(D5:D11)</f>
        <v>181179</v>
      </c>
      <c r="E14" s="39">
        <f>C14-D14</f>
        <v>9549</v>
      </c>
      <c r="F14" s="70">
        <f>E14/D14</f>
        <v>0.052704783666981274</v>
      </c>
      <c r="G14" s="137" t="s">
        <v>83</v>
      </c>
      <c r="H14" s="138"/>
      <c r="I14" s="13">
        <f>SUM(I5:I13)</f>
        <v>190728</v>
      </c>
      <c r="J14" s="13">
        <f>SUM(J5:J13)</f>
        <v>181179</v>
      </c>
      <c r="K14" s="39">
        <f>I14-J14</f>
        <v>9549</v>
      </c>
      <c r="L14" s="70">
        <f>K14/J14</f>
        <v>0.052704783666981274</v>
      </c>
    </row>
    <row r="15" spans="1:6" ht="35.25" customHeight="1" thickTop="1">
      <c r="A15" s="3"/>
      <c r="B15" s="3"/>
      <c r="C15" s="1"/>
      <c r="D15" s="1"/>
      <c r="E15" s="1"/>
      <c r="F15" s="1"/>
    </row>
  </sheetData>
  <sheetProtection/>
  <mergeCells count="17">
    <mergeCell ref="K3:L3"/>
    <mergeCell ref="D3:D4"/>
    <mergeCell ref="E3:F3"/>
    <mergeCell ref="G3:G4"/>
    <mergeCell ref="H3:H4"/>
    <mergeCell ref="I3:I4"/>
    <mergeCell ref="J3:J4"/>
    <mergeCell ref="A1:B1"/>
    <mergeCell ref="A2:F2"/>
    <mergeCell ref="G2:L2"/>
    <mergeCell ref="G5:G7"/>
    <mergeCell ref="A14:B14"/>
    <mergeCell ref="G14:H14"/>
    <mergeCell ref="A3:A4"/>
    <mergeCell ref="B3:B4"/>
    <mergeCell ref="C3:C4"/>
    <mergeCell ref="G9:G10"/>
  </mergeCells>
  <printOptions/>
  <pageMargins left="0.5118110236220472" right="0.5118110236220472" top="0.7874015748031497" bottom="0.7086614173228347" header="0.31496062992125984" footer="0.3937007874015748"/>
  <pageSetup horizontalDpi="600" verticalDpi="600" orientation="landscape" paperSize="9" r:id="rId1"/>
  <headerFooter alignWithMargins="0">
    <oddHeader>&amp;C&amp;"굴림,굵게"&amp;16 2017년 예산총괄표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0">
      <selection activeCell="J13" sqref="J13"/>
    </sheetView>
  </sheetViews>
  <sheetFormatPr defaultColWidth="8.88671875" defaultRowHeight="13.5"/>
  <cols>
    <col min="1" max="2" width="6.99609375" style="0" customWidth="1"/>
    <col min="3" max="3" width="9.10546875" style="0" customWidth="1"/>
    <col min="4" max="4" width="12.77734375" style="7" customWidth="1"/>
    <col min="5" max="7" width="11.88671875" style="0" customWidth="1"/>
    <col min="8" max="8" width="48.77734375" style="0" customWidth="1"/>
    <col min="9" max="9" width="0.44140625" style="5" customWidth="1"/>
  </cols>
  <sheetData>
    <row r="1" spans="1:9" s="1" customFormat="1" ht="19.5" customHeight="1">
      <c r="A1" s="65" t="s">
        <v>131</v>
      </c>
      <c r="B1" s="65"/>
      <c r="C1" s="46"/>
      <c r="D1" s="47"/>
      <c r="E1" s="46"/>
      <c r="F1" s="46"/>
      <c r="G1" s="161" t="s">
        <v>43</v>
      </c>
      <c r="H1" s="161"/>
      <c r="I1" s="4"/>
    </row>
    <row r="2" spans="1:8" s="1" customFormat="1" ht="19.5" customHeight="1">
      <c r="A2" s="42" t="s">
        <v>118</v>
      </c>
      <c r="B2" s="42" t="s">
        <v>119</v>
      </c>
      <c r="C2" s="42" t="s">
        <v>121</v>
      </c>
      <c r="D2" s="42" t="s">
        <v>122</v>
      </c>
      <c r="E2" s="43" t="s">
        <v>152</v>
      </c>
      <c r="F2" s="43" t="s">
        <v>153</v>
      </c>
      <c r="G2" s="43" t="s">
        <v>154</v>
      </c>
      <c r="H2" s="43" t="s">
        <v>123</v>
      </c>
    </row>
    <row r="3" spans="1:8" s="1" customFormat="1" ht="67.5">
      <c r="A3" s="156" t="s">
        <v>0</v>
      </c>
      <c r="B3" s="156" t="s">
        <v>32</v>
      </c>
      <c r="C3" s="156" t="s">
        <v>27</v>
      </c>
      <c r="D3" s="49" t="s">
        <v>126</v>
      </c>
      <c r="E3" s="12">
        <v>26958</v>
      </c>
      <c r="F3" s="12">
        <v>24851</v>
      </c>
      <c r="G3" s="44">
        <f aca="true" t="shared" si="0" ref="G3:G12">E3-F3</f>
        <v>2107</v>
      </c>
      <c r="H3" s="110" t="s">
        <v>162</v>
      </c>
    </row>
    <row r="4" spans="1:8" s="1" customFormat="1" ht="22.5">
      <c r="A4" s="157"/>
      <c r="B4" s="157"/>
      <c r="C4" s="157"/>
      <c r="D4" s="49" t="s">
        <v>127</v>
      </c>
      <c r="E4" s="12">
        <v>16060</v>
      </c>
      <c r="F4" s="12">
        <v>16060</v>
      </c>
      <c r="G4" s="44">
        <f t="shared" si="0"/>
        <v>0</v>
      </c>
      <c r="H4" s="8" t="s">
        <v>155</v>
      </c>
    </row>
    <row r="5" spans="1:8" s="1" customFormat="1" ht="19.5" customHeight="1">
      <c r="A5" s="157"/>
      <c r="B5" s="157"/>
      <c r="C5" s="158"/>
      <c r="D5" s="49"/>
      <c r="E5" s="12">
        <f>E4+E3</f>
        <v>43018</v>
      </c>
      <c r="F5" s="12">
        <f>F4+F3</f>
        <v>40911</v>
      </c>
      <c r="G5" s="44">
        <f t="shared" si="0"/>
        <v>2107</v>
      </c>
      <c r="H5" s="51"/>
    </row>
    <row r="6" spans="1:8" s="1" customFormat="1" ht="19.5" customHeight="1">
      <c r="A6" s="157"/>
      <c r="B6" s="158"/>
      <c r="C6" s="147"/>
      <c r="D6" s="148"/>
      <c r="E6" s="12">
        <f>E5</f>
        <v>43018</v>
      </c>
      <c r="F6" s="12">
        <f>F5</f>
        <v>40911</v>
      </c>
      <c r="G6" s="44">
        <f t="shared" si="0"/>
        <v>2107</v>
      </c>
      <c r="H6" s="51"/>
    </row>
    <row r="7" spans="1:8" s="1" customFormat="1" ht="19.5" customHeight="1" thickBot="1">
      <c r="A7" s="160"/>
      <c r="B7" s="150"/>
      <c r="C7" s="151"/>
      <c r="D7" s="152"/>
      <c r="E7" s="33">
        <f>E6</f>
        <v>43018</v>
      </c>
      <c r="F7" s="33">
        <f>F6</f>
        <v>40911</v>
      </c>
      <c r="G7" s="45">
        <f t="shared" si="0"/>
        <v>2107</v>
      </c>
      <c r="H7" s="100"/>
    </row>
    <row r="8" spans="1:8" s="1" customFormat="1" ht="19.5" customHeight="1" thickTop="1">
      <c r="A8" s="157" t="s">
        <v>28</v>
      </c>
      <c r="B8" s="157" t="s">
        <v>28</v>
      </c>
      <c r="C8" s="157" t="s">
        <v>29</v>
      </c>
      <c r="D8" s="107" t="s">
        <v>30</v>
      </c>
      <c r="E8" s="81">
        <v>3240</v>
      </c>
      <c r="F8" s="81">
        <v>2980</v>
      </c>
      <c r="G8" s="108">
        <f>E8-F8</f>
        <v>260</v>
      </c>
      <c r="H8" s="109" t="s">
        <v>174</v>
      </c>
    </row>
    <row r="9" spans="1:8" s="1" customFormat="1" ht="19.5" customHeight="1">
      <c r="A9" s="157"/>
      <c r="B9" s="157"/>
      <c r="C9" s="157"/>
      <c r="D9" s="78" t="s">
        <v>3</v>
      </c>
      <c r="E9" s="12">
        <v>0</v>
      </c>
      <c r="F9" s="12">
        <v>3000</v>
      </c>
      <c r="G9" s="44">
        <f t="shared" si="0"/>
        <v>-3000</v>
      </c>
      <c r="H9" s="9" t="s">
        <v>133</v>
      </c>
    </row>
    <row r="10" spans="1:8" s="1" customFormat="1" ht="19.5" customHeight="1">
      <c r="A10" s="157"/>
      <c r="B10" s="157"/>
      <c r="C10" s="157"/>
      <c r="D10" s="78" t="s">
        <v>31</v>
      </c>
      <c r="E10" s="12">
        <v>80</v>
      </c>
      <c r="F10" s="12">
        <v>70</v>
      </c>
      <c r="G10" s="44">
        <f t="shared" si="0"/>
        <v>10</v>
      </c>
      <c r="H10" s="51" t="s">
        <v>172</v>
      </c>
    </row>
    <row r="11" spans="1:8" s="1" customFormat="1" ht="19.5" customHeight="1">
      <c r="A11" s="157"/>
      <c r="B11" s="157"/>
      <c r="C11" s="157"/>
      <c r="D11" s="78" t="s">
        <v>44</v>
      </c>
      <c r="E11" s="12">
        <v>25</v>
      </c>
      <c r="F11" s="12">
        <v>25</v>
      </c>
      <c r="G11" s="44">
        <f t="shared" si="0"/>
        <v>0</v>
      </c>
      <c r="H11" s="51"/>
    </row>
    <row r="12" spans="1:8" s="1" customFormat="1" ht="19.5" customHeight="1">
      <c r="A12" s="157"/>
      <c r="B12" s="157"/>
      <c r="C12" s="157"/>
      <c r="D12" s="78" t="s">
        <v>45</v>
      </c>
      <c r="E12" s="12">
        <v>40</v>
      </c>
      <c r="F12" s="12">
        <v>35</v>
      </c>
      <c r="G12" s="44">
        <f t="shared" si="0"/>
        <v>5</v>
      </c>
      <c r="H12" s="51" t="s">
        <v>171</v>
      </c>
    </row>
    <row r="13" spans="1:8" s="1" customFormat="1" ht="19.5" customHeight="1">
      <c r="A13" s="157"/>
      <c r="B13" s="157"/>
      <c r="C13" s="157"/>
      <c r="D13" s="78" t="s">
        <v>46</v>
      </c>
      <c r="E13" s="12">
        <v>750</v>
      </c>
      <c r="F13" s="12">
        <v>750</v>
      </c>
      <c r="G13" s="44">
        <f>E13-F13</f>
        <v>0</v>
      </c>
      <c r="H13" s="51" t="s">
        <v>167</v>
      </c>
    </row>
    <row r="14" spans="1:8" s="1" customFormat="1" ht="19.5" customHeight="1">
      <c r="A14" s="157"/>
      <c r="B14" s="157"/>
      <c r="C14" s="158"/>
      <c r="D14" s="78"/>
      <c r="E14" s="12">
        <f>SUM(E8:E13)</f>
        <v>4135</v>
      </c>
      <c r="F14" s="12">
        <f>SUM(F8:F13)</f>
        <v>6860</v>
      </c>
      <c r="G14" s="44">
        <f>E14-F14</f>
        <v>-2725</v>
      </c>
      <c r="H14" s="63"/>
    </row>
    <row r="15" spans="1:8" s="1" customFormat="1" ht="19.5" customHeight="1">
      <c r="A15" s="157"/>
      <c r="B15" s="158"/>
      <c r="C15" s="147"/>
      <c r="D15" s="148"/>
      <c r="E15" s="12">
        <f>E14</f>
        <v>4135</v>
      </c>
      <c r="F15" s="12">
        <v>6860</v>
      </c>
      <c r="G15" s="44">
        <f>E15-F15</f>
        <v>-2725</v>
      </c>
      <c r="H15" s="63"/>
    </row>
    <row r="16" spans="1:8" s="1" customFormat="1" ht="19.5" customHeight="1" thickBot="1">
      <c r="A16" s="160"/>
      <c r="B16" s="153"/>
      <c r="C16" s="154"/>
      <c r="D16" s="155"/>
      <c r="E16" s="33">
        <f>E15</f>
        <v>4135</v>
      </c>
      <c r="F16" s="33">
        <f>F15</f>
        <v>6860</v>
      </c>
      <c r="G16" s="45">
        <f>E16-F16</f>
        <v>-2725</v>
      </c>
      <c r="H16" s="95"/>
    </row>
    <row r="17" spans="1:8" s="1" customFormat="1" ht="79.5" thickTop="1">
      <c r="A17" s="159" t="s">
        <v>33</v>
      </c>
      <c r="B17" s="159" t="s">
        <v>33</v>
      </c>
      <c r="C17" s="159" t="s">
        <v>124</v>
      </c>
      <c r="D17" s="96" t="s">
        <v>124</v>
      </c>
      <c r="E17" s="97">
        <v>129425</v>
      </c>
      <c r="F17" s="111">
        <v>122438</v>
      </c>
      <c r="G17" s="98">
        <f>E17-F18</f>
        <v>6987</v>
      </c>
      <c r="H17" s="112" t="s">
        <v>163</v>
      </c>
    </row>
    <row r="18" spans="1:8" s="1" customFormat="1" ht="19.5" customHeight="1">
      <c r="A18" s="157"/>
      <c r="B18" s="157"/>
      <c r="C18" s="158"/>
      <c r="D18" s="53"/>
      <c r="E18" s="81">
        <v>129425</v>
      </c>
      <c r="F18" s="12">
        <v>122438</v>
      </c>
      <c r="G18" s="44">
        <f>G17</f>
        <v>6987</v>
      </c>
      <c r="H18" s="51"/>
    </row>
    <row r="19" spans="1:8" s="1" customFormat="1" ht="19.5" customHeight="1">
      <c r="A19" s="157"/>
      <c r="B19" s="158"/>
      <c r="C19" s="147"/>
      <c r="D19" s="148"/>
      <c r="E19" s="12">
        <f>E18</f>
        <v>129425</v>
      </c>
      <c r="F19" s="12">
        <f>F18</f>
        <v>122438</v>
      </c>
      <c r="G19" s="44">
        <f>G18</f>
        <v>6987</v>
      </c>
      <c r="H19" s="51"/>
    </row>
    <row r="20" spans="1:8" s="1" customFormat="1" ht="19.5" customHeight="1" thickBot="1">
      <c r="A20" s="160"/>
      <c r="B20" s="150"/>
      <c r="C20" s="151"/>
      <c r="D20" s="152"/>
      <c r="E20" s="33">
        <f>E19</f>
        <v>129425</v>
      </c>
      <c r="F20" s="33">
        <f>F19</f>
        <v>122438</v>
      </c>
      <c r="G20" s="45">
        <f>E20-F20</f>
        <v>6987</v>
      </c>
      <c r="H20" s="94"/>
    </row>
    <row r="21" spans="1:8" s="1" customFormat="1" ht="19.5" customHeight="1" thickTop="1">
      <c r="A21" s="157" t="s">
        <v>4</v>
      </c>
      <c r="B21" s="157" t="s">
        <v>4</v>
      </c>
      <c r="C21" s="157" t="s">
        <v>5</v>
      </c>
      <c r="D21" s="80" t="s">
        <v>34</v>
      </c>
      <c r="E21" s="48">
        <v>200</v>
      </c>
      <c r="F21" s="48">
        <v>200</v>
      </c>
      <c r="G21" s="82">
        <f aca="true" t="shared" si="1" ref="G21:G31">E21-F21</f>
        <v>0</v>
      </c>
      <c r="H21" s="83" t="s">
        <v>165</v>
      </c>
    </row>
    <row r="22" spans="1:8" s="1" customFormat="1" ht="19.5" customHeight="1">
      <c r="A22" s="157"/>
      <c r="B22" s="157"/>
      <c r="C22" s="158"/>
      <c r="D22" s="53"/>
      <c r="E22" s="12">
        <f>E21</f>
        <v>200</v>
      </c>
      <c r="F22" s="12">
        <v>200</v>
      </c>
      <c r="G22" s="44">
        <f t="shared" si="1"/>
        <v>0</v>
      </c>
      <c r="H22" s="51"/>
    </row>
    <row r="23" spans="1:8" s="1" customFormat="1" ht="19.5" customHeight="1">
      <c r="A23" s="157"/>
      <c r="B23" s="157"/>
      <c r="C23" s="156" t="s">
        <v>7</v>
      </c>
      <c r="D23" s="53" t="s">
        <v>125</v>
      </c>
      <c r="E23" s="12">
        <v>2400</v>
      </c>
      <c r="F23" s="12">
        <v>1920</v>
      </c>
      <c r="G23" s="44">
        <f t="shared" si="1"/>
        <v>480</v>
      </c>
      <c r="H23" s="51" t="s">
        <v>166</v>
      </c>
    </row>
    <row r="24" spans="1:8" s="1" customFormat="1" ht="19.5" customHeight="1">
      <c r="A24" s="157"/>
      <c r="B24" s="157"/>
      <c r="C24" s="158"/>
      <c r="D24" s="53"/>
      <c r="E24" s="12">
        <v>2400</v>
      </c>
      <c r="F24" s="12">
        <f>F23</f>
        <v>1920</v>
      </c>
      <c r="G24" s="44">
        <f t="shared" si="1"/>
        <v>480</v>
      </c>
      <c r="H24" s="51"/>
    </row>
    <row r="25" spans="1:8" s="1" customFormat="1" ht="19.5" customHeight="1">
      <c r="A25" s="157"/>
      <c r="B25" s="158"/>
      <c r="C25" s="147"/>
      <c r="D25" s="148"/>
      <c r="E25" s="12">
        <f>E24+E22</f>
        <v>2600</v>
      </c>
      <c r="F25" s="12">
        <f>F24+F22</f>
        <v>2120</v>
      </c>
      <c r="G25" s="44">
        <f t="shared" si="1"/>
        <v>480</v>
      </c>
      <c r="H25" s="51"/>
    </row>
    <row r="26" spans="1:8" s="1" customFormat="1" ht="19.5" customHeight="1" thickBot="1">
      <c r="A26" s="160"/>
      <c r="B26" s="150"/>
      <c r="C26" s="151"/>
      <c r="D26" s="152"/>
      <c r="E26" s="33">
        <v>2600</v>
      </c>
      <c r="F26" s="33">
        <f>F25</f>
        <v>2120</v>
      </c>
      <c r="G26" s="45">
        <f t="shared" si="1"/>
        <v>480</v>
      </c>
      <c r="H26" s="100"/>
    </row>
    <row r="27" spans="1:8" s="1" customFormat="1" ht="35.25" customHeight="1" thickTop="1">
      <c r="A27" s="159" t="s">
        <v>9</v>
      </c>
      <c r="B27" s="159" t="s">
        <v>9</v>
      </c>
      <c r="C27" s="159" t="s">
        <v>10</v>
      </c>
      <c r="D27" s="96" t="s">
        <v>35</v>
      </c>
      <c r="E27" s="97">
        <v>5000</v>
      </c>
      <c r="F27" s="97">
        <v>3000</v>
      </c>
      <c r="G27" s="98">
        <f t="shared" si="1"/>
        <v>2000</v>
      </c>
      <c r="H27" s="101" t="s">
        <v>168</v>
      </c>
    </row>
    <row r="28" spans="1:8" s="1" customFormat="1" ht="19.5" customHeight="1">
      <c r="A28" s="157"/>
      <c r="B28" s="157"/>
      <c r="C28" s="158"/>
      <c r="D28" s="53"/>
      <c r="E28" s="12">
        <f>E27</f>
        <v>5000</v>
      </c>
      <c r="F28" s="12">
        <f>F27</f>
        <v>3000</v>
      </c>
      <c r="G28" s="44">
        <f t="shared" si="1"/>
        <v>2000</v>
      </c>
      <c r="H28" s="51"/>
    </row>
    <row r="29" spans="1:8" s="1" customFormat="1" ht="19.5" customHeight="1">
      <c r="A29" s="157"/>
      <c r="B29" s="158"/>
      <c r="C29" s="147"/>
      <c r="D29" s="148"/>
      <c r="E29" s="12">
        <f>E28</f>
        <v>5000</v>
      </c>
      <c r="F29" s="12">
        <f>F28</f>
        <v>3000</v>
      </c>
      <c r="G29" s="44">
        <f>E29-F29</f>
        <v>2000</v>
      </c>
      <c r="H29" s="51"/>
    </row>
    <row r="30" spans="1:8" s="1" customFormat="1" ht="19.5" customHeight="1" thickBot="1">
      <c r="A30" s="160"/>
      <c r="B30" s="153"/>
      <c r="C30" s="154"/>
      <c r="D30" s="155"/>
      <c r="E30" s="33">
        <f>E29</f>
        <v>5000</v>
      </c>
      <c r="F30" s="33">
        <f>F28</f>
        <v>3000</v>
      </c>
      <c r="G30" s="45">
        <f t="shared" si="1"/>
        <v>2000</v>
      </c>
      <c r="H30" s="100"/>
    </row>
    <row r="31" spans="1:8" s="1" customFormat="1" ht="23.25" thickTop="1">
      <c r="A31" s="159" t="s">
        <v>12</v>
      </c>
      <c r="B31" s="159" t="s">
        <v>12</v>
      </c>
      <c r="C31" s="162" t="s">
        <v>13</v>
      </c>
      <c r="D31" s="96" t="s">
        <v>26</v>
      </c>
      <c r="E31" s="97">
        <v>2500</v>
      </c>
      <c r="F31" s="97">
        <v>2500</v>
      </c>
      <c r="G31" s="98">
        <f t="shared" si="1"/>
        <v>0</v>
      </c>
      <c r="H31" s="101" t="s">
        <v>192</v>
      </c>
    </row>
    <row r="32" spans="1:8" s="1" customFormat="1" ht="19.5" customHeight="1">
      <c r="A32" s="157"/>
      <c r="B32" s="157"/>
      <c r="C32" s="149"/>
      <c r="D32" s="53"/>
      <c r="E32" s="12">
        <f>E31</f>
        <v>2500</v>
      </c>
      <c r="F32" s="12">
        <v>2500</v>
      </c>
      <c r="G32" s="44">
        <f>E32-F32</f>
        <v>0</v>
      </c>
      <c r="H32" s="51"/>
    </row>
    <row r="33" spans="1:8" s="1" customFormat="1" ht="24" customHeight="1">
      <c r="A33" s="157"/>
      <c r="B33" s="157"/>
      <c r="C33" s="149" t="s">
        <v>36</v>
      </c>
      <c r="D33" s="53" t="s">
        <v>36</v>
      </c>
      <c r="E33" s="12">
        <v>900</v>
      </c>
      <c r="F33" s="12">
        <v>700</v>
      </c>
      <c r="G33" s="44">
        <f aca="true" t="shared" si="2" ref="G33:G46">E33-F33</f>
        <v>200</v>
      </c>
      <c r="H33" s="51" t="s">
        <v>173</v>
      </c>
    </row>
    <row r="34" spans="1:8" s="1" customFormat="1" ht="19.5" customHeight="1">
      <c r="A34" s="157"/>
      <c r="B34" s="157"/>
      <c r="C34" s="149"/>
      <c r="D34" s="53"/>
      <c r="E34" s="12">
        <v>900</v>
      </c>
      <c r="F34" s="12">
        <v>700</v>
      </c>
      <c r="G34" s="44">
        <f t="shared" si="2"/>
        <v>200</v>
      </c>
      <c r="H34" s="51"/>
    </row>
    <row r="35" spans="1:8" s="1" customFormat="1" ht="19.5" customHeight="1">
      <c r="A35" s="157"/>
      <c r="B35" s="158"/>
      <c r="C35" s="147"/>
      <c r="D35" s="148"/>
      <c r="E35" s="12">
        <f>E32+E34</f>
        <v>3400</v>
      </c>
      <c r="F35" s="12">
        <f>F34+F32</f>
        <v>3200</v>
      </c>
      <c r="G35" s="44">
        <f>E35-F35</f>
        <v>200</v>
      </c>
      <c r="H35" s="51"/>
    </row>
    <row r="36" spans="1:8" s="1" customFormat="1" ht="19.5" customHeight="1" thickBot="1">
      <c r="A36" s="160"/>
      <c r="B36" s="153"/>
      <c r="C36" s="154"/>
      <c r="D36" s="155"/>
      <c r="E36" s="33">
        <f>E35</f>
        <v>3400</v>
      </c>
      <c r="F36" s="33">
        <f>F35</f>
        <v>3200</v>
      </c>
      <c r="G36" s="45">
        <f t="shared" si="2"/>
        <v>200</v>
      </c>
      <c r="H36" s="100"/>
    </row>
    <row r="37" spans="1:8" s="1" customFormat="1" ht="19.5" customHeight="1" thickTop="1">
      <c r="A37" s="159" t="s">
        <v>14</v>
      </c>
      <c r="B37" s="159" t="s">
        <v>14</v>
      </c>
      <c r="C37" s="159" t="s">
        <v>37</v>
      </c>
      <c r="D37" s="96" t="s">
        <v>39</v>
      </c>
      <c r="E37" s="97">
        <v>500</v>
      </c>
      <c r="F37" s="97">
        <v>0</v>
      </c>
      <c r="G37" s="98">
        <f t="shared" si="2"/>
        <v>500</v>
      </c>
      <c r="H37" s="99" t="s">
        <v>185</v>
      </c>
    </row>
    <row r="38" spans="1:8" s="1" customFormat="1" ht="19.5" customHeight="1">
      <c r="A38" s="157"/>
      <c r="B38" s="157"/>
      <c r="C38" s="158"/>
      <c r="D38" s="53"/>
      <c r="E38" s="12">
        <v>500</v>
      </c>
      <c r="F38" s="12">
        <v>0</v>
      </c>
      <c r="G38" s="44">
        <f>E38-F38</f>
        <v>500</v>
      </c>
      <c r="H38" s="83"/>
    </row>
    <row r="39" spans="1:8" s="1" customFormat="1" ht="19.5" customHeight="1">
      <c r="A39" s="157"/>
      <c r="B39" s="157"/>
      <c r="C39" s="156" t="s">
        <v>38</v>
      </c>
      <c r="D39" s="53" t="s">
        <v>38</v>
      </c>
      <c r="E39" s="12">
        <v>50</v>
      </c>
      <c r="F39" s="12">
        <v>50</v>
      </c>
      <c r="G39" s="44">
        <f t="shared" si="2"/>
        <v>0</v>
      </c>
      <c r="H39" s="51" t="s">
        <v>184</v>
      </c>
    </row>
    <row r="40" spans="1:8" s="1" customFormat="1" ht="19.5" customHeight="1">
      <c r="A40" s="157"/>
      <c r="B40" s="157"/>
      <c r="C40" s="158"/>
      <c r="D40" s="53"/>
      <c r="E40" s="12">
        <v>50</v>
      </c>
      <c r="F40" s="12">
        <v>50</v>
      </c>
      <c r="G40" s="44">
        <f t="shared" si="2"/>
        <v>0</v>
      </c>
      <c r="H40" s="51"/>
    </row>
    <row r="41" spans="1:8" s="1" customFormat="1" ht="19.5" customHeight="1">
      <c r="A41" s="157"/>
      <c r="B41" s="157"/>
      <c r="C41" s="149" t="s">
        <v>14</v>
      </c>
      <c r="D41" s="53" t="s">
        <v>40</v>
      </c>
      <c r="E41" s="12">
        <v>200</v>
      </c>
      <c r="F41" s="12">
        <v>200</v>
      </c>
      <c r="G41" s="44">
        <f t="shared" si="2"/>
        <v>0</v>
      </c>
      <c r="H41" s="51" t="s">
        <v>183</v>
      </c>
    </row>
    <row r="42" spans="1:8" s="1" customFormat="1" ht="19.5" customHeight="1">
      <c r="A42" s="157"/>
      <c r="B42" s="157"/>
      <c r="C42" s="149"/>
      <c r="D42" s="53" t="s">
        <v>41</v>
      </c>
      <c r="E42" s="12">
        <v>2400</v>
      </c>
      <c r="F42" s="12">
        <v>2400</v>
      </c>
      <c r="G42" s="44">
        <f t="shared" si="2"/>
        <v>0</v>
      </c>
      <c r="H42" s="9" t="s">
        <v>134</v>
      </c>
    </row>
    <row r="43" spans="1:8" s="1" customFormat="1" ht="19.5" customHeight="1">
      <c r="A43" s="157"/>
      <c r="B43" s="157"/>
      <c r="C43" s="149"/>
      <c r="D43" s="53"/>
      <c r="E43" s="12">
        <f>SUM(E41:E42)</f>
        <v>2600</v>
      </c>
      <c r="F43" s="12">
        <f>F41+F42</f>
        <v>2600</v>
      </c>
      <c r="G43" s="44">
        <f t="shared" si="2"/>
        <v>0</v>
      </c>
      <c r="H43" s="51"/>
    </row>
    <row r="44" spans="1:8" s="1" customFormat="1" ht="19.5" customHeight="1">
      <c r="A44" s="157"/>
      <c r="B44" s="158"/>
      <c r="C44" s="147"/>
      <c r="D44" s="148"/>
      <c r="E44" s="12">
        <f>E38+E40+E43</f>
        <v>3150</v>
      </c>
      <c r="F44" s="12">
        <f>F42+F41+F39+F37</f>
        <v>2650</v>
      </c>
      <c r="G44" s="44">
        <f t="shared" si="2"/>
        <v>500</v>
      </c>
      <c r="H44" s="51"/>
    </row>
    <row r="45" spans="1:8" s="1" customFormat="1" ht="19.5" customHeight="1" thickBot="1">
      <c r="A45" s="160"/>
      <c r="B45" s="153"/>
      <c r="C45" s="154"/>
      <c r="D45" s="155"/>
      <c r="E45" s="33">
        <f>E44</f>
        <v>3150</v>
      </c>
      <c r="F45" s="33">
        <f>F44</f>
        <v>2650</v>
      </c>
      <c r="G45" s="45">
        <f t="shared" si="2"/>
        <v>500</v>
      </c>
      <c r="H45" s="67"/>
    </row>
    <row r="46" spans="1:8" s="1" customFormat="1" ht="19.5" customHeight="1" thickTop="1">
      <c r="A46" s="163" t="s">
        <v>42</v>
      </c>
      <c r="B46" s="164"/>
      <c r="C46" s="164"/>
      <c r="D46" s="165"/>
      <c r="E46" s="55">
        <f>E45+E36+E30+E26+E20+E16+E7</f>
        <v>190728</v>
      </c>
      <c r="F46" s="55">
        <f>F45+F36+F30+F26+F20+F16+F7</f>
        <v>181179</v>
      </c>
      <c r="G46" s="66">
        <f t="shared" si="2"/>
        <v>9549</v>
      </c>
      <c r="H46" s="79"/>
    </row>
    <row r="47" spans="1:6" s="1" customFormat="1" ht="16.5" customHeight="1">
      <c r="A47" s="3"/>
      <c r="B47" s="3"/>
      <c r="C47" s="3"/>
      <c r="D47" s="6"/>
      <c r="E47" s="77"/>
      <c r="F47" s="77"/>
    </row>
    <row r="48" spans="1:4" s="1" customFormat="1" ht="16.5" customHeight="1">
      <c r="A48" s="3"/>
      <c r="B48" s="3"/>
      <c r="C48" s="3"/>
      <c r="D48" s="6"/>
    </row>
    <row r="49" spans="1:4" s="1" customFormat="1" ht="16.5" customHeight="1">
      <c r="A49" s="3"/>
      <c r="B49" s="3"/>
      <c r="C49" s="3"/>
      <c r="D49" s="6"/>
    </row>
    <row r="50" spans="1:4" s="1" customFormat="1" ht="16.5" customHeight="1">
      <c r="A50" s="3"/>
      <c r="B50" s="3"/>
      <c r="C50" s="3"/>
      <c r="D50" s="6"/>
    </row>
    <row r="51" spans="1:4" s="1" customFormat="1" ht="16.5" customHeight="1">
      <c r="A51" s="3"/>
      <c r="B51" s="3"/>
      <c r="C51" s="3"/>
      <c r="D51" s="6"/>
    </row>
    <row r="52" spans="1:4" s="1" customFormat="1" ht="16.5" customHeight="1">
      <c r="A52" s="3"/>
      <c r="B52" s="3"/>
      <c r="C52" s="3"/>
      <c r="D52" s="6"/>
    </row>
    <row r="53" spans="1:4" s="1" customFormat="1" ht="16.5" customHeight="1">
      <c r="A53" s="3"/>
      <c r="B53" s="3"/>
      <c r="C53" s="3"/>
      <c r="D53" s="6"/>
    </row>
    <row r="54" spans="1:4" s="1" customFormat="1" ht="16.5" customHeight="1">
      <c r="A54" s="3"/>
      <c r="B54" s="3"/>
      <c r="C54" s="3"/>
      <c r="D54" s="6"/>
    </row>
    <row r="55" spans="1:4" s="1" customFormat="1" ht="16.5" customHeight="1">
      <c r="A55" s="3"/>
      <c r="B55" s="3"/>
      <c r="C55" s="3"/>
      <c r="D55" s="6"/>
    </row>
    <row r="56" spans="1:4" s="1" customFormat="1" ht="16.5" customHeight="1">
      <c r="A56" s="3"/>
      <c r="B56" s="3"/>
      <c r="C56" s="3"/>
      <c r="D56" s="6"/>
    </row>
    <row r="57" spans="1:4" s="1" customFormat="1" ht="16.5" customHeight="1">
      <c r="A57" s="3"/>
      <c r="B57" s="3"/>
      <c r="C57" s="3"/>
      <c r="D57" s="6"/>
    </row>
    <row r="58" spans="1:4" s="1" customFormat="1" ht="16.5" customHeight="1">
      <c r="A58" s="3"/>
      <c r="B58" s="3"/>
      <c r="C58" s="3"/>
      <c r="D58" s="6"/>
    </row>
    <row r="59" spans="1:4" s="1" customFormat="1" ht="16.5" customHeight="1">
      <c r="A59" s="3"/>
      <c r="B59" s="3"/>
      <c r="C59" s="3"/>
      <c r="D59" s="6"/>
    </row>
    <row r="60" spans="1:4" s="1" customFormat="1" ht="16.5" customHeight="1">
      <c r="A60" s="3"/>
      <c r="B60" s="3"/>
      <c r="C60" s="3"/>
      <c r="D60" s="6"/>
    </row>
    <row r="61" spans="1:4" s="1" customFormat="1" ht="16.5" customHeight="1">
      <c r="A61" s="3"/>
      <c r="B61" s="3"/>
      <c r="C61" s="3"/>
      <c r="D61" s="6"/>
    </row>
    <row r="62" spans="1:4" s="1" customFormat="1" ht="16.5" customHeight="1">
      <c r="A62" s="3"/>
      <c r="B62" s="3"/>
      <c r="C62" s="3"/>
      <c r="D62" s="6"/>
    </row>
    <row r="63" spans="1:4" s="1" customFormat="1" ht="16.5" customHeight="1">
      <c r="A63" s="3"/>
      <c r="B63" s="3"/>
      <c r="C63" s="3"/>
      <c r="D63" s="6"/>
    </row>
    <row r="64" spans="1:4" s="1" customFormat="1" ht="16.5" customHeight="1">
      <c r="A64" s="3"/>
      <c r="B64" s="3"/>
      <c r="C64" s="3"/>
      <c r="D64" s="6"/>
    </row>
    <row r="65" spans="1:4" s="1" customFormat="1" ht="16.5" customHeight="1">
      <c r="A65" s="3"/>
      <c r="B65" s="3"/>
      <c r="C65" s="3"/>
      <c r="D65" s="6"/>
    </row>
    <row r="66" spans="1:4" s="1" customFormat="1" ht="16.5" customHeight="1">
      <c r="A66" s="3"/>
      <c r="B66" s="3"/>
      <c r="C66" s="3"/>
      <c r="D66" s="6"/>
    </row>
    <row r="67" spans="1:4" s="1" customFormat="1" ht="16.5" customHeight="1">
      <c r="A67" s="3"/>
      <c r="B67" s="3"/>
      <c r="C67" s="3"/>
      <c r="D67" s="6"/>
    </row>
    <row r="68" spans="1:4" s="1" customFormat="1" ht="16.5" customHeight="1">
      <c r="A68" s="3"/>
      <c r="B68" s="3"/>
      <c r="C68" s="3"/>
      <c r="D68" s="6"/>
    </row>
    <row r="69" spans="1:4" s="1" customFormat="1" ht="16.5" customHeight="1">
      <c r="A69" s="3"/>
      <c r="B69" s="3"/>
      <c r="C69" s="3"/>
      <c r="D69" s="6"/>
    </row>
    <row r="70" spans="1:4" s="1" customFormat="1" ht="16.5" customHeight="1">
      <c r="A70" s="3"/>
      <c r="B70" s="3"/>
      <c r="C70" s="3"/>
      <c r="D70" s="6"/>
    </row>
    <row r="71" spans="1:4" s="1" customFormat="1" ht="16.5" customHeight="1">
      <c r="A71" s="3"/>
      <c r="B71" s="3"/>
      <c r="C71" s="3"/>
      <c r="D71" s="6"/>
    </row>
    <row r="72" spans="1:4" ht="13.5">
      <c r="A72" s="3"/>
      <c r="B72" s="3"/>
      <c r="C72" s="3"/>
      <c r="D72" s="6"/>
    </row>
  </sheetData>
  <sheetProtection/>
  <mergeCells count="41">
    <mergeCell ref="C27:C28"/>
    <mergeCell ref="B31:B35"/>
    <mergeCell ref="A46:D46"/>
    <mergeCell ref="B45:D45"/>
    <mergeCell ref="C29:D29"/>
    <mergeCell ref="A17:A20"/>
    <mergeCell ref="C21:C22"/>
    <mergeCell ref="B37:B44"/>
    <mergeCell ref="C44:D44"/>
    <mergeCell ref="B36:D36"/>
    <mergeCell ref="C23:C24"/>
    <mergeCell ref="C15:D15"/>
    <mergeCell ref="A37:A45"/>
    <mergeCell ref="C37:C38"/>
    <mergeCell ref="C39:C40"/>
    <mergeCell ref="B27:B29"/>
    <mergeCell ref="C25:D25"/>
    <mergeCell ref="A27:A30"/>
    <mergeCell ref="C31:C32"/>
    <mergeCell ref="C41:C43"/>
    <mergeCell ref="A31:A36"/>
    <mergeCell ref="A8:A16"/>
    <mergeCell ref="C19:D19"/>
    <mergeCell ref="A21:A26"/>
    <mergeCell ref="B21:B25"/>
    <mergeCell ref="B8:B15"/>
    <mergeCell ref="G1:H1"/>
    <mergeCell ref="C6:D6"/>
    <mergeCell ref="B7:D7"/>
    <mergeCell ref="B16:D16"/>
    <mergeCell ref="A3:A7"/>
    <mergeCell ref="C35:D35"/>
    <mergeCell ref="C33:C34"/>
    <mergeCell ref="B26:D26"/>
    <mergeCell ref="B20:D20"/>
    <mergeCell ref="B30:D30"/>
    <mergeCell ref="C3:C5"/>
    <mergeCell ref="C8:C14"/>
    <mergeCell ref="B17:B19"/>
    <mergeCell ref="C17:C18"/>
    <mergeCell ref="B3:B6"/>
  </mergeCells>
  <printOptions/>
  <pageMargins left="0.5118110236220472" right="0.31496062992125984" top="0.7086614173228347" bottom="0.5118110236220472" header="0.31496062992125984" footer="0.1968503937007874"/>
  <pageSetup horizontalDpi="600" verticalDpi="600" orientation="landscape" paperSize="9" r:id="rId1"/>
  <headerFooter alignWithMargins="0">
    <oddHeader>&amp;C&amp;"굴림,굵게"&amp;16 2017년 세입예산(안)</oddHeader>
    <oddFooter>&amp;C&amp;P / &amp;N</oddFooter>
  </headerFooter>
  <ignoredErrors>
    <ignoredError sqref="F25" formula="1"/>
    <ignoredError sqref="E4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82"/>
  <sheetViews>
    <sheetView showGridLines="0" tabSelected="1" workbookViewId="0" topLeftCell="A1">
      <selection activeCell="J13" sqref="J13"/>
    </sheetView>
  </sheetViews>
  <sheetFormatPr defaultColWidth="8.88671875" defaultRowHeight="13.5"/>
  <cols>
    <col min="1" max="2" width="6.99609375" style="0" customWidth="1"/>
    <col min="3" max="3" width="9.10546875" style="0" customWidth="1"/>
    <col min="4" max="4" width="12.77734375" style="0" customWidth="1"/>
    <col min="5" max="7" width="11.88671875" style="0" customWidth="1"/>
    <col min="8" max="8" width="48.77734375" style="106" customWidth="1"/>
  </cols>
  <sheetData>
    <row r="1" spans="1:19" s="1" customFormat="1" ht="19.5" customHeight="1">
      <c r="A1" s="62" t="s">
        <v>131</v>
      </c>
      <c r="B1" s="62"/>
      <c r="C1" s="56"/>
      <c r="D1" s="56"/>
      <c r="E1" s="56"/>
      <c r="F1" s="56"/>
      <c r="G1" s="166" t="s">
        <v>43</v>
      </c>
      <c r="H1" s="166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9.5" customHeight="1">
      <c r="A2" s="42" t="s">
        <v>118</v>
      </c>
      <c r="B2" s="42" t="s">
        <v>119</v>
      </c>
      <c r="C2" s="42" t="s">
        <v>121</v>
      </c>
      <c r="D2" s="42" t="s">
        <v>122</v>
      </c>
      <c r="E2" s="43" t="s">
        <v>152</v>
      </c>
      <c r="F2" s="43" t="s">
        <v>153</v>
      </c>
      <c r="G2" s="43" t="s">
        <v>154</v>
      </c>
      <c r="H2" s="43" t="s">
        <v>123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26.25" customHeight="1">
      <c r="A3" s="156" t="s">
        <v>89</v>
      </c>
      <c r="B3" s="156" t="s">
        <v>62</v>
      </c>
      <c r="C3" s="156" t="s">
        <v>1</v>
      </c>
      <c r="D3" s="49" t="s">
        <v>47</v>
      </c>
      <c r="E3" s="57">
        <v>69600</v>
      </c>
      <c r="F3" s="57">
        <v>75617</v>
      </c>
      <c r="G3" s="58">
        <f>E3-F3</f>
        <v>-6017</v>
      </c>
      <c r="H3" s="9" t="s">
        <v>193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9.5" customHeight="1">
      <c r="A4" s="157"/>
      <c r="B4" s="157"/>
      <c r="C4" s="158"/>
      <c r="D4" s="49"/>
      <c r="E4" s="57">
        <f>E3</f>
        <v>69600</v>
      </c>
      <c r="F4" s="57">
        <f>F3</f>
        <v>75617</v>
      </c>
      <c r="G4" s="58">
        <f aca="true" t="shared" si="0" ref="G4:G61">E4-F4</f>
        <v>-6017</v>
      </c>
      <c r="H4" s="59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27.75" customHeight="1">
      <c r="A5" s="157"/>
      <c r="B5" s="157"/>
      <c r="C5" s="157"/>
      <c r="D5" s="49" t="s">
        <v>128</v>
      </c>
      <c r="E5" s="58">
        <v>7500</v>
      </c>
      <c r="F5" s="58">
        <v>10200</v>
      </c>
      <c r="G5" s="58">
        <f>E5-F5</f>
        <v>-2700</v>
      </c>
      <c r="H5" s="9" t="s">
        <v>194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33.75">
      <c r="A6" s="157"/>
      <c r="B6" s="157"/>
      <c r="C6" s="157"/>
      <c r="D6" s="49" t="s">
        <v>48</v>
      </c>
      <c r="E6" s="58">
        <v>13200</v>
      </c>
      <c r="F6" s="58">
        <v>6000</v>
      </c>
      <c r="G6" s="58">
        <f t="shared" si="0"/>
        <v>7200</v>
      </c>
      <c r="H6" s="9" t="s">
        <v>195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9.5" customHeight="1">
      <c r="A7" s="157"/>
      <c r="B7" s="157"/>
      <c r="C7" s="157"/>
      <c r="D7" s="49" t="s">
        <v>50</v>
      </c>
      <c r="E7" s="58">
        <v>2400</v>
      </c>
      <c r="F7" s="58">
        <v>2400</v>
      </c>
      <c r="G7" s="58">
        <f>E7-F7</f>
        <v>0</v>
      </c>
      <c r="H7" s="59" t="s">
        <v>196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19.5" customHeight="1">
      <c r="A8" s="157"/>
      <c r="B8" s="157"/>
      <c r="C8" s="157"/>
      <c r="D8" s="49" t="s">
        <v>49</v>
      </c>
      <c r="E8" s="58">
        <v>3600</v>
      </c>
      <c r="F8" s="58">
        <v>3600</v>
      </c>
      <c r="G8" s="58">
        <f t="shared" si="0"/>
        <v>0</v>
      </c>
      <c r="H8" s="9" t="s">
        <v>197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ht="19.5" customHeight="1">
      <c r="A9" s="157"/>
      <c r="B9" s="157"/>
      <c r="C9" s="157"/>
      <c r="D9" s="49" t="s">
        <v>51</v>
      </c>
      <c r="E9" s="58">
        <v>0</v>
      </c>
      <c r="F9" s="58">
        <v>3000</v>
      </c>
      <c r="G9" s="58">
        <f t="shared" si="0"/>
        <v>-3000</v>
      </c>
      <c r="H9" s="9" t="s">
        <v>135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ht="19.5" customHeight="1">
      <c r="A10" s="157"/>
      <c r="B10" s="157"/>
      <c r="C10" s="157"/>
      <c r="D10" s="49" t="s">
        <v>164</v>
      </c>
      <c r="E10" s="58">
        <v>23040</v>
      </c>
      <c r="F10" s="58">
        <v>7800</v>
      </c>
      <c r="G10" s="58">
        <f>E10-F10</f>
        <v>15240</v>
      </c>
      <c r="H10" s="9" t="s">
        <v>176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ht="19.5" customHeight="1">
      <c r="A11" s="157"/>
      <c r="B11" s="157"/>
      <c r="C11" s="158"/>
      <c r="D11" s="49"/>
      <c r="E11" s="57">
        <f>SUM(E5:E10)</f>
        <v>49740</v>
      </c>
      <c r="F11" s="57">
        <f>SUM(F5:F10)</f>
        <v>33000</v>
      </c>
      <c r="G11" s="58">
        <f t="shared" si="0"/>
        <v>16740</v>
      </c>
      <c r="H11" s="10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ht="33.75">
      <c r="A12" s="157"/>
      <c r="B12" s="157"/>
      <c r="C12" s="156" t="s">
        <v>52</v>
      </c>
      <c r="D12" s="49" t="s">
        <v>53</v>
      </c>
      <c r="E12" s="58">
        <v>12054</v>
      </c>
      <c r="F12" s="58">
        <v>12050</v>
      </c>
      <c r="G12" s="58">
        <f t="shared" si="0"/>
        <v>4</v>
      </c>
      <c r="H12" s="9" t="s">
        <v>198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ht="19.5" customHeight="1">
      <c r="A13" s="157"/>
      <c r="B13" s="157"/>
      <c r="C13" s="158"/>
      <c r="D13" s="49"/>
      <c r="E13" s="58">
        <f>E12</f>
        <v>12054</v>
      </c>
      <c r="F13" s="57">
        <f>F12</f>
        <v>12050</v>
      </c>
      <c r="G13" s="58">
        <f t="shared" si="0"/>
        <v>4</v>
      </c>
      <c r="H13" s="5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ht="19.5" customHeight="1">
      <c r="A14" s="157"/>
      <c r="B14" s="157"/>
      <c r="C14" s="156" t="s">
        <v>54</v>
      </c>
      <c r="D14" s="49" t="s">
        <v>55</v>
      </c>
      <c r="E14" s="58">
        <v>3652</v>
      </c>
      <c r="F14" s="58">
        <v>3296</v>
      </c>
      <c r="G14" s="58">
        <f t="shared" si="0"/>
        <v>356</v>
      </c>
      <c r="H14" s="9" t="s">
        <v>199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ht="19.5" customHeight="1">
      <c r="A15" s="157"/>
      <c r="B15" s="157"/>
      <c r="C15" s="157"/>
      <c r="D15" s="49" t="s">
        <v>56</v>
      </c>
      <c r="E15" s="58">
        <v>240</v>
      </c>
      <c r="F15" s="58">
        <v>216</v>
      </c>
      <c r="G15" s="58">
        <f t="shared" si="0"/>
        <v>24</v>
      </c>
      <c r="H15" s="84" t="s">
        <v>200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ht="19.5" customHeight="1">
      <c r="A16" s="157"/>
      <c r="B16" s="157"/>
      <c r="C16" s="157"/>
      <c r="D16" s="52" t="s">
        <v>57</v>
      </c>
      <c r="E16" s="58">
        <v>5371</v>
      </c>
      <c r="F16" s="58">
        <v>4887</v>
      </c>
      <c r="G16" s="58">
        <f t="shared" si="0"/>
        <v>484</v>
      </c>
      <c r="H16" s="9" t="s">
        <v>201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ht="19.5" customHeight="1">
      <c r="A17" s="157"/>
      <c r="B17" s="157"/>
      <c r="C17" s="157"/>
      <c r="D17" s="52" t="s">
        <v>58</v>
      </c>
      <c r="E17" s="58">
        <v>1075</v>
      </c>
      <c r="F17" s="58">
        <v>978</v>
      </c>
      <c r="G17" s="58">
        <f t="shared" si="0"/>
        <v>97</v>
      </c>
      <c r="H17" s="9" t="s">
        <v>202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ht="19.5" customHeight="1">
      <c r="A18" s="157"/>
      <c r="B18" s="157"/>
      <c r="C18" s="157"/>
      <c r="D18" s="52" t="s">
        <v>59</v>
      </c>
      <c r="E18" s="58">
        <v>836</v>
      </c>
      <c r="F18" s="58">
        <v>761</v>
      </c>
      <c r="G18" s="58">
        <f t="shared" si="0"/>
        <v>75</v>
      </c>
      <c r="H18" s="59" t="s">
        <v>203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ht="19.5" customHeight="1">
      <c r="A19" s="157"/>
      <c r="B19" s="157"/>
      <c r="C19" s="158"/>
      <c r="D19" s="52"/>
      <c r="E19" s="57">
        <f>SUM(E14:E18)</f>
        <v>11174</v>
      </c>
      <c r="F19" s="57">
        <f>SUM(F14:F18)</f>
        <v>10138</v>
      </c>
      <c r="G19" s="58">
        <f t="shared" si="0"/>
        <v>1036</v>
      </c>
      <c r="H19" s="5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ht="45">
      <c r="A20" s="157"/>
      <c r="B20" s="157"/>
      <c r="C20" s="156" t="s">
        <v>6</v>
      </c>
      <c r="D20" s="52" t="s">
        <v>60</v>
      </c>
      <c r="E20" s="57">
        <v>600</v>
      </c>
      <c r="F20" s="57">
        <v>1405</v>
      </c>
      <c r="G20" s="58">
        <f t="shared" si="0"/>
        <v>-805</v>
      </c>
      <c r="H20" s="9" t="s">
        <v>204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ht="19.5" customHeight="1">
      <c r="A21" s="157"/>
      <c r="B21" s="157"/>
      <c r="C21" s="158"/>
      <c r="D21" s="36"/>
      <c r="E21" s="57">
        <v>600</v>
      </c>
      <c r="F21" s="57">
        <f>F20</f>
        <v>1405</v>
      </c>
      <c r="G21" s="58">
        <f t="shared" si="0"/>
        <v>-805</v>
      </c>
      <c r="H21" s="10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21" s="1" customFormat="1" ht="19.5" customHeight="1">
      <c r="A22" s="158"/>
      <c r="B22" s="158"/>
      <c r="C22" s="71"/>
      <c r="D22" s="72"/>
      <c r="E22" s="57">
        <f>E21+E19+E13+E11+E4</f>
        <v>143168</v>
      </c>
      <c r="F22" s="57">
        <f>F21+F19+F13+F11+F4</f>
        <v>132210</v>
      </c>
      <c r="G22" s="58">
        <f t="shared" si="0"/>
        <v>10958</v>
      </c>
      <c r="H22" s="10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1" customFormat="1" ht="22.5" customHeight="1">
      <c r="A23" s="156" t="s">
        <v>161</v>
      </c>
      <c r="B23" s="156" t="s">
        <v>8</v>
      </c>
      <c r="C23" s="156" t="s">
        <v>11</v>
      </c>
      <c r="D23" s="60" t="s">
        <v>61</v>
      </c>
      <c r="E23" s="58">
        <v>200</v>
      </c>
      <c r="F23" s="58">
        <v>200</v>
      </c>
      <c r="G23" s="58">
        <f t="shared" si="0"/>
        <v>0</v>
      </c>
      <c r="H23" s="9" t="s">
        <v>169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" customFormat="1" ht="19.5" customHeight="1">
      <c r="A24" s="157"/>
      <c r="B24" s="157"/>
      <c r="C24" s="158"/>
      <c r="D24" s="53"/>
      <c r="E24" s="58">
        <f>E23</f>
        <v>200</v>
      </c>
      <c r="F24" s="57">
        <f>F23</f>
        <v>200</v>
      </c>
      <c r="G24" s="58">
        <f t="shared" si="0"/>
        <v>0</v>
      </c>
      <c r="H24" s="5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" customFormat="1" ht="33.75">
      <c r="A25" s="157"/>
      <c r="B25" s="157"/>
      <c r="C25" s="156" t="s">
        <v>63</v>
      </c>
      <c r="D25" s="53" t="s">
        <v>64</v>
      </c>
      <c r="E25" s="57">
        <v>800</v>
      </c>
      <c r="F25" s="57">
        <v>600</v>
      </c>
      <c r="G25" s="58">
        <f t="shared" si="0"/>
        <v>200</v>
      </c>
      <c r="H25" s="9" t="s">
        <v>205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" customFormat="1" ht="19.5" customHeight="1">
      <c r="A26" s="157"/>
      <c r="B26" s="157"/>
      <c r="C26" s="158"/>
      <c r="D26" s="53"/>
      <c r="E26" s="57">
        <f>E25</f>
        <v>800</v>
      </c>
      <c r="F26" s="57">
        <f>F25</f>
        <v>600</v>
      </c>
      <c r="G26" s="58">
        <f t="shared" si="0"/>
        <v>200</v>
      </c>
      <c r="H26" s="5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" customFormat="1" ht="19.5" customHeight="1">
      <c r="A27" s="157"/>
      <c r="B27" s="158"/>
      <c r="C27" s="71"/>
      <c r="D27" s="72"/>
      <c r="E27" s="57">
        <f>E24+E26</f>
        <v>1000</v>
      </c>
      <c r="F27" s="57">
        <f>F26+F24</f>
        <v>800</v>
      </c>
      <c r="G27" s="58">
        <f t="shared" si="0"/>
        <v>200</v>
      </c>
      <c r="H27" s="5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" customFormat="1" ht="30" customHeight="1">
      <c r="A28" s="157"/>
      <c r="B28" s="149" t="s">
        <v>15</v>
      </c>
      <c r="C28" s="156" t="s">
        <v>16</v>
      </c>
      <c r="D28" s="53" t="s">
        <v>65</v>
      </c>
      <c r="E28" s="57">
        <v>680</v>
      </c>
      <c r="F28" s="57">
        <v>900</v>
      </c>
      <c r="G28" s="58">
        <f t="shared" si="0"/>
        <v>-220</v>
      </c>
      <c r="H28" s="9" t="s">
        <v>206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19.5" customHeight="1">
      <c r="A29" s="157"/>
      <c r="B29" s="149"/>
      <c r="C29" s="158"/>
      <c r="D29" s="53"/>
      <c r="E29" s="57">
        <v>680</v>
      </c>
      <c r="F29" s="57">
        <f>F28</f>
        <v>900</v>
      </c>
      <c r="G29" s="58">
        <f t="shared" si="0"/>
        <v>-220</v>
      </c>
      <c r="H29" s="5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33.75">
      <c r="A30" s="157"/>
      <c r="B30" s="149"/>
      <c r="C30" s="156" t="s">
        <v>17</v>
      </c>
      <c r="D30" s="53" t="s">
        <v>66</v>
      </c>
      <c r="E30" s="57">
        <v>2000</v>
      </c>
      <c r="F30" s="57">
        <v>2500</v>
      </c>
      <c r="G30" s="58">
        <v>0</v>
      </c>
      <c r="H30" s="9" t="s">
        <v>177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" customFormat="1" ht="19.5" customHeight="1">
      <c r="A31" s="157"/>
      <c r="B31" s="149"/>
      <c r="C31" s="158"/>
      <c r="D31" s="49"/>
      <c r="E31" s="57">
        <f>E30</f>
        <v>2000</v>
      </c>
      <c r="F31" s="57">
        <f>F30</f>
        <v>2500</v>
      </c>
      <c r="G31" s="58">
        <v>0</v>
      </c>
      <c r="H31" s="6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" customFormat="1" ht="45">
      <c r="A32" s="157"/>
      <c r="B32" s="149"/>
      <c r="C32" s="156" t="s">
        <v>18</v>
      </c>
      <c r="D32" s="49" t="s">
        <v>67</v>
      </c>
      <c r="E32" s="57">
        <v>8040</v>
      </c>
      <c r="F32" s="57">
        <v>8260</v>
      </c>
      <c r="G32" s="58">
        <f t="shared" si="0"/>
        <v>-220</v>
      </c>
      <c r="H32" s="9" t="s">
        <v>207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1" customFormat="1" ht="19.5" customHeight="1">
      <c r="A33" s="157"/>
      <c r="B33" s="149"/>
      <c r="C33" s="158"/>
      <c r="D33" s="49"/>
      <c r="E33" s="57">
        <f>E32</f>
        <v>8040</v>
      </c>
      <c r="F33" s="57">
        <f>F32</f>
        <v>8260</v>
      </c>
      <c r="G33" s="58">
        <f t="shared" si="0"/>
        <v>-220</v>
      </c>
      <c r="H33" s="5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1" customFormat="1" ht="56.25">
      <c r="A34" s="157"/>
      <c r="B34" s="149"/>
      <c r="C34" s="156" t="s">
        <v>19</v>
      </c>
      <c r="D34" s="49" t="s">
        <v>68</v>
      </c>
      <c r="E34" s="57">
        <v>2400</v>
      </c>
      <c r="F34" s="57">
        <v>1956</v>
      </c>
      <c r="G34" s="58">
        <f t="shared" si="0"/>
        <v>444</v>
      </c>
      <c r="H34" s="9" t="s">
        <v>208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1" customFormat="1" ht="19.5" customHeight="1">
      <c r="A35" s="157"/>
      <c r="B35" s="149"/>
      <c r="C35" s="158"/>
      <c r="D35" s="49"/>
      <c r="E35" s="57">
        <v>2400</v>
      </c>
      <c r="F35" s="57">
        <f>F34</f>
        <v>1956</v>
      </c>
      <c r="G35" s="58">
        <f t="shared" si="0"/>
        <v>444</v>
      </c>
      <c r="H35" s="5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1" customFormat="1" ht="33.75">
      <c r="A36" s="157"/>
      <c r="B36" s="149"/>
      <c r="C36" s="156" t="s">
        <v>20</v>
      </c>
      <c r="D36" s="49" t="s">
        <v>69</v>
      </c>
      <c r="E36" s="57">
        <v>2400</v>
      </c>
      <c r="F36" s="57">
        <v>2800</v>
      </c>
      <c r="G36" s="58">
        <f t="shared" si="0"/>
        <v>-400</v>
      </c>
      <c r="H36" s="9" t="s">
        <v>209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1" customFormat="1" ht="19.5" customHeight="1">
      <c r="A37" s="157"/>
      <c r="B37" s="149"/>
      <c r="C37" s="158"/>
      <c r="D37" s="49"/>
      <c r="E37" s="57">
        <v>2400</v>
      </c>
      <c r="F37" s="57">
        <f>F36</f>
        <v>2800</v>
      </c>
      <c r="G37" s="58">
        <f t="shared" si="0"/>
        <v>-400</v>
      </c>
      <c r="H37" s="5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1" customFormat="1" ht="19.5" customHeight="1">
      <c r="A38" s="157"/>
      <c r="B38" s="149"/>
      <c r="C38" s="156" t="s">
        <v>70</v>
      </c>
      <c r="D38" s="49" t="s">
        <v>70</v>
      </c>
      <c r="E38" s="57">
        <v>0</v>
      </c>
      <c r="F38" s="57">
        <v>500</v>
      </c>
      <c r="G38" s="58">
        <f t="shared" si="0"/>
        <v>-500</v>
      </c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 ht="19.5" customHeight="1">
      <c r="A39" s="157"/>
      <c r="B39" s="149"/>
      <c r="C39" s="158"/>
      <c r="D39" s="49"/>
      <c r="E39" s="57">
        <v>0</v>
      </c>
      <c r="F39" s="57">
        <f>F38</f>
        <v>500</v>
      </c>
      <c r="G39" s="58">
        <f t="shared" si="0"/>
        <v>-500</v>
      </c>
      <c r="H39" s="6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 ht="19.5" customHeight="1">
      <c r="A40" s="157"/>
      <c r="B40" s="149"/>
      <c r="C40" s="71"/>
      <c r="D40" s="72"/>
      <c r="E40" s="57">
        <f>E39+E37+E35+E33+E31+E29</f>
        <v>15520</v>
      </c>
      <c r="F40" s="57">
        <f>F39+F37+F35+F33+F31+F29</f>
        <v>16916</v>
      </c>
      <c r="G40" s="58">
        <f t="shared" si="0"/>
        <v>-1396</v>
      </c>
      <c r="H40" s="59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 ht="19.5" customHeight="1" thickBot="1">
      <c r="A41" s="160"/>
      <c r="B41" s="86"/>
      <c r="C41" s="87"/>
      <c r="D41" s="88"/>
      <c r="E41" s="89">
        <f>E40+E27+E22</f>
        <v>159688</v>
      </c>
      <c r="F41" s="89">
        <f>F40+F27+F22</f>
        <v>149926</v>
      </c>
      <c r="G41" s="90">
        <f t="shared" si="0"/>
        <v>9762</v>
      </c>
      <c r="H41" s="10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 ht="19.5" customHeight="1" thickTop="1">
      <c r="A42" s="159" t="s">
        <v>71</v>
      </c>
      <c r="B42" s="159" t="s">
        <v>21</v>
      </c>
      <c r="C42" s="149" t="s">
        <v>81</v>
      </c>
      <c r="D42" s="52" t="s">
        <v>81</v>
      </c>
      <c r="E42" s="57">
        <v>1800</v>
      </c>
      <c r="F42" s="57">
        <v>1300</v>
      </c>
      <c r="G42" s="58">
        <f t="shared" si="0"/>
        <v>500</v>
      </c>
      <c r="H42" s="59" t="s">
        <v>178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 ht="19.5" customHeight="1">
      <c r="A43" s="157"/>
      <c r="B43" s="157"/>
      <c r="C43" s="149"/>
      <c r="D43" s="49"/>
      <c r="E43" s="57">
        <f>E42</f>
        <v>1800</v>
      </c>
      <c r="F43" s="57">
        <f>F42</f>
        <v>1300</v>
      </c>
      <c r="G43" s="58">
        <f t="shared" si="0"/>
        <v>500</v>
      </c>
      <c r="H43" s="5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 ht="22.5">
      <c r="A44" s="157"/>
      <c r="B44" s="157"/>
      <c r="C44" s="149" t="s">
        <v>160</v>
      </c>
      <c r="D44" s="49" t="s">
        <v>159</v>
      </c>
      <c r="E44" s="57">
        <v>500</v>
      </c>
      <c r="F44" s="57">
        <v>1400</v>
      </c>
      <c r="G44" s="58">
        <f t="shared" si="0"/>
        <v>-900</v>
      </c>
      <c r="H44" s="9" t="s">
        <v>210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 ht="19.5" customHeight="1">
      <c r="A45" s="157"/>
      <c r="B45" s="157"/>
      <c r="C45" s="149"/>
      <c r="D45" s="52"/>
      <c r="E45" s="57">
        <v>500</v>
      </c>
      <c r="F45" s="57">
        <f>F44</f>
        <v>1400</v>
      </c>
      <c r="G45" s="58">
        <f t="shared" si="0"/>
        <v>-900</v>
      </c>
      <c r="H45" s="5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 ht="19.5" customHeight="1">
      <c r="A46" s="157"/>
      <c r="B46" s="158"/>
      <c r="C46" s="147"/>
      <c r="D46" s="148"/>
      <c r="E46" s="57">
        <f>E43+E45</f>
        <v>2300</v>
      </c>
      <c r="F46" s="57">
        <f>F45+F43</f>
        <v>2700</v>
      </c>
      <c r="G46" s="58">
        <f t="shared" si="0"/>
        <v>-400</v>
      </c>
      <c r="H46" s="59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 ht="19.5" customHeight="1" thickBot="1">
      <c r="A47" s="160"/>
      <c r="B47" s="150"/>
      <c r="C47" s="151"/>
      <c r="D47" s="152"/>
      <c r="E47" s="89">
        <f>E46</f>
        <v>2300</v>
      </c>
      <c r="F47" s="89">
        <f>F46</f>
        <v>2700</v>
      </c>
      <c r="G47" s="92">
        <f t="shared" si="0"/>
        <v>-400</v>
      </c>
      <c r="H47" s="9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 ht="45.75" thickTop="1">
      <c r="A48" s="159" t="s">
        <v>77</v>
      </c>
      <c r="B48" s="159" t="s">
        <v>15</v>
      </c>
      <c r="C48" s="157" t="s">
        <v>2</v>
      </c>
      <c r="D48" s="50" t="s">
        <v>2</v>
      </c>
      <c r="E48" s="73">
        <v>21700</v>
      </c>
      <c r="F48" s="73">
        <v>21433</v>
      </c>
      <c r="G48" s="74">
        <f t="shared" si="0"/>
        <v>267</v>
      </c>
      <c r="H48" s="8" t="s">
        <v>214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s="1" customFormat="1" ht="19.5" customHeight="1">
      <c r="A49" s="157"/>
      <c r="B49" s="157"/>
      <c r="C49" s="158"/>
      <c r="D49" s="52"/>
      <c r="E49" s="73">
        <f>E48</f>
        <v>21700</v>
      </c>
      <c r="F49" s="57">
        <v>21433</v>
      </c>
      <c r="G49" s="58">
        <f t="shared" si="0"/>
        <v>267</v>
      </c>
      <c r="H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s="1" customFormat="1" ht="22.5">
      <c r="A50" s="157"/>
      <c r="B50" s="157"/>
      <c r="C50" s="54" t="s">
        <v>129</v>
      </c>
      <c r="D50" s="52" t="s">
        <v>72</v>
      </c>
      <c r="E50" s="57">
        <v>2000</v>
      </c>
      <c r="F50" s="57">
        <v>2000</v>
      </c>
      <c r="G50" s="58">
        <f t="shared" si="0"/>
        <v>0</v>
      </c>
      <c r="H50" s="9" t="s">
        <v>211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1" customFormat="1" ht="19.5" customHeight="1">
      <c r="A51" s="157"/>
      <c r="B51" s="157"/>
      <c r="C51" s="50"/>
      <c r="D51" s="52"/>
      <c r="E51" s="57">
        <v>2000</v>
      </c>
      <c r="F51" s="57">
        <f>F50</f>
        <v>2000</v>
      </c>
      <c r="G51" s="58">
        <f t="shared" si="0"/>
        <v>0</v>
      </c>
      <c r="H51" s="8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s="1" customFormat="1" ht="19.5" customHeight="1">
      <c r="A52" s="157"/>
      <c r="B52" s="157"/>
      <c r="C52" s="157"/>
      <c r="D52" s="52" t="s">
        <v>73</v>
      </c>
      <c r="E52" s="57">
        <v>300</v>
      </c>
      <c r="F52" s="57">
        <v>200</v>
      </c>
      <c r="G52" s="58">
        <f t="shared" si="0"/>
        <v>100</v>
      </c>
      <c r="H52" s="9" t="s">
        <v>170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s="1" customFormat="1" ht="19.5" customHeight="1">
      <c r="A53" s="157"/>
      <c r="B53" s="157"/>
      <c r="C53" s="158"/>
      <c r="D53" s="52"/>
      <c r="E53" s="57">
        <v>300</v>
      </c>
      <c r="F53" s="57">
        <f>F52</f>
        <v>200</v>
      </c>
      <c r="G53" s="58">
        <f t="shared" si="0"/>
        <v>100</v>
      </c>
      <c r="H53" s="5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s="1" customFormat="1" ht="33.75">
      <c r="A54" s="157"/>
      <c r="B54" s="157"/>
      <c r="C54" s="156" t="s">
        <v>74</v>
      </c>
      <c r="D54" s="52" t="s">
        <v>74</v>
      </c>
      <c r="E54" s="2">
        <v>950</v>
      </c>
      <c r="F54" s="57">
        <v>500</v>
      </c>
      <c r="G54" s="58">
        <f>E55-F54</f>
        <v>450</v>
      </c>
      <c r="H54" s="9" t="s">
        <v>212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s="1" customFormat="1" ht="19.5" customHeight="1">
      <c r="A55" s="157"/>
      <c r="B55" s="157"/>
      <c r="C55" s="158"/>
      <c r="D55" s="52"/>
      <c r="E55" s="57">
        <f>E54</f>
        <v>950</v>
      </c>
      <c r="F55" s="57">
        <f>F54</f>
        <v>500</v>
      </c>
      <c r="G55" s="58">
        <v>450</v>
      </c>
      <c r="H55" s="5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s="1" customFormat="1" ht="19.5" customHeight="1">
      <c r="A56" s="157"/>
      <c r="B56" s="157"/>
      <c r="C56" s="156" t="s">
        <v>75</v>
      </c>
      <c r="D56" s="52" t="s">
        <v>75</v>
      </c>
      <c r="E56" s="57">
        <v>750</v>
      </c>
      <c r="F56" s="57">
        <v>750</v>
      </c>
      <c r="G56" s="58">
        <f t="shared" si="0"/>
        <v>0</v>
      </c>
      <c r="H56" s="59" t="s">
        <v>136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1" customFormat="1" ht="19.5" customHeight="1">
      <c r="A57" s="157"/>
      <c r="B57" s="157"/>
      <c r="C57" s="158"/>
      <c r="D57" s="52"/>
      <c r="E57" s="57">
        <v>750</v>
      </c>
      <c r="F57" s="57">
        <f>F56</f>
        <v>750</v>
      </c>
      <c r="G57" s="58">
        <f t="shared" si="0"/>
        <v>0</v>
      </c>
      <c r="H57" s="5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s="1" customFormat="1" ht="19.5" customHeight="1">
      <c r="A58" s="157"/>
      <c r="B58" s="157"/>
      <c r="C58" s="156" t="s">
        <v>76</v>
      </c>
      <c r="D58" s="52" t="s">
        <v>76</v>
      </c>
      <c r="E58" s="57">
        <v>0</v>
      </c>
      <c r="F58" s="57">
        <v>0</v>
      </c>
      <c r="G58" s="58">
        <f t="shared" si="0"/>
        <v>0</v>
      </c>
      <c r="H58" s="5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s="1" customFormat="1" ht="19.5" customHeight="1">
      <c r="A59" s="157"/>
      <c r="B59" s="157"/>
      <c r="C59" s="157"/>
      <c r="D59" s="52" t="s">
        <v>82</v>
      </c>
      <c r="E59" s="57">
        <v>80</v>
      </c>
      <c r="F59" s="57">
        <v>70</v>
      </c>
      <c r="G59" s="58">
        <f t="shared" si="0"/>
        <v>10</v>
      </c>
      <c r="H59" s="51" t="s">
        <v>172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s="1" customFormat="1" ht="19.5" customHeight="1">
      <c r="A60" s="158"/>
      <c r="B60" s="158"/>
      <c r="C60" s="158"/>
      <c r="D60" s="52"/>
      <c r="E60" s="57">
        <f>E59</f>
        <v>80</v>
      </c>
      <c r="F60" s="57">
        <f>F59+F58</f>
        <v>70</v>
      </c>
      <c r="G60" s="58">
        <f t="shared" si="0"/>
        <v>10</v>
      </c>
      <c r="H60" s="5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s="1" customFormat="1" ht="19.5" customHeight="1">
      <c r="A61" s="156" t="s">
        <v>158</v>
      </c>
      <c r="B61" s="156" t="s">
        <v>157</v>
      </c>
      <c r="C61" s="156" t="s">
        <v>22</v>
      </c>
      <c r="D61" s="52" t="s">
        <v>22</v>
      </c>
      <c r="E61" s="57">
        <v>1020</v>
      </c>
      <c r="F61" s="57">
        <v>1300</v>
      </c>
      <c r="G61" s="58">
        <f t="shared" si="0"/>
        <v>-280</v>
      </c>
      <c r="H61" s="59" t="s">
        <v>191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s="1" customFormat="1" ht="19.5" customHeight="1">
      <c r="A62" s="157"/>
      <c r="B62" s="157"/>
      <c r="C62" s="158"/>
      <c r="D62" s="52"/>
      <c r="E62" s="57">
        <f>E61</f>
        <v>1020</v>
      </c>
      <c r="F62" s="57">
        <f>F61</f>
        <v>1300</v>
      </c>
      <c r="G62" s="58">
        <f aca="true" t="shared" si="1" ref="G62:G77">E62-F62</f>
        <v>-280</v>
      </c>
      <c r="H62" s="5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s="1" customFormat="1" ht="19.5" customHeight="1">
      <c r="A63" s="157"/>
      <c r="B63" s="158"/>
      <c r="C63" s="71"/>
      <c r="D63" s="72"/>
      <c r="E63" s="57">
        <f>E62+E60+E57+E55+E53+E51+E49</f>
        <v>26800</v>
      </c>
      <c r="F63" s="57">
        <f>F62+F60+F57+F55+F53+F51+F49</f>
        <v>26253</v>
      </c>
      <c r="G63" s="58">
        <f t="shared" si="1"/>
        <v>547</v>
      </c>
      <c r="H63" s="59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1" customFormat="1" ht="19.5" customHeight="1">
      <c r="A64" s="157"/>
      <c r="B64" s="156" t="s">
        <v>23</v>
      </c>
      <c r="C64" s="156" t="s">
        <v>78</v>
      </c>
      <c r="D64" s="53" t="s">
        <v>78</v>
      </c>
      <c r="E64" s="57">
        <v>240</v>
      </c>
      <c r="F64" s="57">
        <v>200</v>
      </c>
      <c r="G64" s="58">
        <f t="shared" si="1"/>
        <v>40</v>
      </c>
      <c r="H64" s="59" t="s">
        <v>175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s="1" customFormat="1" ht="19.5" customHeight="1">
      <c r="A65" s="157"/>
      <c r="B65" s="157"/>
      <c r="C65" s="158"/>
      <c r="D65" s="53"/>
      <c r="E65" s="57">
        <f>E64</f>
        <v>240</v>
      </c>
      <c r="F65" s="57">
        <f>F64</f>
        <v>200</v>
      </c>
      <c r="G65" s="58">
        <f t="shared" si="1"/>
        <v>40</v>
      </c>
      <c r="H65" s="5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s="1" customFormat="1" ht="33.75">
      <c r="A66" s="157"/>
      <c r="B66" s="157"/>
      <c r="C66" s="156" t="s">
        <v>79</v>
      </c>
      <c r="D66" s="53" t="s">
        <v>156</v>
      </c>
      <c r="E66" s="57">
        <v>1200</v>
      </c>
      <c r="F66" s="57">
        <v>600</v>
      </c>
      <c r="G66" s="58">
        <f t="shared" si="1"/>
        <v>600</v>
      </c>
      <c r="H66" s="9" t="s">
        <v>213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1" customFormat="1" ht="19.5" customHeight="1">
      <c r="A67" s="157"/>
      <c r="B67" s="157"/>
      <c r="C67" s="158"/>
      <c r="D67" s="53"/>
      <c r="E67" s="57">
        <f>E66</f>
        <v>1200</v>
      </c>
      <c r="F67" s="57">
        <v>600</v>
      </c>
      <c r="G67" s="58">
        <f t="shared" si="1"/>
        <v>600</v>
      </c>
      <c r="H67" s="5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1" customFormat="1" ht="19.5" customHeight="1">
      <c r="A68" s="157"/>
      <c r="B68" s="158"/>
      <c r="C68" s="71"/>
      <c r="D68" s="72"/>
      <c r="E68" s="57">
        <f>E67+E65</f>
        <v>1440</v>
      </c>
      <c r="F68" s="57">
        <f>F67+F65</f>
        <v>800</v>
      </c>
      <c r="G68" s="58">
        <f t="shared" si="1"/>
        <v>640</v>
      </c>
      <c r="H68" s="5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s="1" customFormat="1" ht="19.5" customHeight="1" thickBot="1">
      <c r="A69" s="160"/>
      <c r="B69" s="86"/>
      <c r="C69" s="87"/>
      <c r="D69" s="88"/>
      <c r="E69" s="89">
        <f>E68+E63</f>
        <v>28240</v>
      </c>
      <c r="F69" s="89">
        <f>F68+F63</f>
        <v>27053</v>
      </c>
      <c r="G69" s="90">
        <f t="shared" si="1"/>
        <v>1187</v>
      </c>
      <c r="H69" s="10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s="1" customFormat="1" ht="19.5" customHeight="1" thickTop="1">
      <c r="A70" s="158" t="s">
        <v>24</v>
      </c>
      <c r="B70" s="158" t="s">
        <v>24</v>
      </c>
      <c r="C70" s="158" t="s">
        <v>24</v>
      </c>
      <c r="D70" s="80" t="s">
        <v>80</v>
      </c>
      <c r="E70" s="74">
        <v>0</v>
      </c>
      <c r="F70" s="74">
        <v>1000</v>
      </c>
      <c r="G70" s="74">
        <f t="shared" si="1"/>
        <v>-1000</v>
      </c>
      <c r="H70" s="9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s="1" customFormat="1" ht="19.5" customHeight="1">
      <c r="A71" s="149"/>
      <c r="B71" s="149"/>
      <c r="C71" s="149"/>
      <c r="D71" s="53"/>
      <c r="E71" s="57">
        <f aca="true" t="shared" si="2" ref="E71:F73">E70</f>
        <v>0</v>
      </c>
      <c r="F71" s="57">
        <f t="shared" si="2"/>
        <v>1000</v>
      </c>
      <c r="G71" s="58">
        <f t="shared" si="1"/>
        <v>-1000</v>
      </c>
      <c r="H71" s="5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s="1" customFormat="1" ht="19.5" customHeight="1">
      <c r="A72" s="149"/>
      <c r="B72" s="149"/>
      <c r="C72" s="147"/>
      <c r="D72" s="148"/>
      <c r="E72" s="57">
        <f t="shared" si="2"/>
        <v>0</v>
      </c>
      <c r="F72" s="57">
        <f t="shared" si="2"/>
        <v>1000</v>
      </c>
      <c r="G72" s="58">
        <f t="shared" si="1"/>
        <v>-1000</v>
      </c>
      <c r="H72" s="5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s="1" customFormat="1" ht="19.5" customHeight="1" thickBot="1">
      <c r="A73" s="170"/>
      <c r="B73" s="150"/>
      <c r="C73" s="151"/>
      <c r="D73" s="152"/>
      <c r="E73" s="89">
        <f t="shared" si="2"/>
        <v>0</v>
      </c>
      <c r="F73" s="89">
        <f t="shared" si="2"/>
        <v>1000</v>
      </c>
      <c r="G73" s="90">
        <f t="shared" si="1"/>
        <v>-1000</v>
      </c>
      <c r="H73" s="9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s="1" customFormat="1" ht="19.5" customHeight="1" thickTop="1">
      <c r="A74" s="158" t="s">
        <v>25</v>
      </c>
      <c r="B74" s="158" t="s">
        <v>130</v>
      </c>
      <c r="C74" s="158" t="s">
        <v>84</v>
      </c>
      <c r="D74" s="80" t="s">
        <v>84</v>
      </c>
      <c r="E74" s="74">
        <v>500</v>
      </c>
      <c r="F74" s="74">
        <v>500</v>
      </c>
      <c r="G74" s="74">
        <f t="shared" si="1"/>
        <v>0</v>
      </c>
      <c r="H74" s="91" t="s">
        <v>190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1" customFormat="1" ht="19.5" customHeight="1">
      <c r="A75" s="149"/>
      <c r="B75" s="149"/>
      <c r="C75" s="149"/>
      <c r="D75" s="53"/>
      <c r="E75" s="58">
        <v>500</v>
      </c>
      <c r="F75" s="58">
        <f>F74</f>
        <v>500</v>
      </c>
      <c r="G75" s="58">
        <f t="shared" si="1"/>
        <v>0</v>
      </c>
      <c r="H75" s="5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1" customFormat="1" ht="19.5" customHeight="1">
      <c r="A76" s="149"/>
      <c r="B76" s="149"/>
      <c r="C76" s="147"/>
      <c r="D76" s="148"/>
      <c r="E76" s="57">
        <v>500</v>
      </c>
      <c r="F76" s="57">
        <f>F74</f>
        <v>500</v>
      </c>
      <c r="G76" s="58">
        <f t="shared" si="1"/>
        <v>0</v>
      </c>
      <c r="H76" s="5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1" customFormat="1" ht="19.5" customHeight="1" thickBot="1">
      <c r="A77" s="170"/>
      <c r="B77" s="150"/>
      <c r="C77" s="151"/>
      <c r="D77" s="152"/>
      <c r="E77" s="89">
        <v>500</v>
      </c>
      <c r="F77" s="89">
        <f>F76</f>
        <v>500</v>
      </c>
      <c r="G77" s="90">
        <f t="shared" si="1"/>
        <v>0</v>
      </c>
      <c r="H77" s="9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9.5" customHeight="1" thickTop="1">
      <c r="A78" s="167" t="s">
        <v>83</v>
      </c>
      <c r="B78" s="168"/>
      <c r="C78" s="168"/>
      <c r="D78" s="169"/>
      <c r="E78" s="61">
        <f>E77+E73+E69+E47+E41</f>
        <v>190728</v>
      </c>
      <c r="F78" s="61">
        <f>F77+F73+F69+F47+F41</f>
        <v>181179</v>
      </c>
      <c r="G78" s="75">
        <f>E78-F78</f>
        <v>9549</v>
      </c>
      <c r="H78" s="105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 ht="13.5">
      <c r="A79" s="3"/>
      <c r="B79" s="3"/>
      <c r="C79" s="3"/>
      <c r="D79" s="3"/>
      <c r="E79" s="11"/>
      <c r="F79" s="11"/>
      <c r="G79" s="11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9:21" ht="13.5"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9:21" ht="13.5"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9:21" ht="13.5"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</sheetData>
  <sheetProtection/>
  <mergeCells count="49">
    <mergeCell ref="A3:A22"/>
    <mergeCell ref="A23:A41"/>
    <mergeCell ref="B23:B27"/>
    <mergeCell ref="B3:B22"/>
    <mergeCell ref="B74:B76"/>
    <mergeCell ref="C76:D76"/>
    <mergeCell ref="C70:C71"/>
    <mergeCell ref="A48:A60"/>
    <mergeCell ref="A61:A69"/>
    <mergeCell ref="B48:B60"/>
    <mergeCell ref="B61:B63"/>
    <mergeCell ref="C36:C37"/>
    <mergeCell ref="C42:C43"/>
    <mergeCell ref="C38:C39"/>
    <mergeCell ref="A70:A73"/>
    <mergeCell ref="B70:B72"/>
    <mergeCell ref="C61:C62"/>
    <mergeCell ref="C46:D46"/>
    <mergeCell ref="B47:D47"/>
    <mergeCell ref="A74:A77"/>
    <mergeCell ref="C72:D72"/>
    <mergeCell ref="B73:D73"/>
    <mergeCell ref="B77:D77"/>
    <mergeCell ref="C74:C75"/>
    <mergeCell ref="C44:C45"/>
    <mergeCell ref="B64:B68"/>
    <mergeCell ref="C64:C65"/>
    <mergeCell ref="C58:C60"/>
    <mergeCell ref="C56:C57"/>
    <mergeCell ref="C5:C11"/>
    <mergeCell ref="C12:C13"/>
    <mergeCell ref="C23:C24"/>
    <mergeCell ref="C48:C49"/>
    <mergeCell ref="A78:D78"/>
    <mergeCell ref="C25:C26"/>
    <mergeCell ref="C28:C29"/>
    <mergeCell ref="C52:C53"/>
    <mergeCell ref="C54:C55"/>
    <mergeCell ref="C30:C31"/>
    <mergeCell ref="C14:C19"/>
    <mergeCell ref="A42:A47"/>
    <mergeCell ref="B42:B46"/>
    <mergeCell ref="C66:C67"/>
    <mergeCell ref="G1:H1"/>
    <mergeCell ref="B28:B40"/>
    <mergeCell ref="C34:C35"/>
    <mergeCell ref="C32:C33"/>
    <mergeCell ref="C20:C21"/>
    <mergeCell ref="C3:C4"/>
  </mergeCells>
  <printOptions/>
  <pageMargins left="0.5118110236220472" right="0.31496062992125984" top="0.7086614173228347" bottom="0.5118110236220472" header="0.31496062992125984" footer="0.1968503937007874"/>
  <pageSetup horizontalDpi="600" verticalDpi="600" orientation="landscape" pageOrder="overThenDown" paperSize="9" r:id="rId1"/>
  <headerFooter scaleWithDoc="0" alignWithMargins="0">
    <oddHeader>&amp;C&amp;"굴림,굵게"&amp;16 2017년 세출예산(안)</oddHeader>
    <oddFooter>&amp;C&amp;P / &amp;N</oddFooter>
  </headerFooter>
  <ignoredErrors>
    <ignoredError sqref="E19" formulaRange="1"/>
    <ignoredError sqref="F76 F46" formula="1"/>
    <ignoredError sqref="E78:G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</cp:lastModifiedBy>
  <cp:lastPrinted>2016-12-06T01:41:47Z</cp:lastPrinted>
  <dcterms:created xsi:type="dcterms:W3CDTF">2010-01-14T13:49:12Z</dcterms:created>
  <dcterms:modified xsi:type="dcterms:W3CDTF">2016-12-30T08:34:21Z</dcterms:modified>
  <cp:category/>
  <cp:version/>
  <cp:contentType/>
  <cp:contentStatus/>
</cp:coreProperties>
</file>