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15" windowWidth="14160" windowHeight="9555" activeTab="0"/>
  </bookViews>
  <sheets>
    <sheet name="재정상태보고서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'재정상태보고서'!$A$1:$O$132</definedName>
    <definedName name="_xlnm.Print_Titles" localSheetId="0">'재정상태보고서'!$5:$6</definedName>
  </definedNames>
  <calcPr fullCalcOnLoad="1"/>
</workbook>
</file>

<file path=xl/sharedStrings.xml><?xml version="1.0" encoding="utf-8"?>
<sst xmlns="http://schemas.openxmlformats.org/spreadsheetml/2006/main" count="134" uniqueCount="126">
  <si>
    <t>현금및현금성자산</t>
  </si>
  <si>
    <t>미수세금</t>
  </si>
  <si>
    <t>미수세금대손충당금</t>
  </si>
  <si>
    <t>미수세외수입금</t>
  </si>
  <si>
    <t>미수세외수입금대손충당금</t>
  </si>
  <si>
    <t>기타유동자산</t>
  </si>
  <si>
    <t>장기투자증권</t>
  </si>
  <si>
    <t>토지</t>
  </si>
  <si>
    <t>입목</t>
  </si>
  <si>
    <t>건물</t>
  </si>
  <si>
    <t>구축물</t>
  </si>
  <si>
    <t>구축물감가상각누계액</t>
  </si>
  <si>
    <t>기계장치</t>
  </si>
  <si>
    <t>기계장치감가상각누계액</t>
  </si>
  <si>
    <t>차량운반구</t>
  </si>
  <si>
    <t>차량운반구감가상각누계액</t>
  </si>
  <si>
    <t>집기비품</t>
  </si>
  <si>
    <t>집기비품감가상각누계액</t>
  </si>
  <si>
    <t>건설중인일반유형자산</t>
  </si>
  <si>
    <t>도서관</t>
  </si>
  <si>
    <t>도서관감가상각누계액</t>
  </si>
  <si>
    <t>주차장</t>
  </si>
  <si>
    <t>공원</t>
  </si>
  <si>
    <t>공원감가상각누계액</t>
  </si>
  <si>
    <t>박물관및미술관</t>
  </si>
  <si>
    <t>박물관및미술관감가상각누계액</t>
  </si>
  <si>
    <t>수목원및휴양림</t>
  </si>
  <si>
    <t>수목원및휴양림감가상각누계액</t>
  </si>
  <si>
    <t>체육시설</t>
  </si>
  <si>
    <t>체육시설감가상각누계액</t>
  </si>
  <si>
    <t>사회복지시설</t>
  </si>
  <si>
    <t>사회복지시설감가상각누계액</t>
  </si>
  <si>
    <t>의료시설</t>
  </si>
  <si>
    <t>의료시설감가상각누계액</t>
  </si>
  <si>
    <t>기타주민편의시설</t>
  </si>
  <si>
    <t>기타주민편의시설감가상각누계액</t>
  </si>
  <si>
    <t>건설중인주민편의시설</t>
  </si>
  <si>
    <t>도로</t>
  </si>
  <si>
    <t>상수도시설</t>
  </si>
  <si>
    <t>수질정화시설</t>
  </si>
  <si>
    <t>수질정화시설감가상각누계액</t>
  </si>
  <si>
    <t>폐기물처리시설</t>
  </si>
  <si>
    <t>재활용시설</t>
  </si>
  <si>
    <t>재활용시설감가상각누계액</t>
  </si>
  <si>
    <t>농수산기반시설</t>
  </si>
  <si>
    <t>농수산기반시설감가상각누계액</t>
  </si>
  <si>
    <t>기타사회기반시설</t>
  </si>
  <si>
    <t>기타사회기반시설감가상각누계액</t>
  </si>
  <si>
    <t>건설중인사회기반시설</t>
  </si>
  <si>
    <t>보증금</t>
  </si>
  <si>
    <t>무형자산</t>
  </si>
  <si>
    <t>기타유동부채</t>
  </si>
  <si>
    <t>장기차입금</t>
  </si>
  <si>
    <t>퇴직급여충당부채</t>
  </si>
  <si>
    <t>기타비유동부채</t>
  </si>
  <si>
    <t>1. 재정상태보고서</t>
  </si>
  <si>
    <t>2009년 12월 31일 현재</t>
  </si>
  <si>
    <t>포항시</t>
  </si>
  <si>
    <t>(단위: 천원)</t>
  </si>
  <si>
    <t>(단위: 원)</t>
  </si>
  <si>
    <t>과목</t>
  </si>
  <si>
    <t>당해연도 (2009년)</t>
  </si>
  <si>
    <t xml:space="preserve"> 회계별-
내부거래-합계=0</t>
  </si>
  <si>
    <t>일반회계</t>
  </si>
  <si>
    <t>기타특별회계</t>
  </si>
  <si>
    <t xml:space="preserve">기타특별회계 </t>
  </si>
  <si>
    <t>기금</t>
  </si>
  <si>
    <t xml:space="preserve">기금 </t>
  </si>
  <si>
    <t xml:space="preserve">지방공기업
특별회계 </t>
  </si>
  <si>
    <t>지방공기업
특별회계</t>
  </si>
  <si>
    <t>내부거래</t>
  </si>
  <si>
    <t>계</t>
  </si>
  <si>
    <t xml:space="preserve"> </t>
  </si>
  <si>
    <t>자   산</t>
  </si>
  <si>
    <t>Ⅰ. 유동자산</t>
  </si>
  <si>
    <t>단기금융상품</t>
  </si>
  <si>
    <t>단기융자금</t>
  </si>
  <si>
    <t>단기융자금대손충당금</t>
  </si>
  <si>
    <t>재고자산</t>
  </si>
  <si>
    <t>미수정부간이전수익</t>
  </si>
  <si>
    <t>Ⅱ. 투자자산</t>
  </si>
  <si>
    <t>장기금융상품</t>
  </si>
  <si>
    <t>장기융자금</t>
  </si>
  <si>
    <t>장기융자금대손충당금</t>
  </si>
  <si>
    <t>기타투자자산</t>
  </si>
  <si>
    <t>Ⅲ. 일반유형자산</t>
  </si>
  <si>
    <t>건물감가상각누계액</t>
  </si>
  <si>
    <t>임차개량자산</t>
  </si>
  <si>
    <t>임차개량자산감가상각누계액</t>
  </si>
  <si>
    <t>기타일반유형자산</t>
  </si>
  <si>
    <t>기타일반유형자산감가상각누계액</t>
  </si>
  <si>
    <t>Ⅳ. 주민편의시설</t>
  </si>
  <si>
    <t>주차장감가상각누계액</t>
  </si>
  <si>
    <t>동물원</t>
  </si>
  <si>
    <t>동물원감가상각누계액</t>
  </si>
  <si>
    <t>문화및관광시설</t>
  </si>
  <si>
    <t>문화및관광시설감가상각누계액</t>
  </si>
  <si>
    <t>교육시설</t>
  </si>
  <si>
    <t>교육시설감가상각누계액</t>
  </si>
  <si>
    <t>Ⅴ. 사회기반시설</t>
  </si>
  <si>
    <t>상수도시설감가상각누계액</t>
  </si>
  <si>
    <t>하천부속시설</t>
  </si>
  <si>
    <t>폐기물처리시설감가상각누계액</t>
  </si>
  <si>
    <t>어항및항만시설</t>
  </si>
  <si>
    <t>어항및항만시설감가상각누계액</t>
  </si>
  <si>
    <t>Ⅵ. 기타비유동자산</t>
  </si>
  <si>
    <t>기타비유동자산</t>
  </si>
  <si>
    <t>(자산총계)</t>
  </si>
  <si>
    <t>부     채</t>
  </si>
  <si>
    <t>Ⅰ. 유동부채</t>
  </si>
  <si>
    <t>단기차입금</t>
  </si>
  <si>
    <t>유동성장기차입부채</t>
  </si>
  <si>
    <t>Ⅱ. 장기차입부채</t>
  </si>
  <si>
    <t>장기예수금</t>
  </si>
  <si>
    <t>Ⅲ. 기타비유동부채</t>
  </si>
  <si>
    <t>(부채총계)</t>
  </si>
  <si>
    <t>Ⅰ. 고정순자산</t>
  </si>
  <si>
    <t>고정순자산</t>
  </si>
  <si>
    <t>Ⅱ. 특정순자산</t>
  </si>
  <si>
    <t>특정순자산</t>
  </si>
  <si>
    <t>Ⅲ. 일반순자산</t>
  </si>
  <si>
    <t>일반순자산</t>
  </si>
  <si>
    <t>(순자산총계)</t>
  </si>
  <si>
    <t>(부채와 순자산총계)</t>
  </si>
  <si>
    <t>자산-부채-순자산=0</t>
  </si>
  <si>
    <t>자산-부채및순자산=0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</si>
</sst>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\(#,##0.0\)"/>
    <numFmt numFmtId="179" formatCode="_-* #,##0_-;\-* #,##0_-;_-* &quot;-&quot;??_-;_-@_-"/>
    <numFmt numFmtId="180" formatCode="#,##0_ "/>
    <numFmt numFmtId="181" formatCode="#,##0;\-#,##0;\-"/>
    <numFmt numFmtId="182" formatCode="_-* #,##0.0_-;\-* #,##0.0_-;_-* &quot;-&quot;_-;_-@_-"/>
    <numFmt numFmtId="183" formatCode="#,##0;[Red]#,##0"/>
    <numFmt numFmtId="184" formatCode="#,##0.0_);[Red]\(#,##0.0\)"/>
    <numFmt numFmtId="185" formatCode="#,##0.00_);[Red]\(#,##0.00\)"/>
    <numFmt numFmtId="186" formatCode="#,##0.000_);[Red]\(#,##0.000\)"/>
    <numFmt numFmtId="187" formatCode="0_);[Red]\(0\)"/>
    <numFmt numFmtId="188" formatCode="[$-412]yyyy&quot;년&quot;\ m&quot;월&quot;\ d&quot;일&quot;\ dddd"/>
    <numFmt numFmtId="189" formatCode="0.0%"/>
    <numFmt numFmtId="190" formatCode="0.000%"/>
  </numFmts>
  <fonts count="11">
    <font>
      <sz val="11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8"/>
      <name val="돋움"/>
      <family val="3"/>
    </font>
    <font>
      <b/>
      <sz val="18"/>
      <name val="한컴바탕"/>
      <family val="1"/>
    </font>
    <font>
      <sz val="11"/>
      <name val="한컴바탕"/>
      <family val="1"/>
    </font>
    <font>
      <sz val="18"/>
      <name val="한컴바탕"/>
      <family val="1"/>
    </font>
    <font>
      <sz val="10"/>
      <name val="한컴바탕"/>
      <family val="1"/>
    </font>
    <font>
      <b/>
      <sz val="10"/>
      <name val="한컴바탕"/>
      <family val="1"/>
    </font>
    <font>
      <b/>
      <sz val="11"/>
      <name val="한컴바탕"/>
      <family val="1"/>
    </font>
    <font>
      <sz val="9"/>
      <name val="한컴바탕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41" fontId="5" fillId="0" borderId="0" xfId="17" applyFont="1" applyAlignment="1">
      <alignment vertical="center"/>
    </xf>
    <xf numFmtId="10" fontId="5" fillId="0" borderId="0" xfId="15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9" fontId="5" fillId="0" borderId="0" xfId="15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17" applyNumberFormat="1" applyFont="1" applyAlignment="1">
      <alignment horizontal="right" vertical="center"/>
    </xf>
    <xf numFmtId="41" fontId="6" fillId="0" borderId="0" xfId="17" applyFont="1" applyAlignment="1">
      <alignment horizontal="right" vertical="center"/>
    </xf>
    <xf numFmtId="176" fontId="6" fillId="0" borderId="0" xfId="17" applyNumberFormat="1" applyFont="1" applyFill="1" applyAlignment="1">
      <alignment horizontal="right" vertical="center"/>
    </xf>
    <xf numFmtId="41" fontId="6" fillId="0" borderId="0" xfId="17" applyFont="1" applyFill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41" fontId="7" fillId="0" borderId="0" xfId="17" applyFont="1" applyAlignment="1">
      <alignment vertical="center"/>
    </xf>
    <xf numFmtId="41" fontId="7" fillId="0" borderId="0" xfId="17" applyFont="1" applyAlignment="1">
      <alignment horizontal="right" vertical="center"/>
    </xf>
    <xf numFmtId="176" fontId="7" fillId="0" borderId="0" xfId="17" applyNumberFormat="1" applyFont="1" applyAlignment="1">
      <alignment horizontal="right" vertical="center"/>
    </xf>
    <xf numFmtId="10" fontId="7" fillId="0" borderId="0" xfId="15" applyNumberFormat="1" applyFont="1" applyAlignment="1">
      <alignment vertical="center"/>
    </xf>
    <xf numFmtId="189" fontId="7" fillId="0" borderId="0" xfId="15" applyNumberFormat="1" applyFont="1" applyAlignment="1">
      <alignment vertical="center"/>
    </xf>
    <xf numFmtId="176" fontId="8" fillId="0" borderId="1" xfId="22" applyNumberFormat="1" applyFont="1" applyFill="1" applyBorder="1" applyAlignment="1">
      <alignment horizontal="center" vertical="center"/>
      <protection/>
    </xf>
    <xf numFmtId="176" fontId="8" fillId="0" borderId="2" xfId="22" applyNumberFormat="1" applyFont="1" applyFill="1" applyBorder="1" applyAlignment="1">
      <alignment horizontal="center" vertical="center"/>
      <protection/>
    </xf>
    <xf numFmtId="176" fontId="8" fillId="0" borderId="3" xfId="22" applyNumberFormat="1" applyFont="1" applyFill="1" applyBorder="1" applyAlignment="1">
      <alignment horizontal="center" vertical="center"/>
      <protection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41" fontId="9" fillId="0" borderId="0" xfId="17" applyFont="1" applyFill="1" applyAlignment="1">
      <alignment horizontal="center" vertical="center" wrapText="1"/>
    </xf>
    <xf numFmtId="10" fontId="9" fillId="0" borderId="0" xfId="15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89" fontId="9" fillId="0" borderId="0" xfId="15" applyNumberFormat="1" applyFont="1" applyFill="1" applyAlignment="1">
      <alignment vertical="center"/>
    </xf>
    <xf numFmtId="176" fontId="8" fillId="0" borderId="7" xfId="22" applyNumberFormat="1" applyFont="1" applyFill="1" applyBorder="1" applyAlignment="1">
      <alignment horizontal="center" vertical="center"/>
      <protection/>
    </xf>
    <xf numFmtId="176" fontId="8" fillId="0" borderId="8" xfId="22" applyNumberFormat="1" applyFont="1" applyFill="1" applyBorder="1" applyAlignment="1">
      <alignment horizontal="center" vertical="center"/>
      <protection/>
    </xf>
    <xf numFmtId="176" fontId="8" fillId="0" borderId="9" xfId="22" applyNumberFormat="1" applyFont="1" applyFill="1" applyBorder="1" applyAlignment="1">
      <alignment horizontal="center" vertical="center"/>
      <protection/>
    </xf>
    <xf numFmtId="176" fontId="8" fillId="0" borderId="10" xfId="0" applyNumberFormat="1" applyFont="1" applyFill="1" applyBorder="1" applyAlignment="1">
      <alignment horizontal="center" vertical="center"/>
    </xf>
    <xf numFmtId="41" fontId="8" fillId="0" borderId="10" xfId="17" applyFont="1" applyFill="1" applyBorder="1" applyAlignment="1">
      <alignment horizontal="center" vertical="center"/>
    </xf>
    <xf numFmtId="41" fontId="8" fillId="0" borderId="9" xfId="17" applyFont="1" applyFill="1" applyBorder="1" applyAlignment="1">
      <alignment horizontal="center" vertical="center"/>
    </xf>
    <xf numFmtId="176" fontId="8" fillId="0" borderId="10" xfId="22" applyNumberFormat="1" applyFont="1" applyFill="1" applyBorder="1" applyAlignment="1">
      <alignment horizontal="center" vertical="center" wrapText="1" shrinkToFit="1"/>
      <protection/>
    </xf>
    <xf numFmtId="41" fontId="8" fillId="0" borderId="10" xfId="17" applyFont="1" applyFill="1" applyBorder="1" applyAlignment="1">
      <alignment horizontal="center" vertical="center" wrapText="1" shrinkToFit="1"/>
    </xf>
    <xf numFmtId="176" fontId="8" fillId="0" borderId="9" xfId="22" applyNumberFormat="1" applyFont="1" applyFill="1" applyBorder="1" applyAlignment="1">
      <alignment horizontal="center" vertical="center" wrapText="1" shrinkToFit="1"/>
      <protection/>
    </xf>
    <xf numFmtId="41" fontId="8" fillId="0" borderId="11" xfId="17" applyFont="1" applyFill="1" applyBorder="1" applyAlignment="1">
      <alignment horizontal="center" vertical="center" wrapText="1" shrinkToFit="1"/>
    </xf>
    <xf numFmtId="176" fontId="8" fillId="0" borderId="12" xfId="17" applyNumberFormat="1" applyFont="1" applyFill="1" applyBorder="1" applyAlignment="1">
      <alignment horizontal="center" vertical="center" wrapText="1"/>
    </xf>
    <xf numFmtId="176" fontId="7" fillId="0" borderId="13" xfId="22" applyNumberFormat="1" applyFont="1" applyBorder="1" applyAlignment="1">
      <alignment horizontal="center" vertical="center"/>
      <protection/>
    </xf>
    <xf numFmtId="176" fontId="7" fillId="0" borderId="14" xfId="22" applyNumberFormat="1" applyFont="1" applyBorder="1" applyAlignment="1">
      <alignment horizontal="center" vertical="center"/>
      <protection/>
    </xf>
    <xf numFmtId="176" fontId="8" fillId="0" borderId="15" xfId="0" applyNumberFormat="1" applyFont="1" applyBorder="1" applyAlignment="1">
      <alignment horizontal="center" vertical="center"/>
    </xf>
    <xf numFmtId="41" fontId="8" fillId="0" borderId="15" xfId="17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41" fontId="7" fillId="0" borderId="14" xfId="17" applyFont="1" applyFill="1" applyBorder="1" applyAlignment="1">
      <alignment horizontal="center" vertical="center"/>
    </xf>
    <xf numFmtId="176" fontId="7" fillId="0" borderId="15" xfId="22" applyNumberFormat="1" applyFont="1" applyBorder="1" applyAlignment="1">
      <alignment horizontal="center" vertical="center" wrapText="1" shrinkToFit="1"/>
      <protection/>
    </xf>
    <xf numFmtId="41" fontId="7" fillId="0" borderId="15" xfId="17" applyFont="1" applyBorder="1" applyAlignment="1">
      <alignment horizontal="center" vertical="center" wrapText="1" shrinkToFit="1"/>
    </xf>
    <xf numFmtId="41" fontId="7" fillId="0" borderId="14" xfId="17" applyFont="1" applyBorder="1" applyAlignment="1">
      <alignment horizontal="center" vertical="center" wrapText="1" shrinkToFit="1"/>
    </xf>
    <xf numFmtId="41" fontId="7" fillId="0" borderId="16" xfId="17" applyFont="1" applyBorder="1" applyAlignment="1">
      <alignment horizontal="center" vertical="center" wrapText="1" shrinkToFit="1"/>
    </xf>
    <xf numFmtId="176" fontId="7" fillId="0" borderId="16" xfId="17" applyNumberFormat="1" applyFont="1" applyBorder="1" applyAlignment="1">
      <alignment horizontal="center" vertical="center" wrapText="1"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0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176" fontId="8" fillId="0" borderId="19" xfId="0" applyNumberFormat="1" applyFont="1" applyBorder="1" applyAlignment="1">
      <alignment horizontal="center" vertical="center"/>
    </xf>
    <xf numFmtId="41" fontId="8" fillId="0" borderId="19" xfId="17" applyFont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41" fontId="7" fillId="0" borderId="0" xfId="17" applyFont="1" applyFill="1" applyBorder="1" applyAlignment="1">
      <alignment horizontal="center" vertical="center"/>
    </xf>
    <xf numFmtId="176" fontId="7" fillId="0" borderId="19" xfId="22" applyNumberFormat="1" applyFont="1" applyBorder="1" applyAlignment="1">
      <alignment horizontal="center" vertical="center" wrapText="1" shrinkToFit="1"/>
      <protection/>
    </xf>
    <xf numFmtId="41" fontId="7" fillId="0" borderId="19" xfId="17" applyFont="1" applyBorder="1" applyAlignment="1">
      <alignment horizontal="center" vertical="center" wrapText="1" shrinkToFit="1"/>
    </xf>
    <xf numFmtId="41" fontId="7" fillId="0" borderId="0" xfId="17" applyFont="1" applyBorder="1" applyAlignment="1">
      <alignment horizontal="center" vertical="center" wrapText="1" shrinkToFit="1"/>
    </xf>
    <xf numFmtId="41" fontId="7" fillId="0" borderId="20" xfId="17" applyFont="1" applyBorder="1" applyAlignment="1">
      <alignment horizontal="center" vertical="center" wrapText="1" shrinkToFit="1"/>
    </xf>
    <xf numFmtId="176" fontId="7" fillId="0" borderId="20" xfId="17" applyNumberFormat="1" applyFont="1" applyBorder="1" applyAlignment="1">
      <alignment horizontal="center" vertical="center" wrapText="1"/>
    </xf>
    <xf numFmtId="176" fontId="8" fillId="0" borderId="17" xfId="22" applyNumberFormat="1" applyFont="1" applyBorder="1" applyAlignment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176" fontId="8" fillId="0" borderId="19" xfId="17" applyNumberFormat="1" applyFont="1" applyBorder="1" applyAlignment="1">
      <alignment vertical="center"/>
    </xf>
    <xf numFmtId="41" fontId="8" fillId="0" borderId="19" xfId="17" applyFont="1" applyBorder="1" applyAlignment="1">
      <alignment vertical="center"/>
    </xf>
    <xf numFmtId="41" fontId="8" fillId="0" borderId="18" xfId="17" applyFont="1" applyBorder="1" applyAlignment="1">
      <alignment vertical="center"/>
    </xf>
    <xf numFmtId="41" fontId="8" fillId="0" borderId="20" xfId="17" applyFont="1" applyBorder="1" applyAlignment="1">
      <alignment vertical="center"/>
    </xf>
    <xf numFmtId="176" fontId="8" fillId="0" borderId="20" xfId="17" applyNumberFormat="1" applyFont="1" applyBorder="1" applyAlignment="1">
      <alignment vertical="center"/>
    </xf>
    <xf numFmtId="10" fontId="9" fillId="0" borderId="0" xfId="15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89" fontId="9" fillId="0" borderId="0" xfId="15" applyNumberFormat="1" applyFont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19" xfId="17" applyNumberFormat="1" applyFont="1" applyBorder="1" applyAlignment="1">
      <alignment vertical="center"/>
    </xf>
    <xf numFmtId="41" fontId="7" fillId="0" borderId="19" xfId="17" applyFont="1" applyBorder="1" applyAlignment="1">
      <alignment vertical="center"/>
    </xf>
    <xf numFmtId="176" fontId="7" fillId="0" borderId="19" xfId="22" applyNumberFormat="1" applyFont="1" applyFill="1" applyBorder="1" applyAlignment="1">
      <alignment vertical="center" shrinkToFit="1"/>
      <protection/>
    </xf>
    <xf numFmtId="41" fontId="7" fillId="0" borderId="18" xfId="17" applyFont="1" applyBorder="1" applyAlignment="1">
      <alignment vertical="center"/>
    </xf>
    <xf numFmtId="41" fontId="7" fillId="0" borderId="20" xfId="17" applyFont="1" applyBorder="1" applyAlignment="1">
      <alignment vertical="center"/>
    </xf>
    <xf numFmtId="176" fontId="7" fillId="0" borderId="20" xfId="17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7" fillId="0" borderId="18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>
      <alignment horizontal="left" vertical="center"/>
    </xf>
    <xf numFmtId="41" fontId="7" fillId="0" borderId="0" xfId="17" applyFont="1" applyFill="1" applyBorder="1" applyAlignment="1">
      <alignment vertical="center" shrinkToFit="1"/>
    </xf>
    <xf numFmtId="176" fontId="7" fillId="0" borderId="17" xfId="22" applyNumberFormat="1" applyFont="1" applyBorder="1" applyAlignment="1">
      <alignment horizontal="left" vertical="center"/>
      <protection/>
    </xf>
    <xf numFmtId="176" fontId="7" fillId="0" borderId="0" xfId="22" applyNumberFormat="1" applyFont="1" applyBorder="1" applyAlignment="1">
      <alignment horizontal="left" vertical="center"/>
      <protection/>
    </xf>
    <xf numFmtId="41" fontId="7" fillId="0" borderId="0" xfId="17" applyFont="1" applyBorder="1" applyAlignment="1">
      <alignment vertical="center"/>
    </xf>
    <xf numFmtId="41" fontId="7" fillId="0" borderId="21" xfId="17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18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 applyProtection="1">
      <alignment horizontal="left" vertical="center"/>
      <protection locked="0"/>
    </xf>
    <xf numFmtId="176" fontId="7" fillId="0" borderId="18" xfId="17" applyNumberFormat="1" applyFont="1" applyBorder="1" applyAlignment="1">
      <alignment vertical="center"/>
    </xf>
    <xf numFmtId="176" fontId="8" fillId="0" borderId="19" xfId="17" applyNumberFormat="1" applyFont="1" applyBorder="1" applyAlignment="1">
      <alignment horizontal="right" vertical="center"/>
    </xf>
    <xf numFmtId="41" fontId="8" fillId="0" borderId="0" xfId="17" applyFont="1" applyBorder="1" applyAlignment="1">
      <alignment vertical="center"/>
    </xf>
    <xf numFmtId="41" fontId="8" fillId="0" borderId="21" xfId="17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8" fillId="0" borderId="18" xfId="17" applyNumberFormat="1" applyFont="1" applyBorder="1" applyAlignment="1">
      <alignment vertical="center"/>
    </xf>
    <xf numFmtId="189" fontId="8" fillId="0" borderId="0" xfId="15" applyNumberFormat="1" applyFont="1" applyAlignment="1">
      <alignment vertical="center"/>
    </xf>
    <xf numFmtId="10" fontId="8" fillId="0" borderId="0" xfId="15" applyNumberFormat="1" applyFont="1" applyAlignment="1">
      <alignment vertical="center"/>
    </xf>
    <xf numFmtId="176" fontId="7" fillId="0" borderId="22" xfId="17" applyNumberFormat="1" applyFont="1" applyBorder="1" applyAlignment="1">
      <alignment vertical="center"/>
    </xf>
    <xf numFmtId="176" fontId="7" fillId="0" borderId="23" xfId="17" applyNumberFormat="1" applyFont="1" applyBorder="1" applyAlignment="1">
      <alignment vertical="center"/>
    </xf>
    <xf numFmtId="176" fontId="7" fillId="0" borderId="24" xfId="17" applyNumberFormat="1" applyFont="1" applyBorder="1" applyAlignment="1">
      <alignment vertical="center"/>
    </xf>
    <xf numFmtId="41" fontId="7" fillId="0" borderId="24" xfId="17" applyFont="1" applyBorder="1" applyAlignment="1">
      <alignment vertical="center"/>
    </xf>
    <xf numFmtId="41" fontId="7" fillId="0" borderId="23" xfId="17" applyFont="1" applyBorder="1" applyAlignment="1">
      <alignment vertical="center"/>
    </xf>
    <xf numFmtId="41" fontId="7" fillId="0" borderId="25" xfId="17" applyFont="1" applyBorder="1" applyAlignment="1">
      <alignment vertical="center"/>
    </xf>
    <xf numFmtId="176" fontId="7" fillId="0" borderId="25" xfId="17" applyNumberFormat="1" applyFont="1" applyBorder="1" applyAlignment="1">
      <alignment vertical="center"/>
    </xf>
    <xf numFmtId="176" fontId="7" fillId="0" borderId="0" xfId="17" applyNumberFormat="1" applyFont="1" applyAlignment="1">
      <alignment vertical="center"/>
    </xf>
    <xf numFmtId="0" fontId="7" fillId="0" borderId="0" xfId="21" applyFont="1" applyAlignment="1">
      <alignment horizontal="center" vertical="center"/>
      <protection/>
    </xf>
    <xf numFmtId="176" fontId="5" fillId="0" borderId="0" xfId="17" applyNumberFormat="1" applyFont="1" applyAlignment="1">
      <alignment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06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51068;&#48152;&#54924;&#44228;%20FS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44592;&#53440;&#53945;&#48324;&#54924;&#44228;%20FS%20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44592;&#44552;%20FS%201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4252;&#54637;&#49884;_&#44277;&#44592;&#50629;&#53945;&#48324;&#54924;&#44228;_&#51116;&#47924;&#51228;&#54364;_&#50756;&#473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  <sheetName val="(기능별)재정운영보고서"/>
      <sheetName val="순자산변동보고서"/>
      <sheetName val="(성질별)재정운영보고서"/>
    </sheetNames>
    <sheetDataSet>
      <sheetData sheetId="2">
        <row r="25">
          <cell r="L25">
            <v>55589288475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0">
        <row r="10">
          <cell r="D10">
            <v>41688491709</v>
          </cell>
        </row>
        <row r="13">
          <cell r="D13">
            <v>150000000000</v>
          </cell>
        </row>
        <row r="15">
          <cell r="D15">
            <v>18130720810</v>
          </cell>
        </row>
        <row r="32">
          <cell r="D32">
            <v>-3089402460</v>
          </cell>
        </row>
        <row r="50">
          <cell r="D50">
            <v>25849536990</v>
          </cell>
        </row>
        <row r="67">
          <cell r="D67">
            <v>-506161043</v>
          </cell>
        </row>
        <row r="101">
          <cell r="D101">
            <v>5999175916</v>
          </cell>
        </row>
        <row r="112">
          <cell r="D112">
            <v>0</v>
          </cell>
        </row>
        <row r="114">
          <cell r="D114">
            <v>10557391537</v>
          </cell>
        </row>
        <row r="117">
          <cell r="D117">
            <v>-97898</v>
          </cell>
        </row>
        <row r="119">
          <cell r="D119">
            <v>7866165000</v>
          </cell>
        </row>
        <row r="123">
          <cell r="D123">
            <v>55804288475</v>
          </cell>
        </row>
        <row r="128">
          <cell r="D128">
            <v>521251351340</v>
          </cell>
        </row>
        <row r="130">
          <cell r="D130">
            <v>1399848560</v>
          </cell>
        </row>
        <row r="132">
          <cell r="D132">
            <v>91799438820</v>
          </cell>
        </row>
        <row r="134">
          <cell r="D134">
            <v>-7536014008</v>
          </cell>
        </row>
        <row r="136">
          <cell r="D136">
            <v>7031661062</v>
          </cell>
        </row>
        <row r="138">
          <cell r="D138">
            <v>-783986371</v>
          </cell>
        </row>
        <row r="140">
          <cell r="D140">
            <v>761135720</v>
          </cell>
        </row>
        <row r="142">
          <cell r="D142">
            <v>-148151516</v>
          </cell>
        </row>
        <row r="144">
          <cell r="D144">
            <v>3490654205</v>
          </cell>
        </row>
        <row r="146">
          <cell r="D146">
            <v>-925067720</v>
          </cell>
        </row>
        <row r="148">
          <cell r="D148">
            <v>47377684977</v>
          </cell>
        </row>
        <row r="150">
          <cell r="D150">
            <v>-13431608280</v>
          </cell>
        </row>
        <row r="152">
          <cell r="D152">
            <v>0</v>
          </cell>
        </row>
        <row r="154">
          <cell r="D154">
            <v>0</v>
          </cell>
        </row>
        <row r="158">
          <cell r="D158">
            <v>0</v>
          </cell>
        </row>
        <row r="160">
          <cell r="D160">
            <v>80110907669</v>
          </cell>
        </row>
        <row r="164">
          <cell r="D164">
            <v>24132050652</v>
          </cell>
        </row>
        <row r="167">
          <cell r="D167">
            <v>-3460076332</v>
          </cell>
        </row>
        <row r="169">
          <cell r="D169">
            <v>8643514080</v>
          </cell>
        </row>
        <row r="172">
          <cell r="D172">
            <v>-220664266</v>
          </cell>
        </row>
        <row r="174">
          <cell r="D174">
            <v>82354798190</v>
          </cell>
        </row>
        <row r="177">
          <cell r="D177">
            <v>-1580558062</v>
          </cell>
        </row>
        <row r="179">
          <cell r="D179">
            <v>6913930730</v>
          </cell>
        </row>
        <row r="182">
          <cell r="D182">
            <v>-115238372</v>
          </cell>
        </row>
        <row r="189">
          <cell r="D189">
            <v>1223250960</v>
          </cell>
        </row>
        <row r="192">
          <cell r="D192">
            <v>-42225498</v>
          </cell>
        </row>
        <row r="194">
          <cell r="D194">
            <v>35389839839</v>
          </cell>
        </row>
        <row r="197">
          <cell r="D197">
            <v>-743051189</v>
          </cell>
        </row>
        <row r="199">
          <cell r="D199">
            <v>28760498430</v>
          </cell>
        </row>
        <row r="202">
          <cell r="D202">
            <v>-874670583</v>
          </cell>
        </row>
        <row r="204">
          <cell r="D204">
            <v>30066815402</v>
          </cell>
        </row>
        <row r="207">
          <cell r="D207">
            <v>-1426328968</v>
          </cell>
        </row>
        <row r="209">
          <cell r="D209">
            <v>13716797056</v>
          </cell>
        </row>
        <row r="212">
          <cell r="D212">
            <v>-1787097625</v>
          </cell>
        </row>
        <row r="214">
          <cell r="D214">
            <v>1758230270</v>
          </cell>
        </row>
        <row r="217">
          <cell r="D217">
            <v>-90294598</v>
          </cell>
        </row>
        <row r="219">
          <cell r="D219">
            <v>16386398380</v>
          </cell>
        </row>
        <row r="222">
          <cell r="D222">
            <v>-2134847468</v>
          </cell>
        </row>
        <row r="224">
          <cell r="D224">
            <v>42848113484</v>
          </cell>
        </row>
        <row r="228">
          <cell r="D228">
            <v>3278523923392</v>
          </cell>
        </row>
        <row r="234">
          <cell r="D234">
            <v>7338473292</v>
          </cell>
        </row>
        <row r="237">
          <cell r="D237">
            <v>-369209315</v>
          </cell>
        </row>
        <row r="239">
          <cell r="D239">
            <v>371645300454</v>
          </cell>
        </row>
        <row r="242">
          <cell r="D242">
            <v>-46151371812</v>
          </cell>
        </row>
        <row r="244">
          <cell r="D244">
            <v>33773149052</v>
          </cell>
        </row>
        <row r="247">
          <cell r="D247">
            <v>25955784292</v>
          </cell>
        </row>
        <row r="250">
          <cell r="D250">
            <v>-220554952</v>
          </cell>
        </row>
        <row r="252">
          <cell r="D252">
            <v>95741083</v>
          </cell>
        </row>
        <row r="255">
          <cell r="D255">
            <v>-11625000</v>
          </cell>
        </row>
        <row r="257">
          <cell r="D257">
            <v>60996165105</v>
          </cell>
        </row>
        <row r="260">
          <cell r="D260">
            <v>-4054234635</v>
          </cell>
        </row>
        <row r="267">
          <cell r="D267">
            <v>41240740504</v>
          </cell>
        </row>
        <row r="270">
          <cell r="D270">
            <v>-1306069624</v>
          </cell>
        </row>
        <row r="272">
          <cell r="D272">
            <v>40009958954</v>
          </cell>
        </row>
        <row r="275">
          <cell r="D275">
            <v>0</v>
          </cell>
        </row>
        <row r="277">
          <cell r="D277">
            <v>153486674621</v>
          </cell>
        </row>
        <row r="281">
          <cell r="D281">
            <v>212092540</v>
          </cell>
        </row>
        <row r="283">
          <cell r="D283">
            <v>5811772417</v>
          </cell>
        </row>
        <row r="287">
          <cell r="D287">
            <v>431604691</v>
          </cell>
        </row>
        <row r="298">
          <cell r="D298">
            <v>7535000000</v>
          </cell>
        </row>
        <row r="301">
          <cell r="D301">
            <v>9043786810</v>
          </cell>
        </row>
        <row r="312">
          <cell r="D312">
            <v>130950000000</v>
          </cell>
        </row>
        <row r="315">
          <cell r="D315">
            <v>21000000000</v>
          </cell>
        </row>
        <row r="320">
          <cell r="D320">
            <v>4786254215</v>
          </cell>
        </row>
        <row r="323">
          <cell r="D323">
            <v>431604691</v>
          </cell>
        </row>
        <row r="333">
          <cell r="D333">
            <v>4838396656798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</sheetNames>
    <sheetDataSet>
      <sheetData sheetId="0">
        <row r="8">
          <cell r="D8">
            <v>6087232197</v>
          </cell>
        </row>
        <row r="10">
          <cell r="D10">
            <v>4400000000</v>
          </cell>
        </row>
        <row r="12">
          <cell r="D12">
            <v>9641920055</v>
          </cell>
        </row>
        <row r="20">
          <cell r="D20">
            <v>-96419200</v>
          </cell>
        </row>
        <row r="28">
          <cell r="D28">
            <v>694732550</v>
          </cell>
        </row>
        <row r="30">
          <cell r="D30">
            <v>-6947327</v>
          </cell>
        </row>
        <row r="32">
          <cell r="D32">
            <v>52480246</v>
          </cell>
        </row>
        <row r="35">
          <cell r="D35">
            <v>838858386</v>
          </cell>
        </row>
        <row r="45">
          <cell r="D45">
            <v>4281550030</v>
          </cell>
        </row>
        <row r="47">
          <cell r="D47">
            <v>-42815501</v>
          </cell>
        </row>
        <row r="51">
          <cell r="D51">
            <v>0</v>
          </cell>
        </row>
        <row r="55">
          <cell r="D55">
            <v>0</v>
          </cell>
        </row>
        <row r="57">
          <cell r="D57">
            <v>0</v>
          </cell>
        </row>
        <row r="59">
          <cell r="D59">
            <v>283415780</v>
          </cell>
        </row>
        <row r="61">
          <cell r="D61">
            <v>-33380686</v>
          </cell>
        </row>
        <row r="63">
          <cell r="D63">
            <v>0</v>
          </cell>
        </row>
        <row r="65">
          <cell r="D65">
            <v>0</v>
          </cell>
        </row>
        <row r="67">
          <cell r="D67">
            <v>2539503630</v>
          </cell>
        </row>
        <row r="69">
          <cell r="D69">
            <v>-640201750</v>
          </cell>
        </row>
        <row r="71">
          <cell r="D71">
            <v>1602762427</v>
          </cell>
        </row>
        <row r="73">
          <cell r="D73">
            <v>-338064696</v>
          </cell>
        </row>
        <row r="79">
          <cell r="D79">
            <v>8368370550</v>
          </cell>
        </row>
        <row r="82">
          <cell r="D82">
            <v>-462224952</v>
          </cell>
        </row>
        <row r="84">
          <cell r="D84">
            <v>109711000</v>
          </cell>
        </row>
        <row r="99">
          <cell r="D99">
            <v>151750720</v>
          </cell>
        </row>
        <row r="102">
          <cell r="D102">
            <v>-3478162</v>
          </cell>
        </row>
        <row r="104">
          <cell r="D104">
            <v>316736910</v>
          </cell>
        </row>
        <row r="107">
          <cell r="D107">
            <v>-62640517</v>
          </cell>
        </row>
        <row r="109">
          <cell r="D109">
            <v>47123920</v>
          </cell>
        </row>
        <row r="113">
          <cell r="D113">
            <v>14444899690</v>
          </cell>
        </row>
        <row r="121">
          <cell r="D121">
            <v>42446990</v>
          </cell>
        </row>
        <row r="124">
          <cell r="D124">
            <v>-9563693</v>
          </cell>
        </row>
        <row r="126">
          <cell r="D126">
            <v>81199110520</v>
          </cell>
        </row>
        <row r="129">
          <cell r="D129">
            <v>1930594460</v>
          </cell>
        </row>
        <row r="132">
          <cell r="D132">
            <v>-81949458</v>
          </cell>
        </row>
        <row r="134">
          <cell r="D134">
            <v>22233000</v>
          </cell>
        </row>
        <row r="137">
          <cell r="D137">
            <v>-3821525</v>
          </cell>
        </row>
        <row r="139">
          <cell r="D139">
            <v>168783340</v>
          </cell>
        </row>
        <row r="142">
          <cell r="D142">
            <v>-9564856</v>
          </cell>
        </row>
        <row r="144">
          <cell r="D144">
            <v>1139551710</v>
          </cell>
        </row>
        <row r="147">
          <cell r="D147">
            <v>0</v>
          </cell>
        </row>
        <row r="153">
          <cell r="D153">
            <v>0</v>
          </cell>
        </row>
        <row r="155">
          <cell r="D155">
            <v>263029323</v>
          </cell>
        </row>
        <row r="166">
          <cell r="D166">
            <v>500000000</v>
          </cell>
        </row>
        <row r="169">
          <cell r="D169">
            <v>88266961</v>
          </cell>
        </row>
        <row r="176">
          <cell r="D176">
            <v>2500000000</v>
          </cell>
        </row>
        <row r="180">
          <cell r="D180">
            <v>10673526933</v>
          </cell>
        </row>
        <row r="192">
          <cell r="D192">
            <v>107985133675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  <sheetName val="Sheet1"/>
    </sheetNames>
    <sheetDataSet>
      <sheetData sheetId="0">
        <row r="9">
          <cell r="B9">
            <v>26394053139</v>
          </cell>
        </row>
        <row r="11">
          <cell r="B11">
            <v>3839662210</v>
          </cell>
        </row>
        <row r="13">
          <cell r="B13">
            <v>0</v>
          </cell>
        </row>
        <row r="18">
          <cell r="B18">
            <v>0</v>
          </cell>
        </row>
        <row r="20">
          <cell r="B20">
            <v>51333920</v>
          </cell>
        </row>
        <row r="22">
          <cell r="B22">
            <v>-513339</v>
          </cell>
        </row>
        <row r="23">
          <cell r="B23">
            <v>43498153.50027397</v>
          </cell>
        </row>
        <row r="28">
          <cell r="B28">
            <v>0</v>
          </cell>
        </row>
        <row r="29">
          <cell r="B29">
            <v>22068621300</v>
          </cell>
        </row>
        <row r="32">
          <cell r="B32">
            <v>-10686213</v>
          </cell>
        </row>
        <row r="36">
          <cell r="B36">
            <v>63810150</v>
          </cell>
        </row>
        <row r="38">
          <cell r="B38">
            <v>-4558010</v>
          </cell>
        </row>
        <row r="40">
          <cell r="B40">
            <v>57942990</v>
          </cell>
        </row>
        <row r="42">
          <cell r="B42">
            <v>-25430724</v>
          </cell>
        </row>
        <row r="50">
          <cell r="B50">
            <v>2823413262</v>
          </cell>
        </row>
        <row r="53">
          <cell r="B53">
            <v>46089231</v>
          </cell>
        </row>
        <row r="55">
          <cell r="B5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상수도(BS)"/>
      <sheetName val="상수도(IS)"/>
      <sheetName val="상수도(순자산변동)"/>
      <sheetName val="하수도(BS)"/>
      <sheetName val="하수도(IS)"/>
      <sheetName val="하수도(순자산변동)"/>
    </sheetNames>
    <sheetDataSet>
      <sheetData sheetId="0">
        <row r="12">
          <cell r="D12">
            <v>3107177406</v>
          </cell>
        </row>
        <row r="14">
          <cell r="D14">
            <v>11500000000</v>
          </cell>
        </row>
        <row r="51">
          <cell r="D51">
            <v>592680230</v>
          </cell>
        </row>
        <row r="67">
          <cell r="D67">
            <v>-57326085</v>
          </cell>
        </row>
        <row r="96">
          <cell r="D96">
            <v>474822368</v>
          </cell>
        </row>
        <row r="100">
          <cell r="D100">
            <v>149852341</v>
          </cell>
        </row>
        <row r="122">
          <cell r="D122">
            <v>297194271</v>
          </cell>
        </row>
        <row r="231">
          <cell r="D231">
            <v>317133993303</v>
          </cell>
        </row>
        <row r="234">
          <cell r="D234">
            <v>-136550935107</v>
          </cell>
        </row>
        <row r="274">
          <cell r="D274">
            <v>4836393080</v>
          </cell>
        </row>
        <row r="278">
          <cell r="D278">
            <v>4528000</v>
          </cell>
        </row>
        <row r="280">
          <cell r="D280">
            <v>17280000</v>
          </cell>
        </row>
        <row r="294">
          <cell r="D294">
            <v>2936499000</v>
          </cell>
        </row>
        <row r="297">
          <cell r="D297">
            <v>117465524</v>
          </cell>
        </row>
        <row r="308">
          <cell r="D308">
            <v>6778930000</v>
          </cell>
        </row>
        <row r="316">
          <cell r="D316">
            <v>61694324</v>
          </cell>
        </row>
      </sheetData>
      <sheetData sheetId="3">
        <row r="11">
          <cell r="D11">
            <v>3078746517</v>
          </cell>
        </row>
        <row r="51">
          <cell r="D51">
            <v>839884300</v>
          </cell>
        </row>
        <row r="67">
          <cell r="D67">
            <v>-13472146</v>
          </cell>
        </row>
        <row r="100">
          <cell r="D100">
            <v>1247855520</v>
          </cell>
        </row>
        <row r="236">
          <cell r="D236">
            <v>515910422433</v>
          </cell>
        </row>
        <row r="239">
          <cell r="D239">
            <v>-134906647908</v>
          </cell>
        </row>
        <row r="274">
          <cell r="D274">
            <v>124418941557</v>
          </cell>
        </row>
        <row r="294">
          <cell r="D294">
            <v>2700000000</v>
          </cell>
        </row>
        <row r="297">
          <cell r="D297">
            <v>5918920</v>
          </cell>
        </row>
        <row r="308">
          <cell r="D308">
            <v>14912400000</v>
          </cell>
        </row>
        <row r="316">
          <cell r="D316">
            <v>262773214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2"/>
  <sheetViews>
    <sheetView tabSelected="1" zoomScale="80" zoomScaleNormal="80" workbookViewId="0" topLeftCell="A1">
      <selection activeCell="A2" sqref="A2"/>
    </sheetView>
  </sheetViews>
  <sheetFormatPr defaultColWidth="8.88671875" defaultRowHeight="13.5"/>
  <cols>
    <col min="1" max="1" width="3.10546875" style="4" customWidth="1"/>
    <col min="2" max="2" width="4.3359375" style="4" customWidth="1"/>
    <col min="3" max="3" width="17.88671875" style="4" customWidth="1"/>
    <col min="4" max="4" width="16.99609375" style="4" customWidth="1"/>
    <col min="5" max="5" width="14.6640625" style="2" hidden="1" customWidth="1"/>
    <col min="6" max="6" width="16.21484375" style="4" customWidth="1"/>
    <col min="7" max="7" width="12.6640625" style="2" hidden="1" customWidth="1"/>
    <col min="8" max="8" width="17.21484375" style="4" customWidth="1"/>
    <col min="9" max="9" width="1.88671875" style="2" hidden="1" customWidth="1"/>
    <col min="10" max="10" width="15.5546875" style="4" customWidth="1"/>
    <col min="11" max="11" width="12.5546875" style="2" hidden="1" customWidth="1"/>
    <col min="12" max="12" width="16.21484375" style="4" bestFit="1" customWidth="1"/>
    <col min="13" max="13" width="10.99609375" style="4" hidden="1" customWidth="1"/>
    <col min="14" max="14" width="1.5625" style="2" hidden="1" customWidth="1"/>
    <col min="15" max="15" width="16.88671875" style="118" customWidth="1"/>
    <col min="16" max="16" width="16.3359375" style="2" hidden="1" customWidth="1"/>
    <col min="17" max="17" width="9.4453125" style="3" hidden="1" customWidth="1"/>
    <col min="18" max="18" width="16.6640625" style="4" customWidth="1"/>
    <col min="19" max="19" width="14.21484375" style="4" customWidth="1"/>
    <col min="20" max="20" width="8.88671875" style="4" customWidth="1"/>
    <col min="21" max="22" width="15.3359375" style="4" customWidth="1"/>
    <col min="23" max="23" width="16.99609375" style="4" customWidth="1"/>
    <col min="24" max="24" width="6.77734375" style="5" customWidth="1"/>
    <col min="25" max="25" width="19.5546875" style="4" customWidth="1"/>
    <col min="26" max="26" width="14.3359375" style="4" customWidth="1"/>
    <col min="27" max="27" width="14.3359375" style="4" bestFit="1" customWidth="1"/>
    <col min="28" max="16384" width="8.88671875" style="4" customWidth="1"/>
  </cols>
  <sheetData>
    <row r="1" spans="1:15" ht="22.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>
      <c r="A2" s="6"/>
      <c r="B2" s="7"/>
      <c r="C2" s="8"/>
      <c r="D2" s="8"/>
      <c r="E2" s="9"/>
      <c r="F2" s="10"/>
      <c r="G2" s="11"/>
      <c r="H2" s="8"/>
      <c r="I2" s="9"/>
      <c r="J2" s="8"/>
      <c r="K2" s="9"/>
      <c r="L2" s="8"/>
      <c r="M2" s="8"/>
      <c r="N2" s="9"/>
      <c r="O2" s="8"/>
    </row>
    <row r="3" spans="1:15" ht="13.5">
      <c r="A3" s="12" t="s">
        <v>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s="14" customFormat="1" ht="12.75" thickBot="1">
      <c r="A4" s="13" t="s">
        <v>57</v>
      </c>
      <c r="I4" s="15"/>
      <c r="K4" s="15"/>
      <c r="N4" s="16" t="s">
        <v>58</v>
      </c>
      <c r="O4" s="17" t="s">
        <v>59</v>
      </c>
      <c r="P4" s="15"/>
      <c r="Q4" s="18"/>
      <c r="X4" s="19"/>
    </row>
    <row r="5" spans="1:24" s="28" customFormat="1" ht="21" customHeight="1">
      <c r="A5" s="20" t="s">
        <v>60</v>
      </c>
      <c r="B5" s="21"/>
      <c r="C5" s="22"/>
      <c r="D5" s="23" t="s">
        <v>61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 t="s">
        <v>62</v>
      </c>
      <c r="Q5" s="27"/>
      <c r="X5" s="29"/>
    </row>
    <row r="6" spans="1:24" s="28" customFormat="1" ht="36">
      <c r="A6" s="30"/>
      <c r="B6" s="31"/>
      <c r="C6" s="32"/>
      <c r="D6" s="33" t="s">
        <v>63</v>
      </c>
      <c r="E6" s="34" t="s">
        <v>63</v>
      </c>
      <c r="F6" s="33" t="s">
        <v>64</v>
      </c>
      <c r="G6" s="35" t="s">
        <v>65</v>
      </c>
      <c r="H6" s="36" t="s">
        <v>66</v>
      </c>
      <c r="I6" s="37" t="s">
        <v>67</v>
      </c>
      <c r="J6" s="38" t="s">
        <v>68</v>
      </c>
      <c r="K6" s="37" t="s">
        <v>69</v>
      </c>
      <c r="L6" s="36" t="s">
        <v>70</v>
      </c>
      <c r="M6" s="36" t="s">
        <v>70</v>
      </c>
      <c r="N6" s="39" t="s">
        <v>71</v>
      </c>
      <c r="O6" s="40" t="s">
        <v>71</v>
      </c>
      <c r="P6" s="26"/>
      <c r="Q6" s="27"/>
      <c r="X6" s="29"/>
    </row>
    <row r="7" spans="1:15" ht="9" customHeight="1">
      <c r="A7" s="41" t="s">
        <v>72</v>
      </c>
      <c r="B7" s="42"/>
      <c r="C7" s="42"/>
      <c r="D7" s="43"/>
      <c r="E7" s="44"/>
      <c r="F7" s="45"/>
      <c r="G7" s="46"/>
      <c r="H7" s="47"/>
      <c r="I7" s="48"/>
      <c r="J7" s="47"/>
      <c r="K7" s="49"/>
      <c r="L7" s="47"/>
      <c r="M7" s="47"/>
      <c r="N7" s="50"/>
      <c r="O7" s="51"/>
    </row>
    <row r="8" spans="1:15" ht="16.5" customHeight="1">
      <c r="A8" s="52" t="s">
        <v>73</v>
      </c>
      <c r="B8" s="53"/>
      <c r="C8" s="54"/>
      <c r="D8" s="55"/>
      <c r="E8" s="56"/>
      <c r="F8" s="57"/>
      <c r="G8" s="58"/>
      <c r="H8" s="59"/>
      <c r="I8" s="60"/>
      <c r="J8" s="59"/>
      <c r="K8" s="61"/>
      <c r="L8" s="59"/>
      <c r="M8" s="59"/>
      <c r="N8" s="62"/>
      <c r="O8" s="63"/>
    </row>
    <row r="9" spans="1:24" s="72" customFormat="1" ht="16.5" customHeight="1">
      <c r="A9" s="64" t="s">
        <v>74</v>
      </c>
      <c r="B9" s="65"/>
      <c r="C9" s="65"/>
      <c r="D9" s="66">
        <f>SUM(D10:D23)</f>
        <v>238072361922</v>
      </c>
      <c r="E9" s="67">
        <f aca="true" t="shared" si="0" ref="E9:E17">D9/1000</f>
        <v>238072361.922</v>
      </c>
      <c r="F9" s="66">
        <f>SUM(F10:F23)</f>
        <v>21611856907</v>
      </c>
      <c r="G9" s="68">
        <f>F9/1000</f>
        <v>21611856.907</v>
      </c>
      <c r="H9" s="66">
        <f>SUM(H10:H23)</f>
        <v>30328034083.500275</v>
      </c>
      <c r="I9" s="67">
        <f>H9/1000</f>
        <v>30328034.083500274</v>
      </c>
      <c r="J9" s="66">
        <f>SUM(J10:J23)</f>
        <v>20920220451</v>
      </c>
      <c r="K9" s="68">
        <f aca="true" t="shared" si="1" ref="K9:K27">J9/1000</f>
        <v>20920220.451</v>
      </c>
      <c r="L9" s="66"/>
      <c r="M9" s="66"/>
      <c r="N9" s="69">
        <f aca="true" t="shared" si="2" ref="N9:N16">O9/1000</f>
        <v>310932473.36350024</v>
      </c>
      <c r="O9" s="70">
        <f>SUM(O10:O23)</f>
        <v>310932473363.50024</v>
      </c>
      <c r="P9" s="2">
        <f aca="true" t="shared" si="3" ref="P9:P21">D9+F9+H9+J9-O9</f>
        <v>0</v>
      </c>
      <c r="Q9" s="71">
        <f>O9/$O$102</f>
        <v>0.05082671788087376</v>
      </c>
      <c r="X9" s="73"/>
    </row>
    <row r="10" spans="1:16" ht="16.5" customHeight="1">
      <c r="A10" s="74"/>
      <c r="B10" s="75" t="s">
        <v>0</v>
      </c>
      <c r="C10" s="76"/>
      <c r="D10" s="77">
        <f>'[2]재정상태'!$D$10</f>
        <v>41688491709</v>
      </c>
      <c r="E10" s="78">
        <f t="shared" si="0"/>
        <v>41688491.709</v>
      </c>
      <c r="F10" s="79">
        <f>'[3]재정상태'!$D$8</f>
        <v>6087232197</v>
      </c>
      <c r="G10" s="80"/>
      <c r="H10" s="77">
        <f>'[4]재정상태'!$B$9</f>
        <v>26394053139</v>
      </c>
      <c r="I10" s="78"/>
      <c r="J10" s="77">
        <f>'[5]상수도(BS)'!$D$12+'[5]하수도(BS)'!$D$11</f>
        <v>6185923923</v>
      </c>
      <c r="K10" s="80">
        <f t="shared" si="1"/>
        <v>6185923.923</v>
      </c>
      <c r="L10" s="77"/>
      <c r="M10" s="77"/>
      <c r="N10" s="81">
        <f t="shared" si="2"/>
        <v>80355700.968</v>
      </c>
      <c r="O10" s="82">
        <f aca="true" t="shared" si="4" ref="O10:O23">D10+F10+H10+J10-L10</f>
        <v>80355700968</v>
      </c>
      <c r="P10" s="2">
        <f t="shared" si="3"/>
        <v>0</v>
      </c>
    </row>
    <row r="11" spans="1:16" ht="16.5" customHeight="1">
      <c r="A11" s="74"/>
      <c r="B11" s="75" t="s">
        <v>75</v>
      </c>
      <c r="C11" s="76"/>
      <c r="D11" s="77">
        <f>'[2]재정상태'!$D$13</f>
        <v>150000000000</v>
      </c>
      <c r="E11" s="78">
        <f t="shared" si="0"/>
        <v>150000000</v>
      </c>
      <c r="F11" s="78">
        <f>'[3]재정상태'!$D$10</f>
        <v>4400000000</v>
      </c>
      <c r="G11" s="80"/>
      <c r="H11" s="78">
        <f>'[4]재정상태'!$B$11</f>
        <v>3839662210</v>
      </c>
      <c r="I11" s="78"/>
      <c r="J11" s="77">
        <f>'[5]상수도(BS)'!$D$14</f>
        <v>11500000000</v>
      </c>
      <c r="K11" s="80">
        <f t="shared" si="1"/>
        <v>11500000</v>
      </c>
      <c r="L11" s="77"/>
      <c r="M11" s="77"/>
      <c r="N11" s="81">
        <f t="shared" si="2"/>
        <v>169739662.21</v>
      </c>
      <c r="O11" s="82">
        <f t="shared" si="4"/>
        <v>169739662210</v>
      </c>
      <c r="P11" s="2">
        <f t="shared" si="3"/>
        <v>0</v>
      </c>
    </row>
    <row r="12" spans="1:16" ht="16.5" customHeight="1">
      <c r="A12" s="74"/>
      <c r="B12" s="75" t="s">
        <v>1</v>
      </c>
      <c r="C12" s="76"/>
      <c r="D12" s="77">
        <f>'[2]재정상태'!$D$15</f>
        <v>18130720810</v>
      </c>
      <c r="E12" s="78">
        <f t="shared" si="0"/>
        <v>18130720.81</v>
      </c>
      <c r="F12" s="78">
        <v>0</v>
      </c>
      <c r="G12" s="80"/>
      <c r="H12" s="78">
        <v>0</v>
      </c>
      <c r="I12" s="78"/>
      <c r="J12" s="78">
        <v>0</v>
      </c>
      <c r="K12" s="80">
        <f t="shared" si="1"/>
        <v>0</v>
      </c>
      <c r="L12" s="77"/>
      <c r="M12" s="77"/>
      <c r="N12" s="81">
        <f t="shared" si="2"/>
        <v>18130720.81</v>
      </c>
      <c r="O12" s="82">
        <f t="shared" si="4"/>
        <v>18130720810</v>
      </c>
      <c r="P12" s="2">
        <f t="shared" si="3"/>
        <v>0</v>
      </c>
    </row>
    <row r="13" spans="1:16" ht="16.5" customHeight="1">
      <c r="A13" s="74"/>
      <c r="B13" s="75" t="s">
        <v>2</v>
      </c>
      <c r="C13" s="76"/>
      <c r="D13" s="77">
        <f>'[2]재정상태'!$D$32</f>
        <v>-3089402460</v>
      </c>
      <c r="E13" s="78">
        <f t="shared" si="0"/>
        <v>-3089402.46</v>
      </c>
      <c r="F13" s="78">
        <v>0</v>
      </c>
      <c r="G13" s="80"/>
      <c r="H13" s="78">
        <v>0</v>
      </c>
      <c r="I13" s="78"/>
      <c r="J13" s="78">
        <v>0</v>
      </c>
      <c r="K13" s="80">
        <f t="shared" si="1"/>
        <v>0</v>
      </c>
      <c r="L13" s="77"/>
      <c r="M13" s="77"/>
      <c r="N13" s="81">
        <f t="shared" si="2"/>
        <v>-3089402.46</v>
      </c>
      <c r="O13" s="82">
        <f t="shared" si="4"/>
        <v>-3089402460</v>
      </c>
      <c r="P13" s="2">
        <f t="shared" si="3"/>
        <v>0</v>
      </c>
    </row>
    <row r="14" spans="1:16" ht="16.5" customHeight="1">
      <c r="A14" s="74"/>
      <c r="B14" s="75" t="s">
        <v>3</v>
      </c>
      <c r="C14" s="76"/>
      <c r="D14" s="77">
        <f>'[2]재정상태'!$D$50</f>
        <v>25849536990</v>
      </c>
      <c r="E14" s="78">
        <f t="shared" si="0"/>
        <v>25849536.99</v>
      </c>
      <c r="F14" s="77">
        <f>'[3]재정상태'!$D$12</f>
        <v>9641920055</v>
      </c>
      <c r="G14" s="80"/>
      <c r="H14" s="78">
        <f>'[4]재정상태'!$B$13</f>
        <v>0</v>
      </c>
      <c r="I14" s="78"/>
      <c r="J14" s="77">
        <f>'[5]상수도(BS)'!$D$51+'[5]하수도(BS)'!$D$51</f>
        <v>1432564530</v>
      </c>
      <c r="K14" s="80">
        <f t="shared" si="1"/>
        <v>1432564.53</v>
      </c>
      <c r="L14" s="77"/>
      <c r="M14" s="77"/>
      <c r="N14" s="81">
        <f t="shared" si="2"/>
        <v>36924021.575</v>
      </c>
      <c r="O14" s="82">
        <f t="shared" si="4"/>
        <v>36924021575</v>
      </c>
      <c r="P14" s="2">
        <f t="shared" si="3"/>
        <v>0</v>
      </c>
    </row>
    <row r="15" spans="1:16" ht="16.5" customHeight="1">
      <c r="A15" s="74"/>
      <c r="B15" s="75" t="s">
        <v>4</v>
      </c>
      <c r="C15" s="76"/>
      <c r="D15" s="77">
        <f>'[2]재정상태'!$D$67</f>
        <v>-506161043</v>
      </c>
      <c r="E15" s="78">
        <f t="shared" si="0"/>
        <v>-506161.043</v>
      </c>
      <c r="F15" s="77">
        <f>'[3]재정상태'!$D$20</f>
        <v>-96419200</v>
      </c>
      <c r="G15" s="80"/>
      <c r="H15" s="78"/>
      <c r="I15" s="78"/>
      <c r="J15" s="77">
        <f>'[5]상수도(BS)'!$D$67+'[5]하수도(BS)'!$D$67</f>
        <v>-70798231</v>
      </c>
      <c r="K15" s="80">
        <f t="shared" si="1"/>
        <v>-70798.231</v>
      </c>
      <c r="L15" s="77"/>
      <c r="M15" s="77"/>
      <c r="N15" s="81">
        <f t="shared" si="2"/>
        <v>-673378.474</v>
      </c>
      <c r="O15" s="82">
        <f t="shared" si="4"/>
        <v>-673378474</v>
      </c>
      <c r="P15" s="2">
        <f t="shared" si="3"/>
        <v>0</v>
      </c>
    </row>
    <row r="16" spans="1:16" ht="16.5" customHeight="1">
      <c r="A16" s="74"/>
      <c r="B16" s="75" t="s">
        <v>76</v>
      </c>
      <c r="C16" s="76"/>
      <c r="D16" s="78">
        <v>0</v>
      </c>
      <c r="E16" s="78">
        <f t="shared" si="0"/>
        <v>0</v>
      </c>
      <c r="F16" s="77">
        <f>'[3]재정상태'!$D$28</f>
        <v>694732550</v>
      </c>
      <c r="G16" s="80"/>
      <c r="H16" s="77">
        <f>'[4]재정상태'!$B$20</f>
        <v>51333920</v>
      </c>
      <c r="I16" s="78"/>
      <c r="J16" s="78">
        <v>0</v>
      </c>
      <c r="K16" s="80">
        <f t="shared" si="1"/>
        <v>0</v>
      </c>
      <c r="L16" s="77"/>
      <c r="M16" s="77"/>
      <c r="N16" s="81">
        <f t="shared" si="2"/>
        <v>746066.47</v>
      </c>
      <c r="O16" s="82">
        <f t="shared" si="4"/>
        <v>746066470</v>
      </c>
      <c r="P16" s="2">
        <f t="shared" si="3"/>
        <v>0</v>
      </c>
    </row>
    <row r="17" spans="1:18" ht="16.5" customHeight="1">
      <c r="A17" s="74"/>
      <c r="B17" s="83" t="s">
        <v>77</v>
      </c>
      <c r="C17" s="84"/>
      <c r="D17" s="78">
        <v>0</v>
      </c>
      <c r="E17" s="78">
        <f t="shared" si="0"/>
        <v>0</v>
      </c>
      <c r="F17" s="77">
        <f>'[3]재정상태'!$D$30</f>
        <v>-6947327</v>
      </c>
      <c r="G17" s="80"/>
      <c r="H17" s="77">
        <f>'[4]재정상태'!$B$22</f>
        <v>-513339</v>
      </c>
      <c r="I17" s="78"/>
      <c r="J17" s="78">
        <v>0</v>
      </c>
      <c r="K17" s="80">
        <f t="shared" si="1"/>
        <v>0</v>
      </c>
      <c r="L17" s="77"/>
      <c r="M17" s="77"/>
      <c r="N17" s="81"/>
      <c r="O17" s="82">
        <f t="shared" si="4"/>
        <v>-7460666</v>
      </c>
      <c r="P17" s="2">
        <f t="shared" si="3"/>
        <v>0</v>
      </c>
      <c r="R17" s="4">
        <f>O17+O15+O13</f>
        <v>-3770241600</v>
      </c>
    </row>
    <row r="18" spans="1:16" ht="16.5" customHeight="1">
      <c r="A18" s="74"/>
      <c r="B18" s="75" t="s">
        <v>78</v>
      </c>
      <c r="C18" s="76"/>
      <c r="D18" s="78">
        <v>0</v>
      </c>
      <c r="E18" s="78" t="e">
        <f>#REF!/1000</f>
        <v>#REF!</v>
      </c>
      <c r="F18" s="78">
        <f>'[3]재정상태'!$D$32</f>
        <v>52480246</v>
      </c>
      <c r="G18" s="80"/>
      <c r="H18" s="78">
        <v>0</v>
      </c>
      <c r="I18" s="78"/>
      <c r="J18" s="77">
        <f>'[5]상수도(BS)'!$D$96</f>
        <v>474822368</v>
      </c>
      <c r="K18" s="80">
        <f t="shared" si="1"/>
        <v>474822.368</v>
      </c>
      <c r="L18" s="77"/>
      <c r="M18" s="77"/>
      <c r="N18" s="81">
        <f aca="true" t="shared" si="5" ref="N18:N27">O18/1000</f>
        <v>527302.614</v>
      </c>
      <c r="O18" s="82">
        <f t="shared" si="4"/>
        <v>527302614</v>
      </c>
      <c r="P18" s="2">
        <f t="shared" si="3"/>
        <v>0</v>
      </c>
    </row>
    <row r="19" spans="1:16" ht="16.5" customHeight="1" hidden="1">
      <c r="A19" s="74"/>
      <c r="B19" s="75" t="s">
        <v>79</v>
      </c>
      <c r="C19" s="76"/>
      <c r="D19" s="78">
        <v>0</v>
      </c>
      <c r="E19" s="78">
        <f>D19/1000</f>
        <v>0</v>
      </c>
      <c r="F19" s="78">
        <v>0</v>
      </c>
      <c r="G19" s="80"/>
      <c r="H19" s="78">
        <f>'[4]재정상태'!$B$18</f>
        <v>0</v>
      </c>
      <c r="I19" s="78"/>
      <c r="J19" s="78">
        <v>0</v>
      </c>
      <c r="K19" s="80">
        <f t="shared" si="1"/>
        <v>0</v>
      </c>
      <c r="L19" s="77"/>
      <c r="M19" s="77"/>
      <c r="N19" s="81">
        <f t="shared" si="5"/>
        <v>0</v>
      </c>
      <c r="O19" s="81">
        <f t="shared" si="4"/>
        <v>0</v>
      </c>
      <c r="P19" s="2">
        <f t="shared" si="3"/>
        <v>0</v>
      </c>
    </row>
    <row r="20" spans="1:16" ht="16.5" customHeight="1" hidden="1">
      <c r="A20" s="74"/>
      <c r="B20" s="83"/>
      <c r="C20" s="84"/>
      <c r="D20" s="77"/>
      <c r="E20" s="78">
        <f>D20/1000</f>
        <v>0</v>
      </c>
      <c r="F20" s="77"/>
      <c r="G20" s="80"/>
      <c r="H20" s="78"/>
      <c r="I20" s="78"/>
      <c r="J20" s="77"/>
      <c r="K20" s="80">
        <f t="shared" si="1"/>
        <v>0</v>
      </c>
      <c r="L20" s="77"/>
      <c r="M20" s="77"/>
      <c r="N20" s="81">
        <f t="shared" si="5"/>
        <v>0</v>
      </c>
      <c r="O20" s="82">
        <f t="shared" si="4"/>
        <v>0</v>
      </c>
      <c r="P20" s="2">
        <f t="shared" si="3"/>
        <v>0</v>
      </c>
    </row>
    <row r="21" spans="1:16" ht="16.5" customHeight="1" hidden="1">
      <c r="A21" s="74"/>
      <c r="B21" s="83"/>
      <c r="C21" s="84"/>
      <c r="D21" s="77"/>
      <c r="E21" s="78">
        <f>D21/1000</f>
        <v>0</v>
      </c>
      <c r="F21" s="77"/>
      <c r="G21" s="80"/>
      <c r="H21" s="78"/>
      <c r="I21" s="78"/>
      <c r="J21" s="77"/>
      <c r="K21" s="80">
        <f t="shared" si="1"/>
        <v>0</v>
      </c>
      <c r="L21" s="77"/>
      <c r="M21" s="77"/>
      <c r="N21" s="81">
        <f t="shared" si="5"/>
        <v>0</v>
      </c>
      <c r="O21" s="82">
        <f t="shared" si="4"/>
        <v>0</v>
      </c>
      <c r="P21" s="2">
        <f t="shared" si="3"/>
        <v>0</v>
      </c>
    </row>
    <row r="22" spans="1:16" ht="16.5" customHeight="1" hidden="1">
      <c r="A22" s="74"/>
      <c r="B22" s="83" t="s">
        <v>72</v>
      </c>
      <c r="C22" s="84"/>
      <c r="E22" s="78">
        <f>D18/1000</f>
        <v>0</v>
      </c>
      <c r="F22" s="77"/>
      <c r="G22" s="80"/>
      <c r="H22" s="78"/>
      <c r="I22" s="78"/>
      <c r="J22" s="77"/>
      <c r="K22" s="80">
        <f t="shared" si="1"/>
        <v>0</v>
      </c>
      <c r="L22" s="77"/>
      <c r="M22" s="77"/>
      <c r="N22" s="81">
        <f t="shared" si="5"/>
        <v>0</v>
      </c>
      <c r="O22" s="82">
        <f t="shared" si="4"/>
        <v>0</v>
      </c>
      <c r="P22" s="2">
        <f>D18+F22+H22+J22-O22</f>
        <v>0</v>
      </c>
    </row>
    <row r="23" spans="1:16" ht="16.5" customHeight="1">
      <c r="A23" s="74"/>
      <c r="B23" s="75" t="s">
        <v>5</v>
      </c>
      <c r="C23" s="76"/>
      <c r="D23" s="77">
        <f>'[2]재정상태'!$D$101</f>
        <v>5999175916</v>
      </c>
      <c r="E23" s="78">
        <f>D23/1000</f>
        <v>5999175.916</v>
      </c>
      <c r="F23" s="77">
        <f>'[3]재정상태'!$D$35</f>
        <v>838858386</v>
      </c>
      <c r="G23" s="80"/>
      <c r="H23" s="78">
        <f>'[4]재정상태'!$B$23</f>
        <v>43498153.50027397</v>
      </c>
      <c r="I23" s="78"/>
      <c r="J23" s="77">
        <f>'[5]상수도(BS)'!$D$100+'[5]하수도(BS)'!$D$100</f>
        <v>1397707861</v>
      </c>
      <c r="K23" s="80">
        <f t="shared" si="1"/>
        <v>1397707.861</v>
      </c>
      <c r="L23" s="77"/>
      <c r="M23" s="77"/>
      <c r="N23" s="81">
        <f t="shared" si="5"/>
        <v>8279240.3165002735</v>
      </c>
      <c r="O23" s="82">
        <f t="shared" si="4"/>
        <v>8279240316.500274</v>
      </c>
      <c r="P23" s="2">
        <f aca="true" t="shared" si="6" ref="P23:P54">D23+F23+H23+J23-O23</f>
        <v>0</v>
      </c>
    </row>
    <row r="24" spans="1:16" ht="16.5" customHeight="1">
      <c r="A24" s="74"/>
      <c r="B24" s="76"/>
      <c r="C24" s="85"/>
      <c r="D24" s="77"/>
      <c r="E24" s="78" t="s">
        <v>72</v>
      </c>
      <c r="F24" s="79"/>
      <c r="G24" s="86"/>
      <c r="H24" s="78"/>
      <c r="I24" s="78"/>
      <c r="J24" s="77"/>
      <c r="K24" s="80">
        <f t="shared" si="1"/>
        <v>0</v>
      </c>
      <c r="L24" s="77"/>
      <c r="M24" s="77"/>
      <c r="N24" s="81">
        <f t="shared" si="5"/>
        <v>0</v>
      </c>
      <c r="O24" s="70"/>
      <c r="P24" s="2">
        <f t="shared" si="6"/>
        <v>0</v>
      </c>
    </row>
    <row r="25" spans="1:24" s="72" customFormat="1" ht="16.5" customHeight="1">
      <c r="A25" s="64" t="s">
        <v>80</v>
      </c>
      <c r="B25" s="65"/>
      <c r="C25" s="65"/>
      <c r="D25" s="66">
        <f>SUM(D26:D30)</f>
        <v>74227747114</v>
      </c>
      <c r="E25" s="67">
        <f aca="true" t="shared" si="7" ref="E25:E30">D25/1000</f>
        <v>74227747.114</v>
      </c>
      <c r="F25" s="67">
        <f>SUM(F26:F30)</f>
        <v>4238734529</v>
      </c>
      <c r="G25" s="68">
        <f>F25/1000</f>
        <v>4238734.529</v>
      </c>
      <c r="H25" s="67">
        <f>SUM(H26:H30)</f>
        <v>22057935087</v>
      </c>
      <c r="I25" s="67">
        <f>H25/1000</f>
        <v>22057935.087</v>
      </c>
      <c r="J25" s="67">
        <f>SUM(J26:J30)</f>
        <v>297194271</v>
      </c>
      <c r="K25" s="80">
        <f t="shared" si="1"/>
        <v>297194.271</v>
      </c>
      <c r="L25" s="66">
        <f>L30+L27</f>
        <v>76589288475</v>
      </c>
      <c r="M25" s="66"/>
      <c r="N25" s="69">
        <f t="shared" si="5"/>
        <v>24232322.526</v>
      </c>
      <c r="O25" s="70">
        <f>SUM(O26:O30)</f>
        <v>24232322526</v>
      </c>
      <c r="P25" s="2">
        <f t="shared" si="6"/>
        <v>76589288475</v>
      </c>
      <c r="Q25" s="71">
        <f>O25/$O$102</f>
        <v>0.003961147600004667</v>
      </c>
      <c r="X25" s="73"/>
    </row>
    <row r="26" spans="1:16" ht="16.5" customHeight="1">
      <c r="A26" s="87"/>
      <c r="B26" s="88" t="s">
        <v>81</v>
      </c>
      <c r="C26" s="88"/>
      <c r="D26" s="78">
        <f>'[2]재정상태'!$D$112</f>
        <v>0</v>
      </c>
      <c r="E26" s="78">
        <f t="shared" si="7"/>
        <v>0</v>
      </c>
      <c r="F26" s="78">
        <v>0</v>
      </c>
      <c r="G26" s="80">
        <f>F26/1000</f>
        <v>0</v>
      </c>
      <c r="H26" s="78">
        <f>'[4]재정상태'!$B$28</f>
        <v>0</v>
      </c>
      <c r="I26" s="78">
        <f>H26/1000</f>
        <v>0</v>
      </c>
      <c r="J26" s="78">
        <v>0</v>
      </c>
      <c r="K26" s="80">
        <f t="shared" si="1"/>
        <v>0</v>
      </c>
      <c r="L26" s="77"/>
      <c r="M26" s="77"/>
      <c r="N26" s="81">
        <f t="shared" si="5"/>
        <v>0</v>
      </c>
      <c r="O26" s="81">
        <f>D26+F26+H26+J26-L26</f>
        <v>0</v>
      </c>
      <c r="P26" s="2">
        <f t="shared" si="6"/>
        <v>0</v>
      </c>
    </row>
    <row r="27" spans="1:16" ht="16.5" customHeight="1">
      <c r="A27" s="74"/>
      <c r="B27" s="75" t="s">
        <v>82</v>
      </c>
      <c r="C27" s="76"/>
      <c r="D27" s="77">
        <f>'[2]재정상태'!$D$114</f>
        <v>10557391537</v>
      </c>
      <c r="E27" s="78">
        <f t="shared" si="7"/>
        <v>10557391.537</v>
      </c>
      <c r="F27" s="78">
        <f>'[3]재정상태'!$D$45</f>
        <v>4281550030</v>
      </c>
      <c r="G27" s="80">
        <f>F27/1000</f>
        <v>4281550.03</v>
      </c>
      <c r="H27" s="77">
        <f>'[4]재정상태'!$B$29</f>
        <v>22068621300</v>
      </c>
      <c r="I27" s="78">
        <f>H27/1000</f>
        <v>22068621.3</v>
      </c>
      <c r="J27" s="78">
        <v>0</v>
      </c>
      <c r="K27" s="80">
        <f t="shared" si="1"/>
        <v>0</v>
      </c>
      <c r="L27" s="77">
        <v>21000000000</v>
      </c>
      <c r="M27" s="77"/>
      <c r="N27" s="81">
        <f t="shared" si="5"/>
        <v>15907562.867</v>
      </c>
      <c r="O27" s="82">
        <f>D27+F27+H27+J27-L27</f>
        <v>15907562867</v>
      </c>
      <c r="P27" s="2">
        <f t="shared" si="6"/>
        <v>21000000000</v>
      </c>
    </row>
    <row r="28" spans="1:16" ht="16.5" customHeight="1">
      <c r="A28" s="74"/>
      <c r="B28" s="83" t="s">
        <v>83</v>
      </c>
      <c r="C28" s="84"/>
      <c r="D28" s="77">
        <f>'[2]재정상태'!$D$117</f>
        <v>-97898</v>
      </c>
      <c r="E28" s="78">
        <f t="shared" si="7"/>
        <v>-97.898</v>
      </c>
      <c r="F28" s="77">
        <f>'[3]재정상태'!$D$47</f>
        <v>-42815501</v>
      </c>
      <c r="G28" s="80"/>
      <c r="H28" s="77">
        <f>'[4]재정상태'!$B$32</f>
        <v>-10686213</v>
      </c>
      <c r="I28" s="78"/>
      <c r="J28" s="78">
        <v>0</v>
      </c>
      <c r="K28" s="80"/>
      <c r="L28" s="77"/>
      <c r="M28" s="77"/>
      <c r="N28" s="81"/>
      <c r="O28" s="82">
        <f>D28+F28+H28+J28-L28</f>
        <v>-53599612</v>
      </c>
      <c r="P28" s="2">
        <f t="shared" si="6"/>
        <v>0</v>
      </c>
    </row>
    <row r="29" spans="1:16" ht="16.5" customHeight="1">
      <c r="A29" s="74"/>
      <c r="B29" s="75" t="s">
        <v>6</v>
      </c>
      <c r="C29" s="76"/>
      <c r="D29" s="77">
        <f>'[2]재정상태'!$D$119</f>
        <v>7866165000</v>
      </c>
      <c r="E29" s="78">
        <f t="shared" si="7"/>
        <v>7866165</v>
      </c>
      <c r="F29" s="78">
        <v>0</v>
      </c>
      <c r="G29" s="80">
        <f>F29/1000</f>
        <v>0</v>
      </c>
      <c r="H29" s="78">
        <v>0</v>
      </c>
      <c r="I29" s="78">
        <f>H29/1000</f>
        <v>0</v>
      </c>
      <c r="J29" s="78">
        <v>0</v>
      </c>
      <c r="K29" s="80">
        <f>J29/1000</f>
        <v>0</v>
      </c>
      <c r="L29" s="77"/>
      <c r="M29" s="77"/>
      <c r="N29" s="81">
        <f>O29/1000</f>
        <v>7866165</v>
      </c>
      <c r="O29" s="82">
        <f>D29+F29+H29+J29-L29</f>
        <v>7866165000</v>
      </c>
      <c r="P29" s="2">
        <f t="shared" si="6"/>
        <v>0</v>
      </c>
    </row>
    <row r="30" spans="1:16" ht="16.5" customHeight="1">
      <c r="A30" s="74"/>
      <c r="B30" s="75" t="s">
        <v>84</v>
      </c>
      <c r="C30" s="76"/>
      <c r="D30" s="77">
        <f>'[2]재정상태'!$D$123</f>
        <v>55804288475</v>
      </c>
      <c r="E30" s="78">
        <f t="shared" si="7"/>
        <v>55804288.475</v>
      </c>
      <c r="F30" s="78">
        <v>0</v>
      </c>
      <c r="G30" s="80">
        <f>F30/1000</f>
        <v>0</v>
      </c>
      <c r="H30" s="78">
        <v>0</v>
      </c>
      <c r="I30" s="78">
        <f>H30/1000</f>
        <v>0</v>
      </c>
      <c r="J30" s="77">
        <f>'[5]상수도(BS)'!$D$122</f>
        <v>297194271</v>
      </c>
      <c r="K30" s="80">
        <f>J30/1000</f>
        <v>297194.271</v>
      </c>
      <c r="L30" s="78">
        <v>55589288475</v>
      </c>
      <c r="M30" s="78">
        <f>L30/1000</f>
        <v>55589288.475</v>
      </c>
      <c r="N30" s="81">
        <f>O30/1000</f>
        <v>512194.271</v>
      </c>
      <c r="O30" s="82">
        <f>D30+F30+H30+J30-L30</f>
        <v>512194271</v>
      </c>
      <c r="P30" s="2">
        <f t="shared" si="6"/>
        <v>55589288475</v>
      </c>
    </row>
    <row r="31" spans="1:16" ht="16.5" customHeight="1">
      <c r="A31" s="74"/>
      <c r="B31" s="76"/>
      <c r="C31" s="85"/>
      <c r="D31" s="77"/>
      <c r="E31" s="78"/>
      <c r="F31" s="77"/>
      <c r="G31" s="89"/>
      <c r="H31" s="77"/>
      <c r="I31" s="78"/>
      <c r="J31" s="77"/>
      <c r="K31" s="89"/>
      <c r="L31" s="77"/>
      <c r="M31" s="77"/>
      <c r="N31" s="90"/>
      <c r="O31" s="82"/>
      <c r="P31" s="2">
        <f t="shared" si="6"/>
        <v>0</v>
      </c>
    </row>
    <row r="32" spans="1:24" s="72" customFormat="1" ht="16.5" customHeight="1">
      <c r="A32" s="91" t="s">
        <v>85</v>
      </c>
      <c r="B32" s="92"/>
      <c r="C32" s="93"/>
      <c r="D32" s="66">
        <f>SUM(D33:D49)</f>
        <v>730397854458</v>
      </c>
      <c r="E32" s="67">
        <f aca="true" t="shared" si="8" ref="E32:E44">D32/1000</f>
        <v>730397854.458</v>
      </c>
      <c r="F32" s="67">
        <f>SUM(F33:F49)</f>
        <v>3414034705</v>
      </c>
      <c r="G32" s="68">
        <f aca="true" t="shared" si="9" ref="G32:G44">F32/1000</f>
        <v>3414034.705</v>
      </c>
      <c r="H32" s="67">
        <f>SUM(H33:H49)</f>
        <v>91764406</v>
      </c>
      <c r="I32" s="68">
        <f aca="true" t="shared" si="10" ref="I32:I44">H32/1000</f>
        <v>91764.406</v>
      </c>
      <c r="J32" s="67">
        <f>SUM(J33:J49)</f>
        <v>0</v>
      </c>
      <c r="K32" s="68">
        <f aca="true" t="shared" si="11" ref="K32:K49">J32/1000</f>
        <v>0</v>
      </c>
      <c r="L32" s="66"/>
      <c r="M32" s="66"/>
      <c r="N32" s="69">
        <f aca="true" t="shared" si="12" ref="N32:N44">O32/1000</f>
        <v>733903653.569</v>
      </c>
      <c r="O32" s="70">
        <f>SUM(O33:O49)</f>
        <v>733903653569</v>
      </c>
      <c r="P32" s="2">
        <f t="shared" si="6"/>
        <v>0</v>
      </c>
      <c r="Q32" s="71">
        <f>O32/$O$102</f>
        <v>0.11996789382653421</v>
      </c>
      <c r="T32" s="73"/>
      <c r="X32" s="73"/>
    </row>
    <row r="33" spans="1:20" ht="16.5" customHeight="1">
      <c r="A33" s="74"/>
      <c r="B33" s="75" t="s">
        <v>7</v>
      </c>
      <c r="C33" s="76"/>
      <c r="D33" s="77">
        <f>'[2]재정상태'!$D$128</f>
        <v>521251351340</v>
      </c>
      <c r="E33" s="78">
        <f t="shared" si="8"/>
        <v>521251351.34</v>
      </c>
      <c r="F33" s="78">
        <f>'[3]재정상태'!$D$51</f>
        <v>0</v>
      </c>
      <c r="G33" s="80">
        <f t="shared" si="9"/>
        <v>0</v>
      </c>
      <c r="H33" s="78">
        <v>0</v>
      </c>
      <c r="I33" s="78">
        <f t="shared" si="10"/>
        <v>0</v>
      </c>
      <c r="J33" s="78">
        <v>0</v>
      </c>
      <c r="K33" s="80">
        <f t="shared" si="11"/>
        <v>0</v>
      </c>
      <c r="L33" s="77"/>
      <c r="M33" s="77"/>
      <c r="N33" s="81">
        <f t="shared" si="12"/>
        <v>521251351.34</v>
      </c>
      <c r="O33" s="82">
        <f aca="true" t="shared" si="13" ref="O33:O49">D33+F33+H33+J33-L33</f>
        <v>521251351340</v>
      </c>
      <c r="P33" s="2">
        <f t="shared" si="6"/>
        <v>0</v>
      </c>
      <c r="T33" s="5"/>
    </row>
    <row r="34" spans="1:20" ht="16.5" customHeight="1">
      <c r="A34" s="74"/>
      <c r="B34" s="75" t="s">
        <v>8</v>
      </c>
      <c r="C34" s="76"/>
      <c r="D34" s="77">
        <f>'[2]재정상태'!$D$130</f>
        <v>1399848560</v>
      </c>
      <c r="E34" s="78">
        <f t="shared" si="8"/>
        <v>1399848.56</v>
      </c>
      <c r="F34" s="78">
        <v>0</v>
      </c>
      <c r="G34" s="80">
        <f t="shared" si="9"/>
        <v>0</v>
      </c>
      <c r="H34" s="78">
        <v>0</v>
      </c>
      <c r="I34" s="78">
        <f t="shared" si="10"/>
        <v>0</v>
      </c>
      <c r="J34" s="78">
        <v>0</v>
      </c>
      <c r="K34" s="80">
        <f t="shared" si="11"/>
        <v>0</v>
      </c>
      <c r="L34" s="77"/>
      <c r="M34" s="77"/>
      <c r="N34" s="81">
        <f t="shared" si="12"/>
        <v>1399848.56</v>
      </c>
      <c r="O34" s="82">
        <f t="shared" si="13"/>
        <v>1399848560</v>
      </c>
      <c r="P34" s="2">
        <f t="shared" si="6"/>
        <v>0</v>
      </c>
      <c r="T34" s="5"/>
    </row>
    <row r="35" spans="1:20" ht="16.5" customHeight="1">
      <c r="A35" s="74"/>
      <c r="B35" s="75" t="s">
        <v>9</v>
      </c>
      <c r="C35" s="76"/>
      <c r="D35" s="77">
        <f>'[2]재정상태'!$D$132</f>
        <v>91799438820</v>
      </c>
      <c r="E35" s="78">
        <f t="shared" si="8"/>
        <v>91799438.82</v>
      </c>
      <c r="F35" s="78">
        <f>'[3]재정상태'!$D$55</f>
        <v>0</v>
      </c>
      <c r="G35" s="80">
        <f t="shared" si="9"/>
        <v>0</v>
      </c>
      <c r="H35" s="78">
        <v>0</v>
      </c>
      <c r="I35" s="78">
        <f t="shared" si="10"/>
        <v>0</v>
      </c>
      <c r="J35" s="78">
        <v>0</v>
      </c>
      <c r="K35" s="80">
        <f t="shared" si="11"/>
        <v>0</v>
      </c>
      <c r="L35" s="77"/>
      <c r="M35" s="77"/>
      <c r="N35" s="81">
        <f t="shared" si="12"/>
        <v>91799438.82</v>
      </c>
      <c r="O35" s="82">
        <f t="shared" si="13"/>
        <v>91799438820</v>
      </c>
      <c r="P35" s="2">
        <f t="shared" si="6"/>
        <v>0</v>
      </c>
      <c r="T35" s="5"/>
    </row>
    <row r="36" spans="1:20" ht="16.5" customHeight="1">
      <c r="A36" s="74"/>
      <c r="B36" s="75" t="s">
        <v>86</v>
      </c>
      <c r="C36" s="76"/>
      <c r="D36" s="77">
        <f>'[2]재정상태'!$D$134</f>
        <v>-7536014008</v>
      </c>
      <c r="E36" s="77">
        <f t="shared" si="8"/>
        <v>-7536014.008</v>
      </c>
      <c r="F36" s="78">
        <f>'[3]재정상태'!$D$57</f>
        <v>0</v>
      </c>
      <c r="G36" s="80">
        <f t="shared" si="9"/>
        <v>0</v>
      </c>
      <c r="H36" s="78">
        <v>0</v>
      </c>
      <c r="I36" s="78">
        <f t="shared" si="10"/>
        <v>0</v>
      </c>
      <c r="J36" s="78">
        <v>0</v>
      </c>
      <c r="K36" s="80">
        <f t="shared" si="11"/>
        <v>0</v>
      </c>
      <c r="L36" s="77"/>
      <c r="M36" s="77"/>
      <c r="N36" s="81">
        <f t="shared" si="12"/>
        <v>-7536014.008</v>
      </c>
      <c r="O36" s="82">
        <f t="shared" si="13"/>
        <v>-7536014008</v>
      </c>
      <c r="P36" s="2">
        <f t="shared" si="6"/>
        <v>0</v>
      </c>
      <c r="T36" s="5"/>
    </row>
    <row r="37" spans="1:20" ht="16.5" customHeight="1">
      <c r="A37" s="74"/>
      <c r="B37" s="75" t="s">
        <v>10</v>
      </c>
      <c r="C37" s="76"/>
      <c r="D37" s="77">
        <f>'[2]재정상태'!$D$136</f>
        <v>7031661062</v>
      </c>
      <c r="E37" s="78">
        <f t="shared" si="8"/>
        <v>7031661.062</v>
      </c>
      <c r="F37" s="77">
        <f>'[3]재정상태'!$D$59</f>
        <v>283415780</v>
      </c>
      <c r="G37" s="80">
        <f t="shared" si="9"/>
        <v>283415.78</v>
      </c>
      <c r="H37" s="77">
        <f>'[4]재정상태'!$B$36</f>
        <v>63810150</v>
      </c>
      <c r="I37" s="78">
        <f t="shared" si="10"/>
        <v>63810.15</v>
      </c>
      <c r="J37" s="78">
        <v>0</v>
      </c>
      <c r="K37" s="80">
        <f t="shared" si="11"/>
        <v>0</v>
      </c>
      <c r="L37" s="77"/>
      <c r="M37" s="77"/>
      <c r="N37" s="81">
        <f t="shared" si="12"/>
        <v>7378886.992</v>
      </c>
      <c r="O37" s="82">
        <f t="shared" si="13"/>
        <v>7378886992</v>
      </c>
      <c r="P37" s="2">
        <f t="shared" si="6"/>
        <v>0</v>
      </c>
      <c r="T37" s="5"/>
    </row>
    <row r="38" spans="1:16" ht="16.5" customHeight="1">
      <c r="A38" s="74"/>
      <c r="B38" s="75" t="s">
        <v>11</v>
      </c>
      <c r="C38" s="76"/>
      <c r="D38" s="77">
        <f>'[2]재정상태'!$D$138</f>
        <v>-783986371</v>
      </c>
      <c r="E38" s="77">
        <f t="shared" si="8"/>
        <v>-783986.371</v>
      </c>
      <c r="F38" s="77">
        <f>'[3]재정상태'!$D$61</f>
        <v>-33380686</v>
      </c>
      <c r="G38" s="80">
        <f t="shared" si="9"/>
        <v>-33380.686</v>
      </c>
      <c r="H38" s="77">
        <f>'[4]재정상태'!$B$38</f>
        <v>-4558010</v>
      </c>
      <c r="I38" s="78">
        <f t="shared" si="10"/>
        <v>-4558.01</v>
      </c>
      <c r="J38" s="78">
        <v>0</v>
      </c>
      <c r="K38" s="80">
        <f t="shared" si="11"/>
        <v>0</v>
      </c>
      <c r="L38" s="77"/>
      <c r="M38" s="77"/>
      <c r="N38" s="81">
        <f t="shared" si="12"/>
        <v>-821925.067</v>
      </c>
      <c r="O38" s="82">
        <f t="shared" si="13"/>
        <v>-821925067</v>
      </c>
      <c r="P38" s="2">
        <f t="shared" si="6"/>
        <v>0</v>
      </c>
    </row>
    <row r="39" spans="1:16" ht="16.5" customHeight="1">
      <c r="A39" s="74"/>
      <c r="B39" s="75" t="s">
        <v>12</v>
      </c>
      <c r="C39" s="76"/>
      <c r="D39" s="77">
        <f>'[2]재정상태'!$D$140</f>
        <v>761135720</v>
      </c>
      <c r="E39" s="78">
        <f t="shared" si="8"/>
        <v>761135.72</v>
      </c>
      <c r="F39" s="78">
        <f>'[3]재정상태'!$D$63</f>
        <v>0</v>
      </c>
      <c r="G39" s="80">
        <f t="shared" si="9"/>
        <v>0</v>
      </c>
      <c r="H39" s="78">
        <v>0</v>
      </c>
      <c r="I39" s="78">
        <f t="shared" si="10"/>
        <v>0</v>
      </c>
      <c r="J39" s="78">
        <v>0</v>
      </c>
      <c r="K39" s="80">
        <f t="shared" si="11"/>
        <v>0</v>
      </c>
      <c r="L39" s="77"/>
      <c r="M39" s="77"/>
      <c r="N39" s="81">
        <f t="shared" si="12"/>
        <v>761135.72</v>
      </c>
      <c r="O39" s="82">
        <f t="shared" si="13"/>
        <v>761135720</v>
      </c>
      <c r="P39" s="2">
        <f t="shared" si="6"/>
        <v>0</v>
      </c>
    </row>
    <row r="40" spans="1:16" ht="16.5" customHeight="1">
      <c r="A40" s="74"/>
      <c r="B40" s="75" t="s">
        <v>13</v>
      </c>
      <c r="C40" s="76"/>
      <c r="D40" s="77">
        <f>'[2]재정상태'!$D$142</f>
        <v>-148151516</v>
      </c>
      <c r="E40" s="77">
        <f t="shared" si="8"/>
        <v>-148151.516</v>
      </c>
      <c r="F40" s="78">
        <f>'[3]재정상태'!$D$65</f>
        <v>0</v>
      </c>
      <c r="G40" s="80">
        <f t="shared" si="9"/>
        <v>0</v>
      </c>
      <c r="H40" s="78">
        <v>0</v>
      </c>
      <c r="I40" s="78">
        <f t="shared" si="10"/>
        <v>0</v>
      </c>
      <c r="J40" s="78">
        <v>0</v>
      </c>
      <c r="K40" s="80">
        <f t="shared" si="11"/>
        <v>0</v>
      </c>
      <c r="L40" s="77"/>
      <c r="M40" s="77"/>
      <c r="N40" s="81">
        <f t="shared" si="12"/>
        <v>-148151.516</v>
      </c>
      <c r="O40" s="82">
        <f t="shared" si="13"/>
        <v>-148151516</v>
      </c>
      <c r="P40" s="2">
        <f t="shared" si="6"/>
        <v>0</v>
      </c>
    </row>
    <row r="41" spans="1:16" ht="16.5" customHeight="1">
      <c r="A41" s="74"/>
      <c r="B41" s="75" t="s">
        <v>14</v>
      </c>
      <c r="C41" s="76"/>
      <c r="D41" s="77">
        <f>'[2]재정상태'!$D$144</f>
        <v>3490654205</v>
      </c>
      <c r="E41" s="78">
        <f t="shared" si="8"/>
        <v>3490654.205</v>
      </c>
      <c r="F41" s="77">
        <f>'[3]재정상태'!$D$67</f>
        <v>2539503630</v>
      </c>
      <c r="G41" s="80">
        <f t="shared" si="9"/>
        <v>2539503.63</v>
      </c>
      <c r="H41" s="78">
        <v>0</v>
      </c>
      <c r="I41" s="78">
        <f t="shared" si="10"/>
        <v>0</v>
      </c>
      <c r="J41" s="78">
        <v>0</v>
      </c>
      <c r="K41" s="80">
        <f t="shared" si="11"/>
        <v>0</v>
      </c>
      <c r="L41" s="77"/>
      <c r="M41" s="77"/>
      <c r="N41" s="81">
        <f t="shared" si="12"/>
        <v>6030157.835</v>
      </c>
      <c r="O41" s="82">
        <f t="shared" si="13"/>
        <v>6030157835</v>
      </c>
      <c r="P41" s="2">
        <f t="shared" si="6"/>
        <v>0</v>
      </c>
    </row>
    <row r="42" spans="1:16" ht="16.5" customHeight="1">
      <c r="A42" s="74"/>
      <c r="B42" s="75" t="s">
        <v>15</v>
      </c>
      <c r="C42" s="76"/>
      <c r="D42" s="77">
        <f>'[2]재정상태'!$D$146</f>
        <v>-925067720</v>
      </c>
      <c r="E42" s="77">
        <f t="shared" si="8"/>
        <v>-925067.72</v>
      </c>
      <c r="F42" s="77">
        <f>'[3]재정상태'!$D$69</f>
        <v>-640201750</v>
      </c>
      <c r="G42" s="80">
        <f t="shared" si="9"/>
        <v>-640201.75</v>
      </c>
      <c r="H42" s="78">
        <v>0</v>
      </c>
      <c r="I42" s="78">
        <f t="shared" si="10"/>
        <v>0</v>
      </c>
      <c r="J42" s="78">
        <v>0</v>
      </c>
      <c r="K42" s="80">
        <f t="shared" si="11"/>
        <v>0</v>
      </c>
      <c r="L42" s="77"/>
      <c r="M42" s="77"/>
      <c r="N42" s="81">
        <f t="shared" si="12"/>
        <v>-1565269.47</v>
      </c>
      <c r="O42" s="82">
        <f t="shared" si="13"/>
        <v>-1565269470</v>
      </c>
      <c r="P42" s="2">
        <f t="shared" si="6"/>
        <v>0</v>
      </c>
    </row>
    <row r="43" spans="1:16" ht="16.5" customHeight="1">
      <c r="A43" s="74"/>
      <c r="B43" s="75" t="s">
        <v>16</v>
      </c>
      <c r="C43" s="76"/>
      <c r="D43" s="77">
        <f>'[2]재정상태'!$D$148</f>
        <v>47377684977</v>
      </c>
      <c r="E43" s="78">
        <f t="shared" si="8"/>
        <v>47377684.977</v>
      </c>
      <c r="F43" s="77">
        <f>'[3]재정상태'!$D$71</f>
        <v>1602762427</v>
      </c>
      <c r="G43" s="80">
        <f t="shared" si="9"/>
        <v>1602762.427</v>
      </c>
      <c r="H43" s="77">
        <f>'[4]재정상태'!$B$40</f>
        <v>57942990</v>
      </c>
      <c r="I43" s="78">
        <f t="shared" si="10"/>
        <v>57942.99</v>
      </c>
      <c r="J43" s="78">
        <v>0</v>
      </c>
      <c r="K43" s="80">
        <f t="shared" si="11"/>
        <v>0</v>
      </c>
      <c r="L43" s="77"/>
      <c r="M43" s="77"/>
      <c r="N43" s="81">
        <f t="shared" si="12"/>
        <v>49038390.394</v>
      </c>
      <c r="O43" s="82">
        <f t="shared" si="13"/>
        <v>49038390394</v>
      </c>
      <c r="P43" s="2">
        <f t="shared" si="6"/>
        <v>0</v>
      </c>
    </row>
    <row r="44" spans="1:16" ht="16.5" customHeight="1">
      <c r="A44" s="74"/>
      <c r="B44" s="75" t="s">
        <v>17</v>
      </c>
      <c r="C44" s="76"/>
      <c r="D44" s="77">
        <f>'[2]재정상태'!$D$150</f>
        <v>-13431608280</v>
      </c>
      <c r="E44" s="77">
        <f t="shared" si="8"/>
        <v>-13431608.28</v>
      </c>
      <c r="F44" s="77">
        <f>'[3]재정상태'!$D$73</f>
        <v>-338064696</v>
      </c>
      <c r="G44" s="80">
        <f t="shared" si="9"/>
        <v>-338064.696</v>
      </c>
      <c r="H44" s="77">
        <f>'[4]재정상태'!$B$42</f>
        <v>-25430724</v>
      </c>
      <c r="I44" s="78">
        <f t="shared" si="10"/>
        <v>-25430.724</v>
      </c>
      <c r="J44" s="78">
        <v>0</v>
      </c>
      <c r="K44" s="80">
        <f t="shared" si="11"/>
        <v>0</v>
      </c>
      <c r="L44" s="77"/>
      <c r="M44" s="77"/>
      <c r="N44" s="81">
        <f t="shared" si="12"/>
        <v>-13795103.7</v>
      </c>
      <c r="O44" s="82">
        <f t="shared" si="13"/>
        <v>-13795103700</v>
      </c>
      <c r="P44" s="2">
        <f t="shared" si="6"/>
        <v>0</v>
      </c>
    </row>
    <row r="45" spans="1:16" ht="16.5" customHeight="1" hidden="1">
      <c r="A45" s="74"/>
      <c r="B45" s="75" t="s">
        <v>87</v>
      </c>
      <c r="C45" s="76"/>
      <c r="D45" s="78">
        <f>'[2]재정상태'!$D$152</f>
        <v>0</v>
      </c>
      <c r="E45" s="77"/>
      <c r="F45" s="78">
        <v>0</v>
      </c>
      <c r="G45" s="80"/>
      <c r="H45" s="78">
        <v>0</v>
      </c>
      <c r="I45" s="78"/>
      <c r="J45" s="78">
        <v>0</v>
      </c>
      <c r="K45" s="80">
        <f t="shared" si="11"/>
        <v>0</v>
      </c>
      <c r="L45" s="77"/>
      <c r="M45" s="77"/>
      <c r="N45" s="81"/>
      <c r="O45" s="81">
        <f t="shared" si="13"/>
        <v>0</v>
      </c>
      <c r="P45" s="2">
        <f t="shared" si="6"/>
        <v>0</v>
      </c>
    </row>
    <row r="46" spans="1:16" ht="16.5" customHeight="1" hidden="1">
      <c r="A46" s="74"/>
      <c r="B46" s="75" t="s">
        <v>88</v>
      </c>
      <c r="C46" s="76"/>
      <c r="D46" s="78">
        <f>'[2]재정상태'!$D$154</f>
        <v>0</v>
      </c>
      <c r="E46" s="77"/>
      <c r="F46" s="78">
        <v>0</v>
      </c>
      <c r="G46" s="80"/>
      <c r="H46" s="78">
        <v>0</v>
      </c>
      <c r="I46" s="78"/>
      <c r="J46" s="78">
        <v>0</v>
      </c>
      <c r="K46" s="80">
        <f t="shared" si="11"/>
        <v>0</v>
      </c>
      <c r="L46" s="77"/>
      <c r="M46" s="77"/>
      <c r="N46" s="81"/>
      <c r="O46" s="81">
        <f t="shared" si="13"/>
        <v>0</v>
      </c>
      <c r="P46" s="2">
        <f t="shared" si="6"/>
        <v>0</v>
      </c>
    </row>
    <row r="47" spans="1:16" ht="16.5" customHeight="1" hidden="1">
      <c r="A47" s="74"/>
      <c r="B47" s="94" t="s">
        <v>89</v>
      </c>
      <c r="C47" s="95"/>
      <c r="D47" s="78">
        <v>0</v>
      </c>
      <c r="E47" s="78">
        <f>D47/1000</f>
        <v>0</v>
      </c>
      <c r="F47" s="78">
        <v>0</v>
      </c>
      <c r="G47" s="80">
        <f>F47/1000</f>
        <v>0</v>
      </c>
      <c r="H47" s="78">
        <v>0</v>
      </c>
      <c r="I47" s="78">
        <f>H47/1000</f>
        <v>0</v>
      </c>
      <c r="J47" s="78">
        <v>0</v>
      </c>
      <c r="K47" s="80">
        <f t="shared" si="11"/>
        <v>0</v>
      </c>
      <c r="L47" s="77"/>
      <c r="M47" s="77"/>
      <c r="N47" s="81">
        <f>O47/1000</f>
        <v>0</v>
      </c>
      <c r="O47" s="81">
        <f t="shared" si="13"/>
        <v>0</v>
      </c>
      <c r="P47" s="2">
        <f t="shared" si="6"/>
        <v>0</v>
      </c>
    </row>
    <row r="48" spans="1:16" ht="16.5" customHeight="1" hidden="1">
      <c r="A48" s="74"/>
      <c r="B48" s="96" t="s">
        <v>90</v>
      </c>
      <c r="C48" s="97"/>
      <c r="D48" s="78">
        <f>'[2]재정상태'!$D$158</f>
        <v>0</v>
      </c>
      <c r="E48" s="78">
        <f>D48/1000</f>
        <v>0</v>
      </c>
      <c r="F48" s="78">
        <v>0</v>
      </c>
      <c r="G48" s="80">
        <f>F48/1000</f>
        <v>0</v>
      </c>
      <c r="H48" s="78">
        <v>0</v>
      </c>
      <c r="I48" s="78">
        <f>H48/1000</f>
        <v>0</v>
      </c>
      <c r="J48" s="78">
        <v>0</v>
      </c>
      <c r="K48" s="80">
        <f t="shared" si="11"/>
        <v>0</v>
      </c>
      <c r="L48" s="77"/>
      <c r="M48" s="77"/>
      <c r="N48" s="81">
        <f>O48/1000</f>
        <v>0</v>
      </c>
      <c r="O48" s="81">
        <f t="shared" si="13"/>
        <v>0</v>
      </c>
      <c r="P48" s="2">
        <f t="shared" si="6"/>
        <v>0</v>
      </c>
    </row>
    <row r="49" spans="1:16" ht="16.5" customHeight="1">
      <c r="A49" s="74"/>
      <c r="B49" s="75" t="s">
        <v>18</v>
      </c>
      <c r="C49" s="76"/>
      <c r="D49" s="77">
        <f>'[2]재정상태'!$D$160</f>
        <v>80110907669</v>
      </c>
      <c r="E49" s="78">
        <f>D49/1000</f>
        <v>80110907.669</v>
      </c>
      <c r="F49" s="78">
        <v>0</v>
      </c>
      <c r="G49" s="80">
        <f>F49/1000</f>
        <v>0</v>
      </c>
      <c r="H49" s="78">
        <v>0</v>
      </c>
      <c r="I49" s="78">
        <f>H49/1000</f>
        <v>0</v>
      </c>
      <c r="J49" s="78">
        <v>0</v>
      </c>
      <c r="K49" s="80">
        <f t="shared" si="11"/>
        <v>0</v>
      </c>
      <c r="L49" s="77"/>
      <c r="M49" s="77"/>
      <c r="N49" s="81">
        <f>O49/1000</f>
        <v>80110907.669</v>
      </c>
      <c r="O49" s="82">
        <f t="shared" si="13"/>
        <v>80110907669</v>
      </c>
      <c r="P49" s="2">
        <f t="shared" si="6"/>
        <v>0</v>
      </c>
    </row>
    <row r="50" spans="1:16" ht="16.5" customHeight="1">
      <c r="A50" s="74"/>
      <c r="B50" s="76"/>
      <c r="C50" s="85"/>
      <c r="D50" s="77"/>
      <c r="E50" s="78"/>
      <c r="F50" s="77"/>
      <c r="G50" s="89"/>
      <c r="H50" s="77"/>
      <c r="I50" s="78"/>
      <c r="J50" s="77"/>
      <c r="K50" s="89"/>
      <c r="L50" s="77"/>
      <c r="M50" s="77"/>
      <c r="N50" s="90"/>
      <c r="O50" s="82"/>
      <c r="P50" s="2">
        <f t="shared" si="6"/>
        <v>0</v>
      </c>
    </row>
    <row r="51" spans="1:24" s="72" customFormat="1" ht="16.5" customHeight="1">
      <c r="A51" s="91" t="s">
        <v>91</v>
      </c>
      <c r="B51" s="92"/>
      <c r="C51" s="93"/>
      <c r="D51" s="66">
        <f>SUM(D52:D76)</f>
        <v>279719184512</v>
      </c>
      <c r="E51" s="67">
        <f aca="true" t="shared" si="14" ref="E51:E76">D51/1000</f>
        <v>279719184.512</v>
      </c>
      <c r="F51" s="66">
        <f>SUM(F52:F76)</f>
        <v>8465349469</v>
      </c>
      <c r="G51" s="68">
        <f aca="true" t="shared" si="15" ref="G51:G76">F51/1000</f>
        <v>8465349.469</v>
      </c>
      <c r="H51" s="67">
        <f>SUM(H52:H76)</f>
        <v>0</v>
      </c>
      <c r="I51" s="68">
        <f aca="true" t="shared" si="16" ref="I51:I76">H51/1000</f>
        <v>0</v>
      </c>
      <c r="J51" s="67">
        <f>SUM(J52:J76)</f>
        <v>0</v>
      </c>
      <c r="K51" s="68">
        <f aca="true" t="shared" si="17" ref="K51:K76">J51/1000</f>
        <v>0</v>
      </c>
      <c r="L51" s="66"/>
      <c r="M51" s="66"/>
      <c r="N51" s="69">
        <f aca="true" t="shared" si="18" ref="N51:N59">O51/1000</f>
        <v>288184533.981</v>
      </c>
      <c r="O51" s="70">
        <f>SUM(O52:O76)</f>
        <v>288184533981</v>
      </c>
      <c r="P51" s="2">
        <f t="shared" si="6"/>
        <v>0</v>
      </c>
      <c r="Q51" s="71">
        <f>O51/$O$102</f>
        <v>0.04710821564513629</v>
      </c>
      <c r="X51" s="73"/>
    </row>
    <row r="52" spans="1:16" ht="16.5" customHeight="1">
      <c r="A52" s="74"/>
      <c r="B52" s="75" t="s">
        <v>19</v>
      </c>
      <c r="C52" s="76"/>
      <c r="D52" s="77">
        <f>'[2]재정상태'!$D$164</f>
        <v>24132050652</v>
      </c>
      <c r="E52" s="78">
        <f t="shared" si="14"/>
        <v>24132050.652</v>
      </c>
      <c r="F52" s="78">
        <v>0</v>
      </c>
      <c r="G52" s="80">
        <f t="shared" si="15"/>
        <v>0</v>
      </c>
      <c r="H52" s="78">
        <v>0</v>
      </c>
      <c r="I52" s="78">
        <f t="shared" si="16"/>
        <v>0</v>
      </c>
      <c r="J52" s="78">
        <v>0</v>
      </c>
      <c r="K52" s="80">
        <f t="shared" si="17"/>
        <v>0</v>
      </c>
      <c r="L52" s="77"/>
      <c r="M52" s="77"/>
      <c r="N52" s="81">
        <f t="shared" si="18"/>
        <v>24132050.652</v>
      </c>
      <c r="O52" s="82">
        <f aca="true" t="shared" si="19" ref="O52:O59">D52+F52+H52+J52-L52</f>
        <v>24132050652</v>
      </c>
      <c r="P52" s="2">
        <f t="shared" si="6"/>
        <v>0</v>
      </c>
    </row>
    <row r="53" spans="1:16" ht="16.5" customHeight="1">
      <c r="A53" s="74"/>
      <c r="B53" s="75" t="s">
        <v>20</v>
      </c>
      <c r="C53" s="76"/>
      <c r="D53" s="77">
        <f>'[2]재정상태'!$D$167</f>
        <v>-3460076332</v>
      </c>
      <c r="E53" s="77">
        <f t="shared" si="14"/>
        <v>-3460076.332</v>
      </c>
      <c r="F53" s="78">
        <v>0</v>
      </c>
      <c r="G53" s="80">
        <f t="shared" si="15"/>
        <v>0</v>
      </c>
      <c r="H53" s="78">
        <v>0</v>
      </c>
      <c r="I53" s="78">
        <f t="shared" si="16"/>
        <v>0</v>
      </c>
      <c r="J53" s="78">
        <v>0</v>
      </c>
      <c r="K53" s="80">
        <f t="shared" si="17"/>
        <v>0</v>
      </c>
      <c r="L53" s="77"/>
      <c r="M53" s="77"/>
      <c r="N53" s="81">
        <f t="shared" si="18"/>
        <v>-3460076.332</v>
      </c>
      <c r="O53" s="82">
        <f t="shared" si="19"/>
        <v>-3460076332</v>
      </c>
      <c r="P53" s="2">
        <f t="shared" si="6"/>
        <v>0</v>
      </c>
    </row>
    <row r="54" spans="1:16" ht="16.5" customHeight="1">
      <c r="A54" s="74"/>
      <c r="B54" s="75" t="s">
        <v>21</v>
      </c>
      <c r="C54" s="76"/>
      <c r="D54" s="77">
        <f>'[2]재정상태'!$D$169</f>
        <v>8643514080</v>
      </c>
      <c r="E54" s="78">
        <f t="shared" si="14"/>
        <v>8643514.08</v>
      </c>
      <c r="F54" s="77">
        <f>'[3]재정상태'!$D$79</f>
        <v>8368370550</v>
      </c>
      <c r="G54" s="80">
        <f t="shared" si="15"/>
        <v>8368370.55</v>
      </c>
      <c r="H54" s="78">
        <v>0</v>
      </c>
      <c r="I54" s="78">
        <f t="shared" si="16"/>
        <v>0</v>
      </c>
      <c r="J54" s="78">
        <v>0</v>
      </c>
      <c r="K54" s="80">
        <f t="shared" si="17"/>
        <v>0</v>
      </c>
      <c r="L54" s="77"/>
      <c r="M54" s="77"/>
      <c r="N54" s="81">
        <f t="shared" si="18"/>
        <v>17011884.63</v>
      </c>
      <c r="O54" s="82">
        <f t="shared" si="19"/>
        <v>17011884630</v>
      </c>
      <c r="P54" s="2">
        <f t="shared" si="6"/>
        <v>0</v>
      </c>
    </row>
    <row r="55" spans="1:16" ht="16.5" customHeight="1">
      <c r="A55" s="74"/>
      <c r="B55" s="75" t="s">
        <v>92</v>
      </c>
      <c r="C55" s="76"/>
      <c r="D55" s="77">
        <f>'[2]재정상태'!$D$172</f>
        <v>-220664266</v>
      </c>
      <c r="E55" s="77">
        <f t="shared" si="14"/>
        <v>-220664.266</v>
      </c>
      <c r="F55" s="77">
        <f>'[3]재정상태'!$D$82</f>
        <v>-462224952</v>
      </c>
      <c r="G55" s="80">
        <f t="shared" si="15"/>
        <v>-462224.952</v>
      </c>
      <c r="H55" s="78">
        <v>0</v>
      </c>
      <c r="I55" s="78">
        <f t="shared" si="16"/>
        <v>0</v>
      </c>
      <c r="J55" s="78">
        <v>0</v>
      </c>
      <c r="K55" s="80">
        <f t="shared" si="17"/>
        <v>0</v>
      </c>
      <c r="L55" s="77"/>
      <c r="M55" s="77"/>
      <c r="N55" s="81">
        <f t="shared" si="18"/>
        <v>-682889.218</v>
      </c>
      <c r="O55" s="82">
        <f t="shared" si="19"/>
        <v>-682889218</v>
      </c>
      <c r="P55" s="2">
        <f aca="true" t="shared" si="20" ref="P55:P86">D55+F55+H55+J55-O55</f>
        <v>0</v>
      </c>
    </row>
    <row r="56" spans="1:16" ht="16.5" customHeight="1">
      <c r="A56" s="74"/>
      <c r="B56" s="75" t="s">
        <v>22</v>
      </c>
      <c r="C56" s="76"/>
      <c r="D56" s="77">
        <f>'[2]재정상태'!$D$174</f>
        <v>82354798190</v>
      </c>
      <c r="E56" s="78">
        <f t="shared" si="14"/>
        <v>82354798.19</v>
      </c>
      <c r="F56" s="77">
        <f>'[3]재정상태'!$D$84</f>
        <v>109711000</v>
      </c>
      <c r="G56" s="80">
        <f t="shared" si="15"/>
        <v>109711</v>
      </c>
      <c r="H56" s="78">
        <v>0</v>
      </c>
      <c r="I56" s="78">
        <f t="shared" si="16"/>
        <v>0</v>
      </c>
      <c r="J56" s="78">
        <v>0</v>
      </c>
      <c r="K56" s="80">
        <f t="shared" si="17"/>
        <v>0</v>
      </c>
      <c r="L56" s="77"/>
      <c r="M56" s="77"/>
      <c r="N56" s="81">
        <f t="shared" si="18"/>
        <v>82464509.19</v>
      </c>
      <c r="O56" s="82">
        <f t="shared" si="19"/>
        <v>82464509190</v>
      </c>
      <c r="P56" s="2">
        <f t="shared" si="20"/>
        <v>0</v>
      </c>
    </row>
    <row r="57" spans="1:16" ht="16.5" customHeight="1">
      <c r="A57" s="74"/>
      <c r="B57" s="75" t="s">
        <v>23</v>
      </c>
      <c r="C57" s="76"/>
      <c r="D57" s="77">
        <f>'[2]재정상태'!$D$177</f>
        <v>-1580558062</v>
      </c>
      <c r="E57" s="77">
        <f t="shared" si="14"/>
        <v>-1580558.062</v>
      </c>
      <c r="F57" s="78">
        <v>0</v>
      </c>
      <c r="G57" s="80">
        <f t="shared" si="15"/>
        <v>0</v>
      </c>
      <c r="H57" s="78">
        <v>0</v>
      </c>
      <c r="I57" s="78">
        <f t="shared" si="16"/>
        <v>0</v>
      </c>
      <c r="J57" s="78">
        <v>0</v>
      </c>
      <c r="K57" s="80">
        <f t="shared" si="17"/>
        <v>0</v>
      </c>
      <c r="L57" s="77"/>
      <c r="M57" s="77"/>
      <c r="N57" s="81">
        <f t="shared" si="18"/>
        <v>-1580558.062</v>
      </c>
      <c r="O57" s="82">
        <f t="shared" si="19"/>
        <v>-1580558062</v>
      </c>
      <c r="P57" s="2">
        <f t="shared" si="20"/>
        <v>0</v>
      </c>
    </row>
    <row r="58" spans="1:16" ht="16.5" customHeight="1">
      <c r="A58" s="74"/>
      <c r="B58" s="75" t="s">
        <v>24</v>
      </c>
      <c r="C58" s="76"/>
      <c r="D58" s="77">
        <f>'[2]재정상태'!$D$179</f>
        <v>6913930730</v>
      </c>
      <c r="E58" s="78">
        <f t="shared" si="14"/>
        <v>6913930.73</v>
      </c>
      <c r="F58" s="78">
        <v>0</v>
      </c>
      <c r="G58" s="80">
        <f t="shared" si="15"/>
        <v>0</v>
      </c>
      <c r="H58" s="78">
        <v>0</v>
      </c>
      <c r="I58" s="78">
        <f t="shared" si="16"/>
        <v>0</v>
      </c>
      <c r="J58" s="78">
        <v>0</v>
      </c>
      <c r="K58" s="80">
        <f t="shared" si="17"/>
        <v>0</v>
      </c>
      <c r="L58" s="77"/>
      <c r="M58" s="77"/>
      <c r="N58" s="81">
        <f t="shared" si="18"/>
        <v>6913930.73</v>
      </c>
      <c r="O58" s="82">
        <f t="shared" si="19"/>
        <v>6913930730</v>
      </c>
      <c r="P58" s="2">
        <f t="shared" si="20"/>
        <v>0</v>
      </c>
    </row>
    <row r="59" spans="1:16" ht="16.5" customHeight="1">
      <c r="A59" s="74"/>
      <c r="B59" s="98" t="s">
        <v>25</v>
      </c>
      <c r="C59" s="76"/>
      <c r="D59" s="77">
        <f>'[2]재정상태'!$D$182</f>
        <v>-115238372</v>
      </c>
      <c r="E59" s="77">
        <f t="shared" si="14"/>
        <v>-115238.372</v>
      </c>
      <c r="F59" s="78">
        <v>0</v>
      </c>
      <c r="G59" s="80">
        <f t="shared" si="15"/>
        <v>0</v>
      </c>
      <c r="H59" s="78">
        <v>0</v>
      </c>
      <c r="I59" s="78">
        <f t="shared" si="16"/>
        <v>0</v>
      </c>
      <c r="J59" s="78">
        <v>0</v>
      </c>
      <c r="K59" s="80">
        <f t="shared" si="17"/>
        <v>0</v>
      </c>
      <c r="L59" s="77"/>
      <c r="M59" s="77"/>
      <c r="N59" s="81">
        <f t="shared" si="18"/>
        <v>-115238.372</v>
      </c>
      <c r="O59" s="82">
        <f t="shared" si="19"/>
        <v>-115238372</v>
      </c>
      <c r="P59" s="2">
        <f t="shared" si="20"/>
        <v>0</v>
      </c>
    </row>
    <row r="60" spans="1:16" ht="16.5" customHeight="1" hidden="1">
      <c r="A60" s="74"/>
      <c r="B60" s="83" t="s">
        <v>93</v>
      </c>
      <c r="C60" s="84"/>
      <c r="D60" s="77"/>
      <c r="E60" s="78">
        <f t="shared" si="14"/>
        <v>0</v>
      </c>
      <c r="F60" s="78"/>
      <c r="G60" s="80">
        <f t="shared" si="15"/>
        <v>0</v>
      </c>
      <c r="H60" s="78"/>
      <c r="I60" s="78">
        <f t="shared" si="16"/>
        <v>0</v>
      </c>
      <c r="J60" s="78"/>
      <c r="K60" s="80">
        <f t="shared" si="17"/>
        <v>0</v>
      </c>
      <c r="L60" s="77"/>
      <c r="M60" s="77"/>
      <c r="N60" s="81"/>
      <c r="O60" s="82"/>
      <c r="P60" s="2">
        <f t="shared" si="20"/>
        <v>0</v>
      </c>
    </row>
    <row r="61" spans="1:16" ht="16.5" customHeight="1" hidden="1">
      <c r="A61" s="74"/>
      <c r="B61" s="83" t="s">
        <v>94</v>
      </c>
      <c r="C61" s="84"/>
      <c r="D61" s="77"/>
      <c r="E61" s="78">
        <f t="shared" si="14"/>
        <v>0</v>
      </c>
      <c r="F61" s="78"/>
      <c r="G61" s="80">
        <f t="shared" si="15"/>
        <v>0</v>
      </c>
      <c r="H61" s="78"/>
      <c r="I61" s="78">
        <f t="shared" si="16"/>
        <v>0</v>
      </c>
      <c r="J61" s="78"/>
      <c r="K61" s="80">
        <f t="shared" si="17"/>
        <v>0</v>
      </c>
      <c r="L61" s="77"/>
      <c r="M61" s="77"/>
      <c r="N61" s="81"/>
      <c r="O61" s="82"/>
      <c r="P61" s="2">
        <f t="shared" si="20"/>
        <v>0</v>
      </c>
    </row>
    <row r="62" spans="1:16" ht="16.5" customHeight="1">
      <c r="A62" s="74"/>
      <c r="B62" s="75" t="s">
        <v>26</v>
      </c>
      <c r="C62" s="76"/>
      <c r="D62" s="77">
        <f>'[2]재정상태'!$D$189</f>
        <v>1223250960</v>
      </c>
      <c r="E62" s="78">
        <f t="shared" si="14"/>
        <v>1223250.96</v>
      </c>
      <c r="F62" s="78">
        <v>0</v>
      </c>
      <c r="G62" s="80">
        <f t="shared" si="15"/>
        <v>0</v>
      </c>
      <c r="H62" s="78">
        <v>0</v>
      </c>
      <c r="I62" s="78">
        <f t="shared" si="16"/>
        <v>0</v>
      </c>
      <c r="J62" s="78">
        <v>0</v>
      </c>
      <c r="K62" s="80">
        <f t="shared" si="17"/>
        <v>0</v>
      </c>
      <c r="L62" s="77"/>
      <c r="M62" s="77"/>
      <c r="N62" s="81">
        <f aca="true" t="shared" si="21" ref="N62:N76">O62/1000</f>
        <v>1223250.96</v>
      </c>
      <c r="O62" s="82">
        <f aca="true" t="shared" si="22" ref="O62:O76">D62+F62+H62+J62-L62</f>
        <v>1223250960</v>
      </c>
      <c r="P62" s="2">
        <f t="shared" si="20"/>
        <v>0</v>
      </c>
    </row>
    <row r="63" spans="1:16" ht="16.5" customHeight="1">
      <c r="A63" s="74"/>
      <c r="B63" s="98" t="s">
        <v>27</v>
      </c>
      <c r="C63" s="76"/>
      <c r="D63" s="77">
        <f>'[2]재정상태'!$D$192</f>
        <v>-42225498</v>
      </c>
      <c r="E63" s="77">
        <f t="shared" si="14"/>
        <v>-42225.498</v>
      </c>
      <c r="F63" s="78">
        <v>0</v>
      </c>
      <c r="G63" s="80">
        <f t="shared" si="15"/>
        <v>0</v>
      </c>
      <c r="H63" s="78">
        <v>0</v>
      </c>
      <c r="I63" s="78">
        <f t="shared" si="16"/>
        <v>0</v>
      </c>
      <c r="J63" s="78">
        <v>0</v>
      </c>
      <c r="K63" s="80">
        <f t="shared" si="17"/>
        <v>0</v>
      </c>
      <c r="L63" s="77"/>
      <c r="M63" s="77"/>
      <c r="N63" s="81">
        <f t="shared" si="21"/>
        <v>-42225.498</v>
      </c>
      <c r="O63" s="82">
        <f t="shared" si="22"/>
        <v>-42225498</v>
      </c>
      <c r="P63" s="2">
        <f t="shared" si="20"/>
        <v>0</v>
      </c>
    </row>
    <row r="64" spans="1:16" ht="16.5" customHeight="1">
      <c r="A64" s="74"/>
      <c r="B64" s="75" t="s">
        <v>95</v>
      </c>
      <c r="C64" s="76"/>
      <c r="D64" s="77">
        <f>'[2]재정상태'!$D$194</f>
        <v>35389839839</v>
      </c>
      <c r="E64" s="78">
        <f t="shared" si="14"/>
        <v>35389839.839</v>
      </c>
      <c r="F64" s="78">
        <v>0</v>
      </c>
      <c r="G64" s="80">
        <f t="shared" si="15"/>
        <v>0</v>
      </c>
      <c r="H64" s="78">
        <v>0</v>
      </c>
      <c r="I64" s="78">
        <f t="shared" si="16"/>
        <v>0</v>
      </c>
      <c r="J64" s="78">
        <v>0</v>
      </c>
      <c r="K64" s="80">
        <f t="shared" si="17"/>
        <v>0</v>
      </c>
      <c r="L64" s="77"/>
      <c r="M64" s="77"/>
      <c r="N64" s="81">
        <f t="shared" si="21"/>
        <v>35389839.839</v>
      </c>
      <c r="O64" s="82">
        <f t="shared" si="22"/>
        <v>35389839839</v>
      </c>
      <c r="P64" s="2">
        <f t="shared" si="20"/>
        <v>0</v>
      </c>
    </row>
    <row r="65" spans="1:16" ht="16.5" customHeight="1">
      <c r="A65" s="74"/>
      <c r="B65" s="98" t="s">
        <v>96</v>
      </c>
      <c r="C65" s="76"/>
      <c r="D65" s="77">
        <f>'[2]재정상태'!$D$197</f>
        <v>-743051189</v>
      </c>
      <c r="E65" s="77">
        <f t="shared" si="14"/>
        <v>-743051.189</v>
      </c>
      <c r="F65" s="78">
        <v>0</v>
      </c>
      <c r="G65" s="99">
        <f t="shared" si="15"/>
        <v>0</v>
      </c>
      <c r="H65" s="78">
        <v>0</v>
      </c>
      <c r="I65" s="78">
        <f t="shared" si="16"/>
        <v>0</v>
      </c>
      <c r="J65" s="78">
        <v>0</v>
      </c>
      <c r="K65" s="80">
        <f t="shared" si="17"/>
        <v>0</v>
      </c>
      <c r="L65" s="77"/>
      <c r="M65" s="77"/>
      <c r="N65" s="81">
        <f t="shared" si="21"/>
        <v>-743051.189</v>
      </c>
      <c r="O65" s="82">
        <f t="shared" si="22"/>
        <v>-743051189</v>
      </c>
      <c r="P65" s="2">
        <f t="shared" si="20"/>
        <v>0</v>
      </c>
    </row>
    <row r="66" spans="1:16" ht="16.5" customHeight="1">
      <c r="A66" s="74"/>
      <c r="B66" s="75" t="s">
        <v>28</v>
      </c>
      <c r="C66" s="76"/>
      <c r="D66" s="77">
        <f>'[2]재정상태'!$D$199</f>
        <v>28760498430</v>
      </c>
      <c r="E66" s="78">
        <f t="shared" si="14"/>
        <v>28760498.43</v>
      </c>
      <c r="F66" s="78">
        <v>0</v>
      </c>
      <c r="G66" s="80">
        <f t="shared" si="15"/>
        <v>0</v>
      </c>
      <c r="H66" s="78">
        <v>0</v>
      </c>
      <c r="I66" s="78">
        <f t="shared" si="16"/>
        <v>0</v>
      </c>
      <c r="J66" s="78">
        <v>0</v>
      </c>
      <c r="K66" s="80">
        <f t="shared" si="17"/>
        <v>0</v>
      </c>
      <c r="L66" s="77"/>
      <c r="M66" s="77"/>
      <c r="N66" s="81">
        <f t="shared" si="21"/>
        <v>28760498.43</v>
      </c>
      <c r="O66" s="82">
        <f t="shared" si="22"/>
        <v>28760498430</v>
      </c>
      <c r="P66" s="2">
        <f t="shared" si="20"/>
        <v>0</v>
      </c>
    </row>
    <row r="67" spans="1:16" ht="16.5" customHeight="1">
      <c r="A67" s="74"/>
      <c r="B67" s="75" t="s">
        <v>29</v>
      </c>
      <c r="C67" s="76"/>
      <c r="D67" s="77">
        <f>'[2]재정상태'!$D$202</f>
        <v>-874670583</v>
      </c>
      <c r="E67" s="77">
        <f t="shared" si="14"/>
        <v>-874670.583</v>
      </c>
      <c r="F67" s="78">
        <v>0</v>
      </c>
      <c r="G67" s="80">
        <f t="shared" si="15"/>
        <v>0</v>
      </c>
      <c r="H67" s="78">
        <v>0</v>
      </c>
      <c r="I67" s="78">
        <f t="shared" si="16"/>
        <v>0</v>
      </c>
      <c r="J67" s="78">
        <v>0</v>
      </c>
      <c r="K67" s="80">
        <f t="shared" si="17"/>
        <v>0</v>
      </c>
      <c r="L67" s="77"/>
      <c r="M67" s="77"/>
      <c r="N67" s="81">
        <f t="shared" si="21"/>
        <v>-874670.583</v>
      </c>
      <c r="O67" s="82">
        <f t="shared" si="22"/>
        <v>-874670583</v>
      </c>
      <c r="P67" s="2">
        <f t="shared" si="20"/>
        <v>0</v>
      </c>
    </row>
    <row r="68" spans="1:16" ht="16.5" customHeight="1">
      <c r="A68" s="74"/>
      <c r="B68" s="75" t="s">
        <v>30</v>
      </c>
      <c r="C68" s="76"/>
      <c r="D68" s="77">
        <f>'[2]재정상태'!$D$204</f>
        <v>30066815402</v>
      </c>
      <c r="E68" s="78">
        <f t="shared" si="14"/>
        <v>30066815.402</v>
      </c>
      <c r="F68" s="78">
        <f>'[3]재정상태'!$D$99</f>
        <v>151750720</v>
      </c>
      <c r="G68" s="80">
        <f t="shared" si="15"/>
        <v>151750.72</v>
      </c>
      <c r="H68" s="78">
        <v>0</v>
      </c>
      <c r="I68" s="78">
        <f t="shared" si="16"/>
        <v>0</v>
      </c>
      <c r="J68" s="78">
        <v>0</v>
      </c>
      <c r="K68" s="80">
        <f t="shared" si="17"/>
        <v>0</v>
      </c>
      <c r="L68" s="77"/>
      <c r="M68" s="77"/>
      <c r="N68" s="81">
        <f t="shared" si="21"/>
        <v>30218566.122</v>
      </c>
      <c r="O68" s="82">
        <f t="shared" si="22"/>
        <v>30218566122</v>
      </c>
      <c r="P68" s="2">
        <f t="shared" si="20"/>
        <v>0</v>
      </c>
    </row>
    <row r="69" spans="1:16" ht="16.5" customHeight="1">
      <c r="A69" s="74"/>
      <c r="B69" s="75" t="s">
        <v>31</v>
      </c>
      <c r="C69" s="76"/>
      <c r="D69" s="77">
        <f>'[2]재정상태'!$D$207</f>
        <v>-1426328968</v>
      </c>
      <c r="E69" s="77">
        <f t="shared" si="14"/>
        <v>-1426328.968</v>
      </c>
      <c r="F69" s="77">
        <f>'[3]재정상태'!$D$102</f>
        <v>-3478162</v>
      </c>
      <c r="G69" s="80">
        <f t="shared" si="15"/>
        <v>-3478.162</v>
      </c>
      <c r="H69" s="78">
        <v>0</v>
      </c>
      <c r="I69" s="78">
        <f t="shared" si="16"/>
        <v>0</v>
      </c>
      <c r="J69" s="78">
        <v>0</v>
      </c>
      <c r="K69" s="80">
        <f t="shared" si="17"/>
        <v>0</v>
      </c>
      <c r="L69" s="77"/>
      <c r="M69" s="77"/>
      <c r="N69" s="81">
        <f t="shared" si="21"/>
        <v>-1429807.13</v>
      </c>
      <c r="O69" s="82">
        <f t="shared" si="22"/>
        <v>-1429807130</v>
      </c>
      <c r="P69" s="2">
        <f t="shared" si="20"/>
        <v>0</v>
      </c>
    </row>
    <row r="70" spans="1:16" ht="16.5" customHeight="1">
      <c r="A70" s="74"/>
      <c r="B70" s="75" t="s">
        <v>32</v>
      </c>
      <c r="C70" s="76"/>
      <c r="D70" s="77">
        <f>'[2]재정상태'!$D$209</f>
        <v>13716797056</v>
      </c>
      <c r="E70" s="78">
        <f t="shared" si="14"/>
        <v>13716797.056</v>
      </c>
      <c r="F70" s="78">
        <v>0</v>
      </c>
      <c r="G70" s="80">
        <f t="shared" si="15"/>
        <v>0</v>
      </c>
      <c r="H70" s="78">
        <v>0</v>
      </c>
      <c r="I70" s="78">
        <f t="shared" si="16"/>
        <v>0</v>
      </c>
      <c r="J70" s="78">
        <v>0</v>
      </c>
      <c r="K70" s="80">
        <f t="shared" si="17"/>
        <v>0</v>
      </c>
      <c r="L70" s="77"/>
      <c r="M70" s="77"/>
      <c r="N70" s="81">
        <f t="shared" si="21"/>
        <v>13716797.056</v>
      </c>
      <c r="O70" s="82">
        <f t="shared" si="22"/>
        <v>13716797056</v>
      </c>
      <c r="P70" s="2">
        <f t="shared" si="20"/>
        <v>0</v>
      </c>
    </row>
    <row r="71" spans="1:16" ht="16.5" customHeight="1">
      <c r="A71" s="74"/>
      <c r="B71" s="75" t="s">
        <v>33</v>
      </c>
      <c r="C71" s="76"/>
      <c r="D71" s="77">
        <f>'[2]재정상태'!$D$212</f>
        <v>-1787097625</v>
      </c>
      <c r="E71" s="77">
        <f t="shared" si="14"/>
        <v>-1787097.625</v>
      </c>
      <c r="F71" s="78">
        <v>0</v>
      </c>
      <c r="G71" s="80">
        <f t="shared" si="15"/>
        <v>0</v>
      </c>
      <c r="H71" s="78">
        <v>0</v>
      </c>
      <c r="I71" s="78">
        <f t="shared" si="16"/>
        <v>0</v>
      </c>
      <c r="J71" s="78">
        <v>0</v>
      </c>
      <c r="K71" s="80">
        <f t="shared" si="17"/>
        <v>0</v>
      </c>
      <c r="L71" s="77"/>
      <c r="M71" s="77"/>
      <c r="N71" s="81">
        <f t="shared" si="21"/>
        <v>-1787097.625</v>
      </c>
      <c r="O71" s="82">
        <f t="shared" si="22"/>
        <v>-1787097625</v>
      </c>
      <c r="P71" s="2">
        <f t="shared" si="20"/>
        <v>0</v>
      </c>
    </row>
    <row r="72" spans="1:16" ht="16.5" customHeight="1">
      <c r="A72" s="74"/>
      <c r="B72" s="75" t="s">
        <v>97</v>
      </c>
      <c r="C72" s="76"/>
      <c r="D72" s="77">
        <f>'[2]재정상태'!$D$214</f>
        <v>1758230270</v>
      </c>
      <c r="E72" s="78">
        <f t="shared" si="14"/>
        <v>1758230.27</v>
      </c>
      <c r="F72" s="78">
        <v>0</v>
      </c>
      <c r="G72" s="80">
        <f t="shared" si="15"/>
        <v>0</v>
      </c>
      <c r="H72" s="78">
        <v>0</v>
      </c>
      <c r="I72" s="78">
        <f t="shared" si="16"/>
        <v>0</v>
      </c>
      <c r="J72" s="78">
        <v>0</v>
      </c>
      <c r="K72" s="80">
        <f t="shared" si="17"/>
        <v>0</v>
      </c>
      <c r="L72" s="77"/>
      <c r="M72" s="77"/>
      <c r="N72" s="81">
        <f t="shared" si="21"/>
        <v>1758230.27</v>
      </c>
      <c r="O72" s="82">
        <f t="shared" si="22"/>
        <v>1758230270</v>
      </c>
      <c r="P72" s="2">
        <f t="shared" si="20"/>
        <v>0</v>
      </c>
    </row>
    <row r="73" spans="1:16" ht="16.5" customHeight="1">
      <c r="A73" s="74"/>
      <c r="B73" s="75" t="s">
        <v>98</v>
      </c>
      <c r="C73" s="76"/>
      <c r="D73" s="77">
        <f>'[2]재정상태'!$D$217</f>
        <v>-90294598</v>
      </c>
      <c r="E73" s="78">
        <f t="shared" si="14"/>
        <v>-90294.598</v>
      </c>
      <c r="F73" s="78">
        <v>0</v>
      </c>
      <c r="G73" s="80">
        <f t="shared" si="15"/>
        <v>0</v>
      </c>
      <c r="H73" s="78">
        <v>0</v>
      </c>
      <c r="I73" s="78">
        <f t="shared" si="16"/>
        <v>0</v>
      </c>
      <c r="J73" s="78">
        <v>0</v>
      </c>
      <c r="K73" s="80">
        <f t="shared" si="17"/>
        <v>0</v>
      </c>
      <c r="L73" s="77"/>
      <c r="M73" s="77"/>
      <c r="N73" s="81">
        <f t="shared" si="21"/>
        <v>-90294.598</v>
      </c>
      <c r="O73" s="82">
        <f t="shared" si="22"/>
        <v>-90294598</v>
      </c>
      <c r="P73" s="2">
        <f t="shared" si="20"/>
        <v>0</v>
      </c>
    </row>
    <row r="74" spans="1:16" ht="16.5" customHeight="1">
      <c r="A74" s="74"/>
      <c r="B74" s="75" t="s">
        <v>34</v>
      </c>
      <c r="C74" s="76"/>
      <c r="D74" s="77">
        <f>'[2]재정상태'!$D$219</f>
        <v>16386398380</v>
      </c>
      <c r="E74" s="78">
        <f t="shared" si="14"/>
        <v>16386398.38</v>
      </c>
      <c r="F74" s="78">
        <f>'[3]재정상태'!$D$104</f>
        <v>316736910</v>
      </c>
      <c r="G74" s="80">
        <f t="shared" si="15"/>
        <v>316736.91</v>
      </c>
      <c r="H74" s="78">
        <v>0</v>
      </c>
      <c r="I74" s="78">
        <f t="shared" si="16"/>
        <v>0</v>
      </c>
      <c r="J74" s="78">
        <v>0</v>
      </c>
      <c r="K74" s="80">
        <f t="shared" si="17"/>
        <v>0</v>
      </c>
      <c r="L74" s="77"/>
      <c r="M74" s="77"/>
      <c r="N74" s="81">
        <f t="shared" si="21"/>
        <v>16703135.29</v>
      </c>
      <c r="O74" s="82">
        <f t="shared" si="22"/>
        <v>16703135290</v>
      </c>
      <c r="P74" s="2">
        <f t="shared" si="20"/>
        <v>0</v>
      </c>
    </row>
    <row r="75" spans="1:16" ht="16.5" customHeight="1">
      <c r="A75" s="74"/>
      <c r="B75" s="98" t="s">
        <v>35</v>
      </c>
      <c r="C75" s="76"/>
      <c r="D75" s="77">
        <f>'[2]재정상태'!$D$222</f>
        <v>-2134847468</v>
      </c>
      <c r="E75" s="77">
        <f t="shared" si="14"/>
        <v>-2134847.468</v>
      </c>
      <c r="F75" s="77">
        <f>'[3]재정상태'!$D$107</f>
        <v>-62640517</v>
      </c>
      <c r="G75" s="99">
        <f t="shared" si="15"/>
        <v>-62640.517</v>
      </c>
      <c r="H75" s="78">
        <v>0</v>
      </c>
      <c r="I75" s="78">
        <f t="shared" si="16"/>
        <v>0</v>
      </c>
      <c r="J75" s="78">
        <v>0</v>
      </c>
      <c r="K75" s="80">
        <f t="shared" si="17"/>
        <v>0</v>
      </c>
      <c r="L75" s="77"/>
      <c r="M75" s="77"/>
      <c r="N75" s="81">
        <f t="shared" si="21"/>
        <v>-2197487.985</v>
      </c>
      <c r="O75" s="82">
        <f t="shared" si="22"/>
        <v>-2197487985</v>
      </c>
      <c r="P75" s="2">
        <f t="shared" si="20"/>
        <v>0</v>
      </c>
    </row>
    <row r="76" spans="1:16" ht="16.5" customHeight="1">
      <c r="A76" s="74"/>
      <c r="B76" s="75" t="s">
        <v>36</v>
      </c>
      <c r="C76" s="76"/>
      <c r="D76" s="77">
        <f>'[2]재정상태'!$D$224</f>
        <v>42848113484</v>
      </c>
      <c r="E76" s="78">
        <f t="shared" si="14"/>
        <v>42848113.484</v>
      </c>
      <c r="F76" s="78">
        <f>'[3]재정상태'!$D$109</f>
        <v>47123920</v>
      </c>
      <c r="G76" s="80">
        <f t="shared" si="15"/>
        <v>47123.92</v>
      </c>
      <c r="H76" s="78">
        <v>0</v>
      </c>
      <c r="I76" s="78">
        <f t="shared" si="16"/>
        <v>0</v>
      </c>
      <c r="J76" s="78">
        <v>0</v>
      </c>
      <c r="K76" s="80">
        <f t="shared" si="17"/>
        <v>0</v>
      </c>
      <c r="L76" s="77"/>
      <c r="M76" s="77"/>
      <c r="N76" s="81">
        <f t="shared" si="21"/>
        <v>42895237.404</v>
      </c>
      <c r="O76" s="82">
        <f t="shared" si="22"/>
        <v>42895237404</v>
      </c>
      <c r="P76" s="2">
        <f t="shared" si="20"/>
        <v>0</v>
      </c>
    </row>
    <row r="77" spans="1:16" ht="16.5" customHeight="1">
      <c r="A77" s="74"/>
      <c r="B77" s="76"/>
      <c r="C77" s="85"/>
      <c r="D77" s="77"/>
      <c r="E77" s="78"/>
      <c r="F77" s="77"/>
      <c r="G77" s="89"/>
      <c r="H77" s="77"/>
      <c r="I77" s="78"/>
      <c r="J77" s="77"/>
      <c r="K77" s="89"/>
      <c r="L77" s="77"/>
      <c r="M77" s="77"/>
      <c r="N77" s="90"/>
      <c r="O77" s="82"/>
      <c r="P77" s="2">
        <f t="shared" si="20"/>
        <v>0</v>
      </c>
    </row>
    <row r="78" spans="1:24" s="72" customFormat="1" ht="16.5" customHeight="1">
      <c r="A78" s="91" t="s">
        <v>99</v>
      </c>
      <c r="B78" s="92"/>
      <c r="C78" s="93"/>
      <c r="D78" s="100">
        <f>SUM(D79:D95)</f>
        <v>3960952845411</v>
      </c>
      <c r="E78" s="67">
        <f>D78/1000</f>
        <v>3960952845.411</v>
      </c>
      <c r="F78" s="66">
        <f>SUM(F79:F95)</f>
        <v>98842720178</v>
      </c>
      <c r="G78" s="68">
        <f>F78/1000</f>
        <v>98842720.178</v>
      </c>
      <c r="H78" s="67">
        <f>SUM(H79:H95)</f>
        <v>2869502493</v>
      </c>
      <c r="I78" s="68">
        <f>H78/1000</f>
        <v>2869502.493</v>
      </c>
      <c r="J78" s="66">
        <f>SUM(J79:J95)</f>
        <v>690842167358</v>
      </c>
      <c r="K78" s="68">
        <f aca="true" t="shared" si="23" ref="K78:K95">J78/1000</f>
        <v>690842167.358</v>
      </c>
      <c r="L78" s="66"/>
      <c r="M78" s="66"/>
      <c r="N78" s="69">
        <f aca="true" t="shared" si="24" ref="N78:N95">O78/1000</f>
        <v>4753507235.44</v>
      </c>
      <c r="O78" s="70">
        <f>SUM(O79:O95)</f>
        <v>4753507235440</v>
      </c>
      <c r="P78" s="2">
        <f t="shared" si="20"/>
        <v>0</v>
      </c>
      <c r="Q78" s="71">
        <f>O78/$O$102</f>
        <v>0.7770342177092224</v>
      </c>
      <c r="X78" s="73"/>
    </row>
    <row r="79" spans="1:16" ht="16.5" customHeight="1">
      <c r="A79" s="74"/>
      <c r="B79" s="75" t="s">
        <v>37</v>
      </c>
      <c r="C79" s="76"/>
      <c r="D79" s="77">
        <f>'[2]재정상태'!$D$228</f>
        <v>3278523923392</v>
      </c>
      <c r="E79" s="78"/>
      <c r="F79" s="77">
        <f>'[3]재정상태'!$D$113</f>
        <v>14444899690</v>
      </c>
      <c r="G79" s="80"/>
      <c r="H79" s="78">
        <v>0</v>
      </c>
      <c r="I79" s="78"/>
      <c r="J79" s="78">
        <v>0</v>
      </c>
      <c r="K79" s="80">
        <f t="shared" si="23"/>
        <v>0</v>
      </c>
      <c r="L79" s="77"/>
      <c r="M79" s="77"/>
      <c r="N79" s="81">
        <f t="shared" si="24"/>
        <v>3292968823.082</v>
      </c>
      <c r="O79" s="82">
        <f aca="true" t="shared" si="25" ref="O79:O95">D79+F79+H79+J79-L79</f>
        <v>3292968823082</v>
      </c>
      <c r="P79" s="2">
        <f t="shared" si="20"/>
        <v>0</v>
      </c>
    </row>
    <row r="80" spans="1:16" ht="16.5" customHeight="1">
      <c r="A80" s="74"/>
      <c r="B80" s="75" t="s">
        <v>38</v>
      </c>
      <c r="C80" s="76"/>
      <c r="D80" s="77">
        <f>'[2]재정상태'!$D$234</f>
        <v>7338473292</v>
      </c>
      <c r="E80" s="78"/>
      <c r="F80" s="78">
        <v>0</v>
      </c>
      <c r="G80" s="80"/>
      <c r="H80" s="78">
        <v>0</v>
      </c>
      <c r="I80" s="78"/>
      <c r="J80" s="77">
        <f>'[5]상수도(BS)'!$D$231</f>
        <v>317133993303</v>
      </c>
      <c r="K80" s="80">
        <f t="shared" si="23"/>
        <v>317133993.303</v>
      </c>
      <c r="L80" s="77"/>
      <c r="M80" s="77"/>
      <c r="N80" s="81">
        <f t="shared" si="24"/>
        <v>324472466.595</v>
      </c>
      <c r="O80" s="82">
        <f t="shared" si="25"/>
        <v>324472466595</v>
      </c>
      <c r="P80" s="2">
        <f t="shared" si="20"/>
        <v>0</v>
      </c>
    </row>
    <row r="81" spans="1:16" ht="16.5" customHeight="1">
      <c r="A81" s="74"/>
      <c r="B81" s="75" t="s">
        <v>100</v>
      </c>
      <c r="C81" s="76"/>
      <c r="D81" s="77">
        <f>'[2]재정상태'!$D$237</f>
        <v>-369209315</v>
      </c>
      <c r="E81" s="78"/>
      <c r="F81" s="78">
        <v>0</v>
      </c>
      <c r="G81" s="99"/>
      <c r="H81" s="78">
        <v>0</v>
      </c>
      <c r="I81" s="78"/>
      <c r="J81" s="77">
        <f>'[5]상수도(BS)'!$D$234</f>
        <v>-136550935107</v>
      </c>
      <c r="K81" s="80">
        <f t="shared" si="23"/>
        <v>-136550935.107</v>
      </c>
      <c r="L81" s="77"/>
      <c r="M81" s="77"/>
      <c r="N81" s="81">
        <f t="shared" si="24"/>
        <v>-136920144.422</v>
      </c>
      <c r="O81" s="82">
        <f t="shared" si="25"/>
        <v>-136920144422</v>
      </c>
      <c r="P81" s="2">
        <f t="shared" si="20"/>
        <v>0</v>
      </c>
    </row>
    <row r="82" spans="1:16" ht="16.5" customHeight="1">
      <c r="A82" s="74"/>
      <c r="B82" s="75" t="s">
        <v>39</v>
      </c>
      <c r="C82" s="76"/>
      <c r="D82" s="77">
        <f>'[2]재정상태'!$D$239</f>
        <v>371645300454</v>
      </c>
      <c r="E82" s="78"/>
      <c r="F82" s="78">
        <f>'[3]재정상태'!$D$121</f>
        <v>42446990</v>
      </c>
      <c r="G82" s="80"/>
      <c r="H82" s="78">
        <v>0</v>
      </c>
      <c r="I82" s="78"/>
      <c r="J82" s="77">
        <f>'[5]하수도(BS)'!$D$236</f>
        <v>515910422433</v>
      </c>
      <c r="K82" s="80">
        <f t="shared" si="23"/>
        <v>515910422.433</v>
      </c>
      <c r="L82" s="77"/>
      <c r="M82" s="77"/>
      <c r="N82" s="81">
        <f t="shared" si="24"/>
        <v>887598169.877</v>
      </c>
      <c r="O82" s="82">
        <f t="shared" si="25"/>
        <v>887598169877</v>
      </c>
      <c r="P82" s="2">
        <f t="shared" si="20"/>
        <v>0</v>
      </c>
    </row>
    <row r="83" spans="1:16" ht="16.5" customHeight="1">
      <c r="A83" s="74"/>
      <c r="B83" s="83" t="s">
        <v>40</v>
      </c>
      <c r="C83" s="83"/>
      <c r="D83" s="77">
        <f>'[2]재정상태'!$D$242</f>
        <v>-46151371812</v>
      </c>
      <c r="E83" s="78"/>
      <c r="F83" s="77">
        <f>'[3]재정상태'!$D$124</f>
        <v>-9563693</v>
      </c>
      <c r="G83" s="99"/>
      <c r="H83" s="78">
        <v>0</v>
      </c>
      <c r="I83" s="78"/>
      <c r="J83" s="77">
        <f>'[5]하수도(BS)'!$D$239</f>
        <v>-134906647908</v>
      </c>
      <c r="K83" s="80">
        <f t="shared" si="23"/>
        <v>-134906647.908</v>
      </c>
      <c r="L83" s="77"/>
      <c r="M83" s="77"/>
      <c r="N83" s="81">
        <f t="shared" si="24"/>
        <v>-181067583.413</v>
      </c>
      <c r="O83" s="82">
        <f t="shared" si="25"/>
        <v>-181067583413</v>
      </c>
      <c r="P83" s="2">
        <f t="shared" si="20"/>
        <v>0</v>
      </c>
    </row>
    <row r="84" spans="1:16" ht="16.5" customHeight="1">
      <c r="A84" s="74"/>
      <c r="B84" s="75" t="s">
        <v>101</v>
      </c>
      <c r="C84" s="76"/>
      <c r="D84" s="77">
        <f>'[2]재정상태'!$D$244</f>
        <v>33773149052</v>
      </c>
      <c r="E84" s="78"/>
      <c r="F84" s="77">
        <f>'[3]재정상태'!$D$126</f>
        <v>81199110520</v>
      </c>
      <c r="G84" s="80"/>
      <c r="H84" s="77">
        <f>'[4]재정상태'!$B$50</f>
        <v>2823413262</v>
      </c>
      <c r="I84" s="78"/>
      <c r="J84" s="78">
        <v>0</v>
      </c>
      <c r="K84" s="80">
        <f t="shared" si="23"/>
        <v>0</v>
      </c>
      <c r="L84" s="77"/>
      <c r="M84" s="77"/>
      <c r="N84" s="81">
        <f t="shared" si="24"/>
        <v>117795672.834</v>
      </c>
      <c r="O84" s="82">
        <f t="shared" si="25"/>
        <v>117795672834</v>
      </c>
      <c r="P84" s="2">
        <f t="shared" si="20"/>
        <v>0</v>
      </c>
    </row>
    <row r="85" spans="1:16" ht="16.5" customHeight="1">
      <c r="A85" s="74"/>
      <c r="B85" s="75" t="s">
        <v>41</v>
      </c>
      <c r="C85" s="76"/>
      <c r="D85" s="77">
        <f>'[2]재정상태'!$D$247</f>
        <v>25955784292</v>
      </c>
      <c r="E85" s="78"/>
      <c r="F85" s="77">
        <f>'[3]재정상태'!$D$129</f>
        <v>1930594460</v>
      </c>
      <c r="G85" s="80"/>
      <c r="H85" s="78">
        <v>0</v>
      </c>
      <c r="I85" s="78"/>
      <c r="J85" s="78">
        <v>0</v>
      </c>
      <c r="K85" s="80">
        <f t="shared" si="23"/>
        <v>0</v>
      </c>
      <c r="L85" s="77"/>
      <c r="M85" s="77"/>
      <c r="N85" s="81">
        <f t="shared" si="24"/>
        <v>27886378.752</v>
      </c>
      <c r="O85" s="82">
        <f t="shared" si="25"/>
        <v>27886378752</v>
      </c>
      <c r="P85" s="2">
        <f t="shared" si="20"/>
        <v>0</v>
      </c>
    </row>
    <row r="86" spans="1:16" ht="16.5" customHeight="1">
      <c r="A86" s="74"/>
      <c r="B86" s="98" t="s">
        <v>102</v>
      </c>
      <c r="C86" s="76"/>
      <c r="D86" s="77">
        <f>'[2]재정상태'!$D$250</f>
        <v>-220554952</v>
      </c>
      <c r="E86" s="77"/>
      <c r="F86" s="77">
        <f>'[3]재정상태'!$D$132</f>
        <v>-81949458</v>
      </c>
      <c r="G86" s="80"/>
      <c r="H86" s="78">
        <v>0</v>
      </c>
      <c r="I86" s="78"/>
      <c r="J86" s="78">
        <v>0</v>
      </c>
      <c r="K86" s="80">
        <f t="shared" si="23"/>
        <v>0</v>
      </c>
      <c r="L86" s="77"/>
      <c r="M86" s="77"/>
      <c r="N86" s="81">
        <f t="shared" si="24"/>
        <v>-302504.41</v>
      </c>
      <c r="O86" s="82">
        <f t="shared" si="25"/>
        <v>-302504410</v>
      </c>
      <c r="P86" s="2">
        <f t="shared" si="20"/>
        <v>0</v>
      </c>
    </row>
    <row r="87" spans="1:16" ht="16.5" customHeight="1">
      <c r="A87" s="74"/>
      <c r="B87" s="75" t="s">
        <v>42</v>
      </c>
      <c r="C87" s="76"/>
      <c r="D87" s="77">
        <f>'[2]재정상태'!$D$252</f>
        <v>95741083</v>
      </c>
      <c r="E87" s="78"/>
      <c r="F87" s="77">
        <f>'[3]재정상태'!$D$134</f>
        <v>22233000</v>
      </c>
      <c r="G87" s="80"/>
      <c r="H87" s="78">
        <v>0</v>
      </c>
      <c r="I87" s="78"/>
      <c r="J87" s="78">
        <v>0</v>
      </c>
      <c r="K87" s="80">
        <f t="shared" si="23"/>
        <v>0</v>
      </c>
      <c r="L87" s="77"/>
      <c r="M87" s="77"/>
      <c r="N87" s="81">
        <f t="shared" si="24"/>
        <v>117974.083</v>
      </c>
      <c r="O87" s="82">
        <f t="shared" si="25"/>
        <v>117974083</v>
      </c>
      <c r="P87" s="2">
        <f aca="true" t="shared" si="26" ref="P87:P118">D87+F87+H87+J87-O87</f>
        <v>0</v>
      </c>
    </row>
    <row r="88" spans="1:16" ht="16.5" customHeight="1">
      <c r="A88" s="74"/>
      <c r="B88" s="75" t="s">
        <v>43</v>
      </c>
      <c r="C88" s="76"/>
      <c r="D88" s="77">
        <f>'[2]재정상태'!$D$255</f>
        <v>-11625000</v>
      </c>
      <c r="E88" s="77"/>
      <c r="F88" s="77">
        <f>'[3]재정상태'!$D$137</f>
        <v>-3821525</v>
      </c>
      <c r="G88" s="80"/>
      <c r="H88" s="78">
        <v>0</v>
      </c>
      <c r="I88" s="78"/>
      <c r="J88" s="78">
        <v>0</v>
      </c>
      <c r="K88" s="80">
        <f t="shared" si="23"/>
        <v>0</v>
      </c>
      <c r="L88" s="77"/>
      <c r="M88" s="77"/>
      <c r="N88" s="81">
        <f t="shared" si="24"/>
        <v>-15446.525</v>
      </c>
      <c r="O88" s="82">
        <f t="shared" si="25"/>
        <v>-15446525</v>
      </c>
      <c r="P88" s="2">
        <f t="shared" si="26"/>
        <v>0</v>
      </c>
    </row>
    <row r="89" spans="1:16" ht="16.5" customHeight="1">
      <c r="A89" s="74"/>
      <c r="B89" s="75" t="s">
        <v>44</v>
      </c>
      <c r="C89" s="76"/>
      <c r="D89" s="77">
        <f>'[2]재정상태'!$D$257</f>
        <v>60996165105</v>
      </c>
      <c r="E89" s="78"/>
      <c r="F89" s="78">
        <f>'[3]재정상태'!$D$139</f>
        <v>168783340</v>
      </c>
      <c r="G89" s="80"/>
      <c r="H89" s="78">
        <v>0</v>
      </c>
      <c r="I89" s="78"/>
      <c r="J89" s="78">
        <v>0</v>
      </c>
      <c r="K89" s="80">
        <f t="shared" si="23"/>
        <v>0</v>
      </c>
      <c r="L89" s="77"/>
      <c r="M89" s="77"/>
      <c r="N89" s="81">
        <f t="shared" si="24"/>
        <v>61164948.445</v>
      </c>
      <c r="O89" s="82">
        <f t="shared" si="25"/>
        <v>61164948445</v>
      </c>
      <c r="P89" s="2">
        <f t="shared" si="26"/>
        <v>0</v>
      </c>
    </row>
    <row r="90" spans="1:16" ht="16.5" customHeight="1">
      <c r="A90" s="74"/>
      <c r="B90" s="98" t="s">
        <v>45</v>
      </c>
      <c r="C90" s="76"/>
      <c r="D90" s="77">
        <f>'[2]재정상태'!$D$260</f>
        <v>-4054234635</v>
      </c>
      <c r="E90" s="77"/>
      <c r="F90" s="77">
        <f>'[3]재정상태'!$D$142</f>
        <v>-9564856</v>
      </c>
      <c r="G90" s="80"/>
      <c r="H90" s="78">
        <v>0</v>
      </c>
      <c r="I90" s="78"/>
      <c r="J90" s="78">
        <v>0</v>
      </c>
      <c r="K90" s="80">
        <f t="shared" si="23"/>
        <v>0</v>
      </c>
      <c r="L90" s="77"/>
      <c r="M90" s="77"/>
      <c r="N90" s="81">
        <f t="shared" si="24"/>
        <v>-4063799.491</v>
      </c>
      <c r="O90" s="82">
        <f t="shared" si="25"/>
        <v>-4063799491</v>
      </c>
      <c r="P90" s="2">
        <f t="shared" si="26"/>
        <v>0</v>
      </c>
    </row>
    <row r="91" spans="1:16" ht="16.5" customHeight="1">
      <c r="A91" s="74"/>
      <c r="B91" s="75" t="s">
        <v>103</v>
      </c>
      <c r="C91" s="76"/>
      <c r="D91" s="77">
        <f>'[2]재정상태'!$D$267</f>
        <v>41240740504</v>
      </c>
      <c r="E91" s="78"/>
      <c r="F91" s="78">
        <v>0</v>
      </c>
      <c r="G91" s="80"/>
      <c r="H91" s="78">
        <v>0</v>
      </c>
      <c r="I91" s="78"/>
      <c r="J91" s="78">
        <v>0</v>
      </c>
      <c r="K91" s="80">
        <f t="shared" si="23"/>
        <v>0</v>
      </c>
      <c r="L91" s="77"/>
      <c r="M91" s="77"/>
      <c r="N91" s="81">
        <f t="shared" si="24"/>
        <v>41240740.504</v>
      </c>
      <c r="O91" s="82">
        <f t="shared" si="25"/>
        <v>41240740504</v>
      </c>
      <c r="P91" s="2">
        <f t="shared" si="26"/>
        <v>0</v>
      </c>
    </row>
    <row r="92" spans="1:16" ht="16.5" customHeight="1">
      <c r="A92" s="74"/>
      <c r="B92" s="98" t="s">
        <v>104</v>
      </c>
      <c r="C92" s="76"/>
      <c r="D92" s="77">
        <f>'[2]재정상태'!$D$270</f>
        <v>-1306069624</v>
      </c>
      <c r="E92" s="78"/>
      <c r="F92" s="78">
        <v>0</v>
      </c>
      <c r="G92" s="80"/>
      <c r="H92" s="78">
        <v>0</v>
      </c>
      <c r="I92" s="78"/>
      <c r="J92" s="78">
        <v>0</v>
      </c>
      <c r="K92" s="80">
        <f t="shared" si="23"/>
        <v>0</v>
      </c>
      <c r="L92" s="77"/>
      <c r="M92" s="77"/>
      <c r="N92" s="81">
        <f t="shared" si="24"/>
        <v>-1306069.624</v>
      </c>
      <c r="O92" s="82">
        <f t="shared" si="25"/>
        <v>-1306069624</v>
      </c>
      <c r="P92" s="2">
        <f t="shared" si="26"/>
        <v>0</v>
      </c>
    </row>
    <row r="93" spans="1:16" ht="16.5" customHeight="1">
      <c r="A93" s="74"/>
      <c r="B93" s="75" t="s">
        <v>46</v>
      </c>
      <c r="C93" s="76"/>
      <c r="D93" s="77">
        <f>'[2]재정상태'!$D$272</f>
        <v>40009958954</v>
      </c>
      <c r="E93" s="78"/>
      <c r="F93" s="78">
        <f>'[3]재정상태'!$D$144</f>
        <v>1139551710</v>
      </c>
      <c r="G93" s="80"/>
      <c r="H93" s="77">
        <f>'[4]재정상태'!$B$53</f>
        <v>46089231</v>
      </c>
      <c r="I93" s="78"/>
      <c r="J93" s="78">
        <v>0</v>
      </c>
      <c r="K93" s="80">
        <f t="shared" si="23"/>
        <v>0</v>
      </c>
      <c r="L93" s="77"/>
      <c r="M93" s="77"/>
      <c r="N93" s="81">
        <f t="shared" si="24"/>
        <v>41195599.895</v>
      </c>
      <c r="O93" s="82">
        <f t="shared" si="25"/>
        <v>41195599895</v>
      </c>
      <c r="P93" s="2">
        <f t="shared" si="26"/>
        <v>0</v>
      </c>
    </row>
    <row r="94" spans="1:16" ht="16.5" customHeight="1" hidden="1">
      <c r="A94" s="74"/>
      <c r="B94" s="98" t="s">
        <v>47</v>
      </c>
      <c r="C94" s="76"/>
      <c r="D94" s="78">
        <f>'[2]재정상태'!$D$275</f>
        <v>0</v>
      </c>
      <c r="E94" s="77"/>
      <c r="F94" s="77">
        <f>'[3]재정상태'!$D$147</f>
        <v>0</v>
      </c>
      <c r="G94" s="80"/>
      <c r="H94" s="78">
        <f>'[4]재정상태'!$B$55</f>
        <v>0</v>
      </c>
      <c r="I94" s="78"/>
      <c r="J94" s="78">
        <v>0</v>
      </c>
      <c r="K94" s="80">
        <f t="shared" si="23"/>
        <v>0</v>
      </c>
      <c r="L94" s="77"/>
      <c r="M94" s="77"/>
      <c r="N94" s="81">
        <f t="shared" si="24"/>
        <v>0</v>
      </c>
      <c r="O94" s="82">
        <f t="shared" si="25"/>
        <v>0</v>
      </c>
      <c r="P94" s="2">
        <f t="shared" si="26"/>
        <v>0</v>
      </c>
    </row>
    <row r="95" spans="1:16" ht="16.5" customHeight="1">
      <c r="A95" s="74"/>
      <c r="B95" s="75" t="s">
        <v>48</v>
      </c>
      <c r="C95" s="76"/>
      <c r="D95" s="77">
        <f>'[2]재정상태'!$D$277</f>
        <v>153486674621</v>
      </c>
      <c r="E95" s="78"/>
      <c r="F95" s="78">
        <v>0</v>
      </c>
      <c r="G95" s="80"/>
      <c r="H95" s="78">
        <v>0</v>
      </c>
      <c r="I95" s="78"/>
      <c r="J95" s="77">
        <f>'[5]상수도(BS)'!$D$274+'[5]하수도(BS)'!$D$274</f>
        <v>129255334637</v>
      </c>
      <c r="K95" s="80">
        <f t="shared" si="23"/>
        <v>129255334.637</v>
      </c>
      <c r="L95" s="77"/>
      <c r="M95" s="77"/>
      <c r="N95" s="81">
        <f t="shared" si="24"/>
        <v>282742009.258</v>
      </c>
      <c r="O95" s="82">
        <f t="shared" si="25"/>
        <v>282742009258</v>
      </c>
      <c r="P95" s="2">
        <f t="shared" si="26"/>
        <v>0</v>
      </c>
    </row>
    <row r="96" spans="1:24" s="72" customFormat="1" ht="16.5" customHeight="1">
      <c r="A96" s="74"/>
      <c r="B96" s="76"/>
      <c r="C96" s="85"/>
      <c r="D96" s="77"/>
      <c r="E96" s="78"/>
      <c r="F96" s="66"/>
      <c r="G96" s="101"/>
      <c r="H96" s="66"/>
      <c r="I96" s="67"/>
      <c r="J96" s="66"/>
      <c r="K96" s="101"/>
      <c r="L96" s="66"/>
      <c r="M96" s="66"/>
      <c r="N96" s="102"/>
      <c r="O96" s="70"/>
      <c r="P96" s="2">
        <f t="shared" si="26"/>
        <v>0</v>
      </c>
      <c r="Q96" s="71"/>
      <c r="X96" s="73"/>
    </row>
    <row r="97" spans="1:24" s="72" customFormat="1" ht="16.5" customHeight="1">
      <c r="A97" s="91" t="s">
        <v>105</v>
      </c>
      <c r="B97" s="92"/>
      <c r="C97" s="93"/>
      <c r="D97" s="66">
        <f>SUM(D98:D100)</f>
        <v>6455469648</v>
      </c>
      <c r="E97" s="67">
        <f>D97/1000</f>
        <v>6455469.648</v>
      </c>
      <c r="F97" s="67">
        <f>SUM(F98:F100)</f>
        <v>263029323</v>
      </c>
      <c r="G97" s="68">
        <f>F97/1000</f>
        <v>263029.323</v>
      </c>
      <c r="H97" s="67">
        <f>SUM(H98:H100)</f>
        <v>0</v>
      </c>
      <c r="I97" s="68">
        <f>H97/1000</f>
        <v>0</v>
      </c>
      <c r="J97" s="66">
        <f>SUM(J98:J100)</f>
        <v>21808000</v>
      </c>
      <c r="K97" s="68">
        <f>J97/1000</f>
        <v>21808</v>
      </c>
      <c r="L97" s="66"/>
      <c r="M97" s="66"/>
      <c r="N97" s="69">
        <f>O97/1000</f>
        <v>6740306.971</v>
      </c>
      <c r="O97" s="70">
        <f>SUM(O98:O100)</f>
        <v>6740306971</v>
      </c>
      <c r="P97" s="2">
        <f t="shared" si="26"/>
        <v>0</v>
      </c>
      <c r="Q97" s="71">
        <f>O97/$O$102</f>
        <v>0.001101807338228698</v>
      </c>
      <c r="X97" s="73"/>
    </row>
    <row r="98" spans="1:16" ht="16.5" customHeight="1">
      <c r="A98" s="74"/>
      <c r="B98" s="75" t="s">
        <v>49</v>
      </c>
      <c r="C98" s="76"/>
      <c r="D98" s="77">
        <f>'[2]재정상태'!$D$281</f>
        <v>212092540</v>
      </c>
      <c r="E98" s="78"/>
      <c r="F98" s="78">
        <f>'[3]재정상태'!$D$153</f>
        <v>0</v>
      </c>
      <c r="G98" s="80"/>
      <c r="H98" s="77"/>
      <c r="I98" s="78"/>
      <c r="J98" s="77">
        <f>'[5]상수도(BS)'!$D$278</f>
        <v>4528000</v>
      </c>
      <c r="K98" s="80">
        <f>J98/1000</f>
        <v>4528</v>
      </c>
      <c r="L98" s="77"/>
      <c r="M98" s="77"/>
      <c r="N98" s="81">
        <f>O98/1000</f>
        <v>216620.54</v>
      </c>
      <c r="O98" s="82">
        <f>D98+F98+H98+J98-L98</f>
        <v>216620540</v>
      </c>
      <c r="P98" s="2">
        <f t="shared" si="26"/>
        <v>0</v>
      </c>
    </row>
    <row r="99" spans="1:16" ht="16.5" customHeight="1">
      <c r="A99" s="74"/>
      <c r="B99" s="75" t="s">
        <v>50</v>
      </c>
      <c r="C99" s="76"/>
      <c r="D99" s="77">
        <f>'[2]재정상태'!$D$283</f>
        <v>5811772417</v>
      </c>
      <c r="E99" s="78"/>
      <c r="F99" s="77">
        <f>'[3]재정상태'!$D$155</f>
        <v>263029323</v>
      </c>
      <c r="G99" s="80"/>
      <c r="H99" s="77"/>
      <c r="I99" s="78"/>
      <c r="J99" s="77">
        <f>'[5]상수도(BS)'!$D$280</f>
        <v>17280000</v>
      </c>
      <c r="K99" s="80">
        <f>J99/1000</f>
        <v>17280</v>
      </c>
      <c r="L99" s="77"/>
      <c r="M99" s="77"/>
      <c r="N99" s="81">
        <f>O99/1000</f>
        <v>6092081.74</v>
      </c>
      <c r="O99" s="82">
        <f>D99+F99+H99+J99-L99</f>
        <v>6092081740</v>
      </c>
      <c r="P99" s="2">
        <f t="shared" si="26"/>
        <v>0</v>
      </c>
    </row>
    <row r="100" spans="1:16" ht="16.5" customHeight="1">
      <c r="A100" s="74"/>
      <c r="B100" s="75" t="s">
        <v>106</v>
      </c>
      <c r="C100" s="76"/>
      <c r="D100" s="77">
        <f>'[2]재정상태'!$D$287</f>
        <v>431604691</v>
      </c>
      <c r="E100" s="78">
        <f>D100/1000</f>
        <v>431604.691</v>
      </c>
      <c r="F100" s="77"/>
      <c r="G100" s="80">
        <f>F100/1000</f>
        <v>0</v>
      </c>
      <c r="H100" s="77"/>
      <c r="I100" s="78">
        <f>H100/1000</f>
        <v>0</v>
      </c>
      <c r="J100" s="77"/>
      <c r="K100" s="80">
        <f>J100/1000</f>
        <v>0</v>
      </c>
      <c r="L100" s="77"/>
      <c r="M100" s="77"/>
      <c r="N100" s="81">
        <f>O100/1000</f>
        <v>431604.691</v>
      </c>
      <c r="O100" s="82">
        <f>D100+F100+H100+J100-L100</f>
        <v>431604691</v>
      </c>
      <c r="P100" s="2">
        <f t="shared" si="26"/>
        <v>0</v>
      </c>
    </row>
    <row r="101" spans="1:16" ht="16.5" customHeight="1">
      <c r="A101" s="74"/>
      <c r="B101" s="76"/>
      <c r="C101" s="85"/>
      <c r="D101" s="77"/>
      <c r="E101" s="78"/>
      <c r="F101" s="66"/>
      <c r="G101" s="101"/>
      <c r="H101" s="77"/>
      <c r="I101" s="78"/>
      <c r="J101" s="77"/>
      <c r="K101" s="89"/>
      <c r="L101" s="77"/>
      <c r="M101" s="77"/>
      <c r="N101" s="90"/>
      <c r="O101" s="82"/>
      <c r="P101" s="2">
        <f t="shared" si="26"/>
        <v>0</v>
      </c>
    </row>
    <row r="102" spans="1:24" s="72" customFormat="1" ht="16.5" customHeight="1">
      <c r="A102" s="103" t="s">
        <v>107</v>
      </c>
      <c r="B102" s="104"/>
      <c r="C102" s="104"/>
      <c r="D102" s="66">
        <f>D9+D25+D32+D51+D78+D97</f>
        <v>5289825463065</v>
      </c>
      <c r="E102" s="67">
        <f>D102/1000</f>
        <v>5289825463.065</v>
      </c>
      <c r="F102" s="66">
        <f>F9+F25+F32+F51+F78+F97</f>
        <v>136835725111</v>
      </c>
      <c r="G102" s="68">
        <f>F102/1000</f>
        <v>136835725.111</v>
      </c>
      <c r="H102" s="66">
        <f>H9+H25+H32+H51+H78+H97</f>
        <v>55347236069.500275</v>
      </c>
      <c r="I102" s="67">
        <f>H102/1000</f>
        <v>55347236.069500275</v>
      </c>
      <c r="J102" s="66">
        <f>J9+J25+J32+J51+J78+J97</f>
        <v>712081390080</v>
      </c>
      <c r="K102" s="68">
        <f>J102/1000</f>
        <v>712081390.08</v>
      </c>
      <c r="L102" s="66">
        <f>L25</f>
        <v>76589288475</v>
      </c>
      <c r="M102" s="66"/>
      <c r="N102" s="69">
        <f>O102/1000</f>
        <v>6117500525.8505</v>
      </c>
      <c r="O102" s="70">
        <f>O9+O25+O32+O51+O78+O97</f>
        <v>6117500525850.5</v>
      </c>
      <c r="P102" s="2">
        <f t="shared" si="26"/>
        <v>76589288475</v>
      </c>
      <c r="Q102" s="71"/>
      <c r="X102" s="73"/>
    </row>
    <row r="103" spans="1:16" ht="16.5" customHeight="1">
      <c r="A103" s="74"/>
      <c r="B103" s="105"/>
      <c r="C103" s="76"/>
      <c r="D103" s="77"/>
      <c r="E103" s="78"/>
      <c r="F103" s="77"/>
      <c r="G103" s="89"/>
      <c r="H103" s="77"/>
      <c r="I103" s="78"/>
      <c r="J103" s="77"/>
      <c r="K103" s="89"/>
      <c r="L103" s="77"/>
      <c r="M103" s="77"/>
      <c r="N103" s="90"/>
      <c r="O103" s="82"/>
      <c r="P103" s="2">
        <f t="shared" si="26"/>
        <v>0</v>
      </c>
    </row>
    <row r="104" spans="1:16" ht="16.5" customHeight="1">
      <c r="A104" s="103" t="s">
        <v>108</v>
      </c>
      <c r="B104" s="104"/>
      <c r="C104" s="104"/>
      <c r="D104" s="77"/>
      <c r="E104" s="78"/>
      <c r="F104" s="77"/>
      <c r="G104" s="89"/>
      <c r="H104" s="77"/>
      <c r="I104" s="78"/>
      <c r="J104" s="77"/>
      <c r="K104" s="89"/>
      <c r="L104" s="77"/>
      <c r="M104" s="77"/>
      <c r="N104" s="90"/>
      <c r="O104" s="82"/>
      <c r="P104" s="2">
        <f t="shared" si="26"/>
        <v>0</v>
      </c>
    </row>
    <row r="105" spans="1:24" s="72" customFormat="1" ht="16.5" customHeight="1">
      <c r="A105" s="91" t="s">
        <v>109</v>
      </c>
      <c r="B105" s="92"/>
      <c r="C105" s="93"/>
      <c r="D105" s="66">
        <f>SUM(D106:D108)</f>
        <v>16578786810</v>
      </c>
      <c r="E105" s="67">
        <f>D105/1000</f>
        <v>16578786.81</v>
      </c>
      <c r="F105" s="67">
        <f>SUM(F106:F108)</f>
        <v>588266961</v>
      </c>
      <c r="G105" s="106">
        <f>F105/1000</f>
        <v>588266.961</v>
      </c>
      <c r="H105" s="67">
        <f>SUM(H106:H108)</f>
        <v>0</v>
      </c>
      <c r="I105" s="68">
        <f>H105/1000</f>
        <v>0</v>
      </c>
      <c r="J105" s="66">
        <f>SUM(J106:J108)</f>
        <v>5759883444</v>
      </c>
      <c r="K105" s="68">
        <f>J105/1000</f>
        <v>5759883.444</v>
      </c>
      <c r="L105" s="66"/>
      <c r="M105" s="66"/>
      <c r="N105" s="69">
        <f>O105/1000</f>
        <v>22926937.215</v>
      </c>
      <c r="O105" s="70">
        <f>SUM(O106:O108)</f>
        <v>22926937215</v>
      </c>
      <c r="P105" s="2">
        <f t="shared" si="26"/>
        <v>0</v>
      </c>
      <c r="Q105" s="71">
        <f>O105/$O$102</f>
        <v>0.0037477621976685534</v>
      </c>
      <c r="X105" s="73"/>
    </row>
    <row r="106" spans="1:16" ht="16.5" customHeight="1" hidden="1">
      <c r="A106" s="74"/>
      <c r="B106" s="94" t="s">
        <v>110</v>
      </c>
      <c r="C106" s="95"/>
      <c r="D106" s="77"/>
      <c r="E106" s="78">
        <f>D106/1000</f>
        <v>0</v>
      </c>
      <c r="F106" s="78"/>
      <c r="G106" s="80">
        <f>F106/1000</f>
        <v>0</v>
      </c>
      <c r="H106" s="78"/>
      <c r="I106" s="78">
        <f>H106/1000</f>
        <v>0</v>
      </c>
      <c r="J106" s="77"/>
      <c r="K106" s="80">
        <f>J106/1000</f>
        <v>0</v>
      </c>
      <c r="L106" s="77"/>
      <c r="M106" s="77"/>
      <c r="N106" s="81">
        <f>O106/1000</f>
        <v>0</v>
      </c>
      <c r="O106" s="82">
        <f>D106+F106+H106+J106-L106</f>
        <v>0</v>
      </c>
      <c r="P106" s="2">
        <f t="shared" si="26"/>
        <v>0</v>
      </c>
    </row>
    <row r="107" spans="1:16" ht="16.5" customHeight="1">
      <c r="A107" s="74"/>
      <c r="B107" s="75" t="s">
        <v>111</v>
      </c>
      <c r="C107" s="76"/>
      <c r="D107" s="78">
        <f>'[2]재정상태'!$D$298</f>
        <v>7535000000</v>
      </c>
      <c r="E107" s="78"/>
      <c r="F107" s="78">
        <f>'[3]재정상태'!$D$166</f>
        <v>500000000</v>
      </c>
      <c r="G107" s="99"/>
      <c r="H107" s="78">
        <v>0</v>
      </c>
      <c r="I107" s="78"/>
      <c r="J107" s="77">
        <f>'[5]상수도(BS)'!$D$294+'[5]하수도(BS)'!$D$294</f>
        <v>5636499000</v>
      </c>
      <c r="K107" s="80">
        <f>J107/1000</f>
        <v>5636499</v>
      </c>
      <c r="L107" s="77"/>
      <c r="M107" s="77"/>
      <c r="N107" s="81">
        <f>O107/1000</f>
        <v>13671499</v>
      </c>
      <c r="O107" s="82">
        <f>D107+F107+H107+J107-L107</f>
        <v>13671499000</v>
      </c>
      <c r="P107" s="2">
        <f t="shared" si="26"/>
        <v>0</v>
      </c>
    </row>
    <row r="108" spans="1:16" ht="16.5" customHeight="1">
      <c r="A108" s="74"/>
      <c r="B108" s="75" t="s">
        <v>51</v>
      </c>
      <c r="C108" s="76"/>
      <c r="D108" s="77">
        <f>'[2]재정상태'!$D$301</f>
        <v>9043786810</v>
      </c>
      <c r="E108" s="78"/>
      <c r="F108" s="78">
        <f>'[3]재정상태'!$D$169</f>
        <v>88266961</v>
      </c>
      <c r="G108" s="80"/>
      <c r="H108" s="78">
        <v>0</v>
      </c>
      <c r="I108" s="78"/>
      <c r="J108" s="77">
        <f>'[5]상수도(BS)'!$D$297+'[5]하수도(BS)'!$D$297</f>
        <v>123384444</v>
      </c>
      <c r="K108" s="80">
        <f>J108/1000</f>
        <v>123384.444</v>
      </c>
      <c r="L108" s="77"/>
      <c r="M108" s="77"/>
      <c r="N108" s="81">
        <f>O108/1000</f>
        <v>9255438.215</v>
      </c>
      <c r="O108" s="82">
        <f>D108+F108+H108+J108-L108</f>
        <v>9255438215</v>
      </c>
      <c r="P108" s="2">
        <f t="shared" si="26"/>
        <v>0</v>
      </c>
    </row>
    <row r="109" spans="1:16" ht="16.5" customHeight="1">
      <c r="A109" s="74"/>
      <c r="B109" s="76"/>
      <c r="C109" s="85"/>
      <c r="D109" s="77"/>
      <c r="E109" s="78"/>
      <c r="F109" s="78"/>
      <c r="G109" s="89"/>
      <c r="H109" s="78"/>
      <c r="I109" s="78"/>
      <c r="J109" s="77"/>
      <c r="K109" s="89"/>
      <c r="L109" s="77"/>
      <c r="M109" s="77"/>
      <c r="N109" s="90"/>
      <c r="O109" s="82"/>
      <c r="P109" s="2">
        <f t="shared" si="26"/>
        <v>0</v>
      </c>
    </row>
    <row r="110" spans="1:24" s="72" customFormat="1" ht="16.5" customHeight="1">
      <c r="A110" s="91" t="s">
        <v>112</v>
      </c>
      <c r="B110" s="92"/>
      <c r="C110" s="93"/>
      <c r="D110" s="66">
        <f>D111+D112</f>
        <v>151950000000</v>
      </c>
      <c r="E110" s="67">
        <f>D110/1000</f>
        <v>151950000</v>
      </c>
      <c r="F110" s="67">
        <f>F111+F112</f>
        <v>2500000000</v>
      </c>
      <c r="G110" s="68">
        <f>F110/1000</f>
        <v>2500000</v>
      </c>
      <c r="H110" s="67">
        <f>H111+H112</f>
        <v>0</v>
      </c>
      <c r="I110" s="68">
        <f>H110/1000</f>
        <v>0</v>
      </c>
      <c r="J110" s="66">
        <f>J111+J112</f>
        <v>21691330000</v>
      </c>
      <c r="K110" s="68">
        <f>J110/1000</f>
        <v>21691330</v>
      </c>
      <c r="L110" s="66">
        <f>L112</f>
        <v>21000000000</v>
      </c>
      <c r="M110" s="66"/>
      <c r="N110" s="69">
        <f>O110/1000</f>
        <v>155141330</v>
      </c>
      <c r="O110" s="70">
        <f>SUM(O111:O112)</f>
        <v>155141330000</v>
      </c>
      <c r="P110" s="2">
        <f t="shared" si="26"/>
        <v>21000000000</v>
      </c>
      <c r="Q110" s="71">
        <f>O110/$O$102</f>
        <v>0.02536024792223963</v>
      </c>
      <c r="X110" s="73"/>
    </row>
    <row r="111" spans="1:27" ht="16.5" customHeight="1">
      <c r="A111" s="74"/>
      <c r="B111" s="75" t="s">
        <v>52</v>
      </c>
      <c r="C111" s="76"/>
      <c r="D111" s="77">
        <f>'[2]재정상태'!$D$312</f>
        <v>130950000000</v>
      </c>
      <c r="E111" s="78"/>
      <c r="F111" s="78">
        <f>'[3]재정상태'!$D$176</f>
        <v>2500000000</v>
      </c>
      <c r="G111" s="80"/>
      <c r="H111" s="78">
        <v>0</v>
      </c>
      <c r="I111" s="78"/>
      <c r="J111" s="77">
        <f>'[5]상수도(BS)'!$D$308+'[5]하수도(BS)'!$D$308</f>
        <v>21691330000</v>
      </c>
      <c r="K111" s="80">
        <f>J111/1000</f>
        <v>21691330</v>
      </c>
      <c r="L111" s="77"/>
      <c r="M111" s="77"/>
      <c r="N111" s="81">
        <f>O111/1000</f>
        <v>155141330</v>
      </c>
      <c r="O111" s="82">
        <f>D111+F111+H111+J111-L111</f>
        <v>155141330000</v>
      </c>
      <c r="P111" s="2">
        <f t="shared" si="26"/>
        <v>0</v>
      </c>
      <c r="AA111" s="4" t="s">
        <v>72</v>
      </c>
    </row>
    <row r="112" spans="1:16" ht="16.5" customHeight="1">
      <c r="A112" s="74"/>
      <c r="B112" s="83" t="s">
        <v>113</v>
      </c>
      <c r="C112" s="84"/>
      <c r="D112" s="77">
        <f>'[2]재정상태'!$D$315</f>
        <v>21000000000</v>
      </c>
      <c r="E112" s="78">
        <f>D112/1000</f>
        <v>21000000</v>
      </c>
      <c r="F112" s="78">
        <v>0</v>
      </c>
      <c r="G112" s="80">
        <f>F112/1000</f>
        <v>0</v>
      </c>
      <c r="H112" s="78">
        <v>0</v>
      </c>
      <c r="I112" s="78">
        <f>H112/1000</f>
        <v>0</v>
      </c>
      <c r="J112" s="78">
        <v>0</v>
      </c>
      <c r="K112" s="80">
        <f>J112/1000</f>
        <v>0</v>
      </c>
      <c r="L112" s="77">
        <v>21000000000</v>
      </c>
      <c r="M112" s="77"/>
      <c r="N112" s="81">
        <f>O112/1000</f>
        <v>0</v>
      </c>
      <c r="O112" s="81">
        <f>D112+F112+H112+J112-L112</f>
        <v>0</v>
      </c>
      <c r="P112" s="2">
        <f t="shared" si="26"/>
        <v>21000000000</v>
      </c>
    </row>
    <row r="113" spans="1:16" ht="16.5" customHeight="1">
      <c r="A113" s="74"/>
      <c r="B113" s="76"/>
      <c r="C113" s="85"/>
      <c r="D113" s="77"/>
      <c r="E113" s="78"/>
      <c r="F113" s="78"/>
      <c r="G113" s="89"/>
      <c r="H113" s="78"/>
      <c r="I113" s="78"/>
      <c r="J113" s="77"/>
      <c r="K113" s="89"/>
      <c r="L113" s="77"/>
      <c r="M113" s="77"/>
      <c r="N113" s="90"/>
      <c r="O113" s="82"/>
      <c r="P113" s="2">
        <f t="shared" si="26"/>
        <v>0</v>
      </c>
    </row>
    <row r="114" spans="1:24" ht="16.5" customHeight="1">
      <c r="A114" s="91" t="s">
        <v>114</v>
      </c>
      <c r="B114" s="92"/>
      <c r="C114" s="93"/>
      <c r="D114" s="66">
        <f>SUM(D115:D116)</f>
        <v>5217858906</v>
      </c>
      <c r="E114" s="67">
        <f>D114/1000</f>
        <v>5217858.906</v>
      </c>
      <c r="F114" s="67">
        <f>SUM(F115:F116)</f>
        <v>10673526933</v>
      </c>
      <c r="G114" s="68">
        <f>F114/1000</f>
        <v>10673526.933</v>
      </c>
      <c r="H114" s="78">
        <f>SUM(H115:H116)</f>
        <v>0</v>
      </c>
      <c r="I114" s="68">
        <f>H114/1000</f>
        <v>0</v>
      </c>
      <c r="J114" s="66">
        <f>SUM(J115:J116)</f>
        <v>324467538</v>
      </c>
      <c r="K114" s="68">
        <f>J114/1000</f>
        <v>324467.538</v>
      </c>
      <c r="L114" s="77"/>
      <c r="M114" s="77"/>
      <c r="N114" s="69">
        <f>O114/1000</f>
        <v>16215853.377</v>
      </c>
      <c r="O114" s="70">
        <f>SUM(O115:O116)</f>
        <v>16215853377</v>
      </c>
      <c r="P114" s="2">
        <f t="shared" si="26"/>
        <v>0</v>
      </c>
      <c r="Q114" s="71">
        <f>O114/$O$102</f>
        <v>0.002650731832139165</v>
      </c>
      <c r="X114" s="73"/>
    </row>
    <row r="115" spans="1:16" ht="16.5" customHeight="1">
      <c r="A115" s="74"/>
      <c r="B115" s="75" t="s">
        <v>53</v>
      </c>
      <c r="C115" s="76"/>
      <c r="D115" s="77">
        <f>'[2]재정상태'!$D$320</f>
        <v>4786254215</v>
      </c>
      <c r="E115" s="78"/>
      <c r="F115" s="78">
        <f>'[3]재정상태'!$D$180</f>
        <v>10673526933</v>
      </c>
      <c r="G115" s="80"/>
      <c r="H115" s="78">
        <v>0</v>
      </c>
      <c r="I115" s="78"/>
      <c r="J115" s="77">
        <f>'[5]상수도(BS)'!$D$316+'[5]하수도(BS)'!$D$316</f>
        <v>324467538</v>
      </c>
      <c r="K115" s="80">
        <f>J115/1000</f>
        <v>324467.538</v>
      </c>
      <c r="L115" s="77"/>
      <c r="M115" s="77"/>
      <c r="N115" s="81">
        <f>O115/1000</f>
        <v>15784248.686</v>
      </c>
      <c r="O115" s="82">
        <f>D115+F115+H115+J115-L115</f>
        <v>15784248686</v>
      </c>
      <c r="P115" s="2">
        <f t="shared" si="26"/>
        <v>0</v>
      </c>
    </row>
    <row r="116" spans="1:16" ht="16.5" customHeight="1">
      <c r="A116" s="74"/>
      <c r="B116" s="75" t="s">
        <v>54</v>
      </c>
      <c r="C116" s="76"/>
      <c r="D116" s="77">
        <f>'[2]재정상태'!$D$323</f>
        <v>431604691</v>
      </c>
      <c r="E116" s="78"/>
      <c r="F116" s="78">
        <v>0</v>
      </c>
      <c r="G116" s="80"/>
      <c r="H116" s="78">
        <v>0</v>
      </c>
      <c r="I116" s="78"/>
      <c r="J116" s="78">
        <v>0</v>
      </c>
      <c r="K116" s="80">
        <f>J116/1000</f>
        <v>0</v>
      </c>
      <c r="L116" s="77"/>
      <c r="M116" s="77"/>
      <c r="N116" s="81">
        <f>O116/1000</f>
        <v>431604.691</v>
      </c>
      <c r="O116" s="81">
        <f>D116+F116+H116+J116-L116</f>
        <v>431604691</v>
      </c>
      <c r="P116" s="2">
        <f t="shared" si="26"/>
        <v>0</v>
      </c>
    </row>
    <row r="117" spans="1:16" ht="16.5" customHeight="1">
      <c r="A117" s="74"/>
      <c r="B117" s="76"/>
      <c r="C117" s="85"/>
      <c r="D117" s="77"/>
      <c r="E117" s="78"/>
      <c r="F117" s="78"/>
      <c r="G117" s="89"/>
      <c r="H117" s="78"/>
      <c r="I117" s="78"/>
      <c r="J117" s="77"/>
      <c r="K117" s="89"/>
      <c r="L117" s="77"/>
      <c r="M117" s="77"/>
      <c r="N117" s="90"/>
      <c r="O117" s="82" t="s">
        <v>72</v>
      </c>
      <c r="P117" s="2" t="s">
        <v>72</v>
      </c>
    </row>
    <row r="118" spans="1:24" s="72" customFormat="1" ht="16.5" customHeight="1">
      <c r="A118" s="103" t="s">
        <v>115</v>
      </c>
      <c r="B118" s="104"/>
      <c r="C118" s="104"/>
      <c r="D118" s="66">
        <f>D105+D110+D114</f>
        <v>173746645716</v>
      </c>
      <c r="E118" s="67">
        <f>D118/1000</f>
        <v>173746645.716</v>
      </c>
      <c r="F118" s="67">
        <f>F105+F110+F114</f>
        <v>13761793894</v>
      </c>
      <c r="G118" s="68">
        <f>F118/1000</f>
        <v>13761793.894</v>
      </c>
      <c r="H118" s="67">
        <f>H105+H110+H114</f>
        <v>0</v>
      </c>
      <c r="I118" s="67">
        <f>H118/1000</f>
        <v>0</v>
      </c>
      <c r="J118" s="66">
        <f>J105+J110+J114</f>
        <v>27775680982</v>
      </c>
      <c r="K118" s="68">
        <f>J118/1000</f>
        <v>27775680.982</v>
      </c>
      <c r="L118" s="66">
        <f>L110</f>
        <v>21000000000</v>
      </c>
      <c r="M118" s="66"/>
      <c r="N118" s="69">
        <f>O118/1000</f>
        <v>194284120.592</v>
      </c>
      <c r="O118" s="70">
        <f>O105+O110+O114</f>
        <v>194284120592</v>
      </c>
      <c r="P118" s="2">
        <f aca="true" t="shared" si="27" ref="P118:P132">D118+F118+H118+J118-O118</f>
        <v>21000000000</v>
      </c>
      <c r="Q118" s="71"/>
      <c r="X118" s="73"/>
    </row>
    <row r="119" spans="1:24" s="72" customFormat="1" ht="16.5" customHeight="1">
      <c r="A119" s="74"/>
      <c r="B119" s="76"/>
      <c r="C119" s="85"/>
      <c r="D119" s="66"/>
      <c r="E119" s="67"/>
      <c r="F119" s="66"/>
      <c r="G119" s="101"/>
      <c r="H119" s="67"/>
      <c r="I119" s="67"/>
      <c r="J119" s="66"/>
      <c r="K119" s="101"/>
      <c r="L119" s="66"/>
      <c r="M119" s="66"/>
      <c r="N119" s="102"/>
      <c r="O119" s="70"/>
      <c r="P119" s="2">
        <f t="shared" si="27"/>
        <v>0</v>
      </c>
      <c r="Q119" s="71"/>
      <c r="X119" s="73"/>
    </row>
    <row r="120" spans="1:24" s="72" customFormat="1" ht="16.5" customHeight="1">
      <c r="A120" s="91" t="s">
        <v>116</v>
      </c>
      <c r="B120" s="92"/>
      <c r="C120" s="93"/>
      <c r="D120" s="66">
        <f>D121</f>
        <v>4838396656798</v>
      </c>
      <c r="E120" s="67">
        <f>D120/1000</f>
        <v>4838396656.798</v>
      </c>
      <c r="F120" s="66">
        <f>F121</f>
        <v>107985133675</v>
      </c>
      <c r="G120" s="68">
        <f>F120/1000</f>
        <v>107985133.675</v>
      </c>
      <c r="H120" s="67">
        <f>H121</f>
        <v>2961266899</v>
      </c>
      <c r="I120" s="67">
        <f>I121</f>
        <v>0</v>
      </c>
      <c r="J120" s="66">
        <f>J121</f>
        <v>663531618358</v>
      </c>
      <c r="K120" s="68">
        <f>J120/1000</f>
        <v>663531618.358</v>
      </c>
      <c r="L120" s="77"/>
      <c r="M120" s="77"/>
      <c r="N120" s="69">
        <f>O120/1000</f>
        <v>5612874675.73</v>
      </c>
      <c r="O120" s="70">
        <f>O121</f>
        <v>5612874675730</v>
      </c>
      <c r="P120" s="2">
        <f t="shared" si="27"/>
        <v>0</v>
      </c>
      <c r="Q120" s="71">
        <f>O120/$O$102</f>
        <v>0.9175111063761874</v>
      </c>
      <c r="X120" s="73"/>
    </row>
    <row r="121" spans="1:24" s="72" customFormat="1" ht="16.5" customHeight="1">
      <c r="A121" s="74"/>
      <c r="B121" s="76" t="s">
        <v>117</v>
      </c>
      <c r="C121" s="85"/>
      <c r="D121" s="77">
        <f>'[2]재정상태'!$D$333</f>
        <v>4838396656798</v>
      </c>
      <c r="E121" s="78"/>
      <c r="F121" s="77">
        <f>'[3]재정상태'!$D$192</f>
        <v>107985133675</v>
      </c>
      <c r="G121" s="80"/>
      <c r="H121" s="78">
        <f>H32+H51+H78+H99</f>
        <v>2961266899</v>
      </c>
      <c r="I121" s="78"/>
      <c r="J121" s="78">
        <f>J32+J51+J78+J99-J107-J111</f>
        <v>663531618358</v>
      </c>
      <c r="K121" s="80">
        <f>J121/1000</f>
        <v>663531618.358</v>
      </c>
      <c r="L121" s="78"/>
      <c r="M121" s="78">
        <f>L121/1000</f>
        <v>0</v>
      </c>
      <c r="N121" s="81">
        <f>O121/1000</f>
        <v>5612874675.73</v>
      </c>
      <c r="O121" s="82">
        <f>D121+F121+H121+J121-L121</f>
        <v>5612874675730</v>
      </c>
      <c r="P121" s="2">
        <f t="shared" si="27"/>
        <v>0</v>
      </c>
      <c r="Q121" s="71"/>
      <c r="X121" s="73"/>
    </row>
    <row r="122" spans="1:24" s="14" customFormat="1" ht="16.5" customHeight="1">
      <c r="A122" s="74"/>
      <c r="B122" s="76"/>
      <c r="C122" s="85"/>
      <c r="D122" s="77"/>
      <c r="E122" s="78"/>
      <c r="F122" s="77"/>
      <c r="G122" s="89"/>
      <c r="H122" s="78"/>
      <c r="I122" s="78"/>
      <c r="J122" s="77"/>
      <c r="K122" s="89"/>
      <c r="L122" s="77"/>
      <c r="M122" s="77"/>
      <c r="N122" s="90"/>
      <c r="O122" s="82"/>
      <c r="P122" s="2">
        <f t="shared" si="27"/>
        <v>0</v>
      </c>
      <c r="Q122" s="18"/>
      <c r="X122" s="19"/>
    </row>
    <row r="123" spans="1:24" s="13" customFormat="1" ht="16.5" customHeight="1">
      <c r="A123" s="91" t="s">
        <v>118</v>
      </c>
      <c r="B123" s="92"/>
      <c r="C123" s="93"/>
      <c r="D123" s="78">
        <v>0</v>
      </c>
      <c r="E123" s="67">
        <f>E124</f>
        <v>0</v>
      </c>
      <c r="F123" s="67">
        <v>0</v>
      </c>
      <c r="G123" s="68">
        <f>G124</f>
        <v>0</v>
      </c>
      <c r="H123" s="67">
        <f>H124</f>
        <v>52385969170.500275</v>
      </c>
      <c r="I123" s="67">
        <f>I124</f>
        <v>0</v>
      </c>
      <c r="J123" s="67">
        <v>0</v>
      </c>
      <c r="K123" s="68">
        <f>J123/1000</f>
        <v>0</v>
      </c>
      <c r="L123" s="66"/>
      <c r="M123" s="66"/>
      <c r="N123" s="102">
        <f>N124</f>
        <v>52385969.17050027</v>
      </c>
      <c r="O123" s="70">
        <f>O124</f>
        <v>52385969170.500275</v>
      </c>
      <c r="P123" s="2">
        <f t="shared" si="27"/>
        <v>0</v>
      </c>
      <c r="Q123" s="71">
        <f>O123/$O$102</f>
        <v>0.008563296226806159</v>
      </c>
      <c r="X123" s="107"/>
    </row>
    <row r="124" spans="1:24" s="14" customFormat="1" ht="16.5" customHeight="1">
      <c r="A124" s="74"/>
      <c r="B124" s="76" t="s">
        <v>119</v>
      </c>
      <c r="C124" s="85"/>
      <c r="D124" s="78">
        <v>0</v>
      </c>
      <c r="E124" s="78"/>
      <c r="F124" s="78">
        <v>0</v>
      </c>
      <c r="G124" s="89"/>
      <c r="H124" s="77">
        <f>H102-H118-H121</f>
        <v>52385969170.500275</v>
      </c>
      <c r="I124" s="78"/>
      <c r="J124" s="78">
        <v>0</v>
      </c>
      <c r="K124" s="80">
        <f>J124/1000</f>
        <v>0</v>
      </c>
      <c r="L124" s="77"/>
      <c r="M124" s="77"/>
      <c r="N124" s="81">
        <f>O124/1000</f>
        <v>52385969.17050027</v>
      </c>
      <c r="O124" s="82">
        <f>D124+F124+H124+J124-L124</f>
        <v>52385969170.500275</v>
      </c>
      <c r="P124" s="2">
        <f t="shared" si="27"/>
        <v>0</v>
      </c>
      <c r="Q124" s="18"/>
      <c r="X124" s="19"/>
    </row>
    <row r="125" spans="1:24" s="14" customFormat="1" ht="16.5" customHeight="1">
      <c r="A125" s="74"/>
      <c r="B125" s="76"/>
      <c r="C125" s="85"/>
      <c r="D125" s="77"/>
      <c r="E125" s="78"/>
      <c r="F125" s="77"/>
      <c r="G125" s="89"/>
      <c r="H125" s="77"/>
      <c r="I125" s="78"/>
      <c r="J125" s="77"/>
      <c r="K125" s="89"/>
      <c r="L125" s="77"/>
      <c r="M125" s="77"/>
      <c r="N125" s="90"/>
      <c r="O125" s="82"/>
      <c r="P125" s="2">
        <f t="shared" si="27"/>
        <v>0</v>
      </c>
      <c r="Q125" s="18"/>
      <c r="X125" s="19"/>
    </row>
    <row r="126" spans="1:24" s="13" customFormat="1" ht="16.5" customHeight="1">
      <c r="A126" s="91" t="s">
        <v>120</v>
      </c>
      <c r="B126" s="92"/>
      <c r="C126" s="93"/>
      <c r="D126" s="66">
        <f>D127</f>
        <v>277682160551</v>
      </c>
      <c r="E126" s="67">
        <f>D126/1000</f>
        <v>277682160.551</v>
      </c>
      <c r="F126" s="66">
        <f>F127</f>
        <v>15088797542</v>
      </c>
      <c r="G126" s="68">
        <f>F126/1000</f>
        <v>15088797.542</v>
      </c>
      <c r="H126" s="67">
        <f>H127</f>
        <v>0</v>
      </c>
      <c r="I126" s="67">
        <f>H126/1000</f>
        <v>0</v>
      </c>
      <c r="J126" s="66">
        <f>J127</f>
        <v>20774090740</v>
      </c>
      <c r="K126" s="68">
        <f>J126/1000</f>
        <v>20774090.74</v>
      </c>
      <c r="L126" s="66">
        <f>L127</f>
        <v>55589288475</v>
      </c>
      <c r="M126" s="66"/>
      <c r="N126" s="69">
        <f>O126/1000</f>
        <v>257955760.358</v>
      </c>
      <c r="O126" s="70">
        <f>O127</f>
        <v>257955760358</v>
      </c>
      <c r="P126" s="2">
        <f t="shared" si="27"/>
        <v>55589288475</v>
      </c>
      <c r="Q126" s="71">
        <f>O126/$O$102</f>
        <v>0.04216685544495921</v>
      </c>
      <c r="X126" s="107"/>
    </row>
    <row r="127" spans="1:24" s="14" customFormat="1" ht="16.5" customHeight="1">
      <c r="A127" s="74"/>
      <c r="B127" s="76" t="s">
        <v>121</v>
      </c>
      <c r="C127" s="85"/>
      <c r="D127" s="77">
        <f>D102-D118-D121</f>
        <v>277682160551</v>
      </c>
      <c r="E127" s="78">
        <f>D127/1000</f>
        <v>277682160.551</v>
      </c>
      <c r="F127" s="77">
        <f>F102-F118-F121</f>
        <v>15088797542</v>
      </c>
      <c r="G127" s="80">
        <f>F127/1000</f>
        <v>15088797.542</v>
      </c>
      <c r="H127" s="80">
        <v>0</v>
      </c>
      <c r="I127" s="78">
        <f>H127/1000</f>
        <v>0</v>
      </c>
      <c r="J127" s="77">
        <f>J102-J118-J121</f>
        <v>20774090740</v>
      </c>
      <c r="K127" s="80">
        <f>J127/1000</f>
        <v>20774090.74</v>
      </c>
      <c r="L127" s="78">
        <f>'[1]순자산변동보고서'!L25</f>
        <v>55589288475</v>
      </c>
      <c r="M127" s="77"/>
      <c r="N127" s="81">
        <f>O127/1000</f>
        <v>257955760.358</v>
      </c>
      <c r="O127" s="82">
        <f>D127+F127+H127+J127-L127</f>
        <v>257955760358</v>
      </c>
      <c r="P127" s="2">
        <f t="shared" si="27"/>
        <v>55589288475</v>
      </c>
      <c r="Q127" s="18"/>
      <c r="X127" s="19"/>
    </row>
    <row r="128" spans="1:24" s="14" customFormat="1" ht="16.5" customHeight="1">
      <c r="A128" s="74"/>
      <c r="B128" s="76"/>
      <c r="C128" s="85"/>
      <c r="D128" s="77"/>
      <c r="E128" s="78"/>
      <c r="F128" s="77"/>
      <c r="G128" s="89"/>
      <c r="H128" s="77"/>
      <c r="I128" s="78"/>
      <c r="J128" s="77"/>
      <c r="K128" s="89"/>
      <c r="L128" s="77"/>
      <c r="M128" s="77"/>
      <c r="N128" s="90"/>
      <c r="O128" s="82"/>
      <c r="P128" s="2">
        <f t="shared" si="27"/>
        <v>0</v>
      </c>
      <c r="Q128" s="18"/>
      <c r="X128" s="19"/>
    </row>
    <row r="129" spans="1:24" s="13" customFormat="1" ht="16.5" customHeight="1">
      <c r="A129" s="103" t="s">
        <v>122</v>
      </c>
      <c r="B129" s="104"/>
      <c r="C129" s="104"/>
      <c r="D129" s="66">
        <f>D120+D123+D126</f>
        <v>5116078817349</v>
      </c>
      <c r="E129" s="67">
        <f>D129/1000</f>
        <v>5116078817.349</v>
      </c>
      <c r="F129" s="66">
        <f>F120+F123+F126</f>
        <v>123073931217</v>
      </c>
      <c r="G129" s="68">
        <f>F129/1000</f>
        <v>123073931.217</v>
      </c>
      <c r="H129" s="66">
        <f>H120+H123+H126</f>
        <v>55347236069.500275</v>
      </c>
      <c r="I129" s="67">
        <f>H129/1000</f>
        <v>55347236.069500275</v>
      </c>
      <c r="J129" s="66">
        <f>J120+J123+J126</f>
        <v>684305709098</v>
      </c>
      <c r="K129" s="68">
        <f>J129/1000</f>
        <v>684305709.098</v>
      </c>
      <c r="L129" s="66">
        <f>L126</f>
        <v>55589288475</v>
      </c>
      <c r="M129" s="66"/>
      <c r="N129" s="69">
        <f>O129/1000</f>
        <v>5923216405.2585</v>
      </c>
      <c r="O129" s="70">
        <f>O120+O126+O123</f>
        <v>5923216405258.5</v>
      </c>
      <c r="P129" s="2">
        <f t="shared" si="27"/>
        <v>55589288475</v>
      </c>
      <c r="Q129" s="71"/>
      <c r="X129" s="107"/>
    </row>
    <row r="130" spans="1:24" s="14" customFormat="1" ht="16.5" customHeight="1">
      <c r="A130" s="74"/>
      <c r="B130" s="76"/>
      <c r="C130" s="85"/>
      <c r="D130" s="77"/>
      <c r="E130" s="78"/>
      <c r="F130" s="77"/>
      <c r="G130" s="89"/>
      <c r="H130" s="77"/>
      <c r="I130" s="78"/>
      <c r="J130" s="77"/>
      <c r="K130" s="89"/>
      <c r="L130" s="77"/>
      <c r="M130" s="77"/>
      <c r="N130" s="90"/>
      <c r="O130" s="82"/>
      <c r="P130" s="2">
        <f t="shared" si="27"/>
        <v>0</v>
      </c>
      <c r="Q130" s="18"/>
      <c r="X130" s="19"/>
    </row>
    <row r="131" spans="1:24" s="13" customFormat="1" ht="16.5" customHeight="1">
      <c r="A131" s="103" t="s">
        <v>123</v>
      </c>
      <c r="B131" s="104"/>
      <c r="C131" s="104"/>
      <c r="D131" s="66">
        <f>D118+D129</f>
        <v>5289825463065</v>
      </c>
      <c r="E131" s="67">
        <f>D131/1000</f>
        <v>5289825463.065</v>
      </c>
      <c r="F131" s="66">
        <f>F118+F129</f>
        <v>136835725111</v>
      </c>
      <c r="G131" s="68">
        <f>F131/1000</f>
        <v>136835725.111</v>
      </c>
      <c r="H131" s="66">
        <f>H118+H129</f>
        <v>55347236069.500275</v>
      </c>
      <c r="I131" s="67">
        <f>H131/1000</f>
        <v>55347236.069500275</v>
      </c>
      <c r="J131" s="66">
        <f>J118+J129</f>
        <v>712081390080</v>
      </c>
      <c r="K131" s="68">
        <f>J131/1000</f>
        <v>712081390.08</v>
      </c>
      <c r="L131" s="66">
        <f>L129+L118</f>
        <v>76589288475</v>
      </c>
      <c r="M131" s="66"/>
      <c r="N131" s="69">
        <f>O131/1000</f>
        <v>6117500525.8505</v>
      </c>
      <c r="O131" s="70">
        <f>O118+O129</f>
        <v>6117500525850.5</v>
      </c>
      <c r="P131" s="2">
        <f t="shared" si="27"/>
        <v>76589288475</v>
      </c>
      <c r="Q131" s="108"/>
      <c r="X131" s="107"/>
    </row>
    <row r="132" spans="1:24" s="14" customFormat="1" ht="16.5" customHeight="1" thickBot="1">
      <c r="A132" s="109"/>
      <c r="B132" s="110"/>
      <c r="C132" s="110"/>
      <c r="D132" s="111"/>
      <c r="E132" s="112"/>
      <c r="F132" s="111"/>
      <c r="G132" s="113"/>
      <c r="H132" s="111"/>
      <c r="I132" s="112"/>
      <c r="J132" s="111"/>
      <c r="K132" s="113"/>
      <c r="L132" s="111"/>
      <c r="M132" s="111"/>
      <c r="N132" s="114"/>
      <c r="O132" s="115"/>
      <c r="P132" s="2">
        <f t="shared" si="27"/>
        <v>0</v>
      </c>
      <c r="Q132" s="18"/>
      <c r="X132" s="19"/>
    </row>
    <row r="133" spans="1:24" s="14" customFormat="1" ht="15.75" customHeight="1">
      <c r="A133" s="116"/>
      <c r="B133" s="116"/>
      <c r="C133" s="116"/>
      <c r="D133" s="116"/>
      <c r="E133" s="15"/>
      <c r="F133" s="116"/>
      <c r="G133" s="15"/>
      <c r="H133" s="116"/>
      <c r="I133" s="15"/>
      <c r="J133" s="116"/>
      <c r="K133" s="15"/>
      <c r="L133" s="116"/>
      <c r="M133" s="116"/>
      <c r="N133" s="15"/>
      <c r="O133" s="116"/>
      <c r="P133" s="2"/>
      <c r="Q133" s="18"/>
      <c r="X133" s="19"/>
    </row>
    <row r="134" spans="1:24" s="14" customFormat="1" ht="13.5" hidden="1">
      <c r="A134" s="116"/>
      <c r="B134" s="116"/>
      <c r="C134" s="117" t="s">
        <v>124</v>
      </c>
      <c r="D134" s="15">
        <f aca="true" t="shared" si="28" ref="D134:O134">D102-D118-D129</f>
        <v>0</v>
      </c>
      <c r="E134" s="15">
        <f t="shared" si="28"/>
        <v>0</v>
      </c>
      <c r="F134" s="15">
        <f t="shared" si="28"/>
        <v>0</v>
      </c>
      <c r="G134" s="15">
        <f t="shared" si="28"/>
        <v>0</v>
      </c>
      <c r="H134" s="15">
        <f t="shared" si="28"/>
        <v>0</v>
      </c>
      <c r="I134" s="15">
        <f t="shared" si="28"/>
        <v>0</v>
      </c>
      <c r="J134" s="15">
        <f t="shared" si="28"/>
        <v>0</v>
      </c>
      <c r="K134" s="15">
        <f t="shared" si="28"/>
        <v>0</v>
      </c>
      <c r="L134" s="15">
        <f t="shared" si="28"/>
        <v>0</v>
      </c>
      <c r="M134" s="15">
        <f t="shared" si="28"/>
        <v>0</v>
      </c>
      <c r="N134" s="15">
        <f t="shared" si="28"/>
        <v>0</v>
      </c>
      <c r="O134" s="15">
        <f t="shared" si="28"/>
        <v>0</v>
      </c>
      <c r="P134" s="2"/>
      <c r="Q134" s="18"/>
      <c r="X134" s="19"/>
    </row>
    <row r="135" spans="1:24" s="14" customFormat="1" ht="13.5" hidden="1">
      <c r="A135" s="116"/>
      <c r="B135" s="116"/>
      <c r="C135" s="117" t="s">
        <v>125</v>
      </c>
      <c r="D135" s="15">
        <f aca="true" t="shared" si="29" ref="D135:O135">D102-D131</f>
        <v>0</v>
      </c>
      <c r="E135" s="15">
        <f t="shared" si="29"/>
        <v>0</v>
      </c>
      <c r="F135" s="15">
        <f t="shared" si="29"/>
        <v>0</v>
      </c>
      <c r="G135" s="15">
        <f t="shared" si="29"/>
        <v>0</v>
      </c>
      <c r="H135" s="15">
        <f t="shared" si="29"/>
        <v>0</v>
      </c>
      <c r="I135" s="15">
        <f t="shared" si="29"/>
        <v>0</v>
      </c>
      <c r="J135" s="15">
        <f t="shared" si="29"/>
        <v>0</v>
      </c>
      <c r="K135" s="15">
        <f t="shared" si="29"/>
        <v>0</v>
      </c>
      <c r="L135" s="15">
        <f t="shared" si="29"/>
        <v>0</v>
      </c>
      <c r="M135" s="15">
        <f t="shared" si="29"/>
        <v>0</v>
      </c>
      <c r="N135" s="15">
        <f t="shared" si="29"/>
        <v>0</v>
      </c>
      <c r="O135" s="15">
        <f t="shared" si="29"/>
        <v>0</v>
      </c>
      <c r="P135" s="2"/>
      <c r="Q135" s="18"/>
      <c r="X135" s="19"/>
    </row>
    <row r="136" spans="1:15" ht="13.5">
      <c r="A136" s="118"/>
      <c r="B136" s="118"/>
      <c r="C136" s="118"/>
      <c r="D136" s="2"/>
      <c r="F136" s="2"/>
      <c r="H136" s="2"/>
      <c r="J136" s="2"/>
      <c r="L136" s="2"/>
      <c r="M136" s="2"/>
      <c r="O136" s="2"/>
    </row>
    <row r="137" spans="1:15" ht="13.5">
      <c r="A137" s="118"/>
      <c r="B137" s="118"/>
      <c r="C137" s="118"/>
      <c r="D137" s="118"/>
      <c r="F137" s="116"/>
      <c r="G137" s="15"/>
      <c r="H137" s="116"/>
      <c r="I137" s="15"/>
      <c r="J137" s="116"/>
      <c r="K137" s="15"/>
      <c r="L137" s="116"/>
      <c r="M137" s="116"/>
      <c r="N137" s="15"/>
      <c r="O137" s="116"/>
    </row>
    <row r="138" spans="1:15" ht="13.5">
      <c r="A138" s="118"/>
      <c r="B138" s="118"/>
      <c r="C138" s="118"/>
      <c r="D138" s="118"/>
      <c r="F138" s="116"/>
      <c r="G138" s="15"/>
      <c r="H138" s="116"/>
      <c r="I138" s="15"/>
      <c r="J138" s="116"/>
      <c r="K138" s="15"/>
      <c r="L138" s="116"/>
      <c r="M138" s="116"/>
      <c r="N138" s="15"/>
      <c r="O138" s="116"/>
    </row>
    <row r="139" spans="1:15" ht="13.5">
      <c r="A139" s="118"/>
      <c r="B139" s="118"/>
      <c r="C139" s="118"/>
      <c r="D139" s="118"/>
      <c r="F139" s="116"/>
      <c r="G139" s="15"/>
      <c r="H139" s="116"/>
      <c r="I139" s="15"/>
      <c r="J139" s="116"/>
      <c r="K139" s="15"/>
      <c r="L139" s="116"/>
      <c r="M139" s="116"/>
      <c r="N139" s="15"/>
      <c r="O139" s="116"/>
    </row>
    <row r="140" spans="1:15" ht="13.5">
      <c r="A140" s="118"/>
      <c r="B140" s="118"/>
      <c r="C140" s="118"/>
      <c r="D140" s="118"/>
      <c r="F140" s="116"/>
      <c r="G140" s="15"/>
      <c r="H140" s="116"/>
      <c r="I140" s="15"/>
      <c r="J140" s="116"/>
      <c r="K140" s="15"/>
      <c r="L140" s="116"/>
      <c r="M140" s="116"/>
      <c r="N140" s="15"/>
      <c r="O140" s="116"/>
    </row>
    <row r="141" spans="1:15" ht="13.5">
      <c r="A141" s="118"/>
      <c r="B141" s="118"/>
      <c r="C141" s="118"/>
      <c r="D141" s="118"/>
      <c r="F141" s="116"/>
      <c r="G141" s="15"/>
      <c r="H141" s="116"/>
      <c r="I141" s="15"/>
      <c r="J141" s="116"/>
      <c r="K141" s="15"/>
      <c r="L141" s="116"/>
      <c r="M141" s="116"/>
      <c r="N141" s="15"/>
      <c r="O141" s="116"/>
    </row>
    <row r="142" spans="1:15" ht="13.5">
      <c r="A142" s="118"/>
      <c r="B142" s="118"/>
      <c r="C142" s="118"/>
      <c r="D142" s="118"/>
      <c r="F142" s="116"/>
      <c r="G142" s="15"/>
      <c r="H142" s="116"/>
      <c r="I142" s="15"/>
      <c r="J142" s="116"/>
      <c r="K142" s="15"/>
      <c r="L142" s="116"/>
      <c r="M142" s="116"/>
      <c r="N142" s="15"/>
      <c r="O142" s="116"/>
    </row>
    <row r="143" spans="1:15" ht="13.5">
      <c r="A143" s="118"/>
      <c r="B143" s="118"/>
      <c r="C143" s="118"/>
      <c r="D143" s="118"/>
      <c r="F143" s="116"/>
      <c r="G143" s="15"/>
      <c r="H143" s="116"/>
      <c r="I143" s="15"/>
      <c r="J143" s="116"/>
      <c r="K143" s="15"/>
      <c r="L143" s="116"/>
      <c r="M143" s="116"/>
      <c r="N143" s="15"/>
      <c r="O143" s="116"/>
    </row>
    <row r="144" spans="1:15" ht="13.5">
      <c r="A144" s="118"/>
      <c r="B144" s="118"/>
      <c r="C144" s="118"/>
      <c r="D144" s="118"/>
      <c r="F144" s="116"/>
      <c r="G144" s="15"/>
      <c r="H144" s="116"/>
      <c r="I144" s="15"/>
      <c r="J144" s="116"/>
      <c r="K144" s="15"/>
      <c r="L144" s="116"/>
      <c r="M144" s="116"/>
      <c r="N144" s="15"/>
      <c r="O144" s="116"/>
    </row>
    <row r="145" spans="1:15" ht="13.5">
      <c r="A145" s="118"/>
      <c r="B145" s="118"/>
      <c r="C145" s="118"/>
      <c r="D145" s="118"/>
      <c r="F145" s="116"/>
      <c r="G145" s="15"/>
      <c r="H145" s="116"/>
      <c r="I145" s="15"/>
      <c r="J145" s="116"/>
      <c r="K145" s="15"/>
      <c r="L145" s="116"/>
      <c r="M145" s="116"/>
      <c r="N145" s="15"/>
      <c r="O145" s="116"/>
    </row>
    <row r="146" spans="1:15" ht="13.5">
      <c r="A146" s="118"/>
      <c r="B146" s="118"/>
      <c r="C146" s="118"/>
      <c r="D146" s="118"/>
      <c r="F146" s="116"/>
      <c r="G146" s="15"/>
      <c r="H146" s="116"/>
      <c r="I146" s="15"/>
      <c r="J146" s="116"/>
      <c r="K146" s="15"/>
      <c r="L146" s="116"/>
      <c r="M146" s="116"/>
      <c r="N146" s="15"/>
      <c r="O146" s="116"/>
    </row>
    <row r="147" spans="1:15" ht="13.5">
      <c r="A147" s="118"/>
      <c r="B147" s="118"/>
      <c r="C147" s="118"/>
      <c r="D147" s="118"/>
      <c r="F147" s="116"/>
      <c r="G147" s="15"/>
      <c r="H147" s="116"/>
      <c r="I147" s="15"/>
      <c r="J147" s="116"/>
      <c r="K147" s="15"/>
      <c r="L147" s="116"/>
      <c r="M147" s="116"/>
      <c r="N147" s="15"/>
      <c r="O147" s="116"/>
    </row>
    <row r="148" spans="1:15" ht="13.5">
      <c r="A148" s="118"/>
      <c r="B148" s="118"/>
      <c r="C148" s="118"/>
      <c r="D148" s="118"/>
      <c r="F148" s="116"/>
      <c r="G148" s="15"/>
      <c r="H148" s="116"/>
      <c r="I148" s="15"/>
      <c r="J148" s="116"/>
      <c r="K148" s="15"/>
      <c r="L148" s="116"/>
      <c r="M148" s="116"/>
      <c r="N148" s="15"/>
      <c r="O148" s="116"/>
    </row>
    <row r="149" spans="1:15" ht="13.5">
      <c r="A149" s="118"/>
      <c r="B149" s="118"/>
      <c r="C149" s="118"/>
      <c r="D149" s="118"/>
      <c r="F149" s="116"/>
      <c r="G149" s="15"/>
      <c r="H149" s="116"/>
      <c r="I149" s="15"/>
      <c r="J149" s="116"/>
      <c r="K149" s="15"/>
      <c r="L149" s="116"/>
      <c r="M149" s="116"/>
      <c r="N149" s="15"/>
      <c r="O149" s="116"/>
    </row>
    <row r="150" spans="1:15" ht="13.5">
      <c r="A150" s="118"/>
      <c r="B150" s="118"/>
      <c r="C150" s="118"/>
      <c r="D150" s="118"/>
      <c r="F150" s="116"/>
      <c r="G150" s="15"/>
      <c r="H150" s="116"/>
      <c r="I150" s="15"/>
      <c r="J150" s="116"/>
      <c r="K150" s="15"/>
      <c r="L150" s="116"/>
      <c r="M150" s="116"/>
      <c r="N150" s="15"/>
      <c r="O150" s="116"/>
    </row>
    <row r="151" spans="1:15" ht="13.5">
      <c r="A151" s="118"/>
      <c r="B151" s="118"/>
      <c r="C151" s="118"/>
      <c r="D151" s="118"/>
      <c r="F151" s="116"/>
      <c r="G151" s="15"/>
      <c r="H151" s="116"/>
      <c r="I151" s="15"/>
      <c r="J151" s="116"/>
      <c r="K151" s="15"/>
      <c r="L151" s="116"/>
      <c r="M151" s="116"/>
      <c r="N151" s="15"/>
      <c r="O151" s="116"/>
    </row>
    <row r="152" spans="1:15" ht="13.5">
      <c r="A152" s="118"/>
      <c r="B152" s="118"/>
      <c r="C152" s="118"/>
      <c r="D152" s="118"/>
      <c r="F152" s="116"/>
      <c r="G152" s="15"/>
      <c r="H152" s="116"/>
      <c r="I152" s="15"/>
      <c r="J152" s="116"/>
      <c r="K152" s="15"/>
      <c r="L152" s="116"/>
      <c r="M152" s="116"/>
      <c r="N152" s="15"/>
      <c r="O152" s="116"/>
    </row>
    <row r="153" spans="1:15" ht="13.5">
      <c r="A153" s="118"/>
      <c r="B153" s="118"/>
      <c r="C153" s="118"/>
      <c r="D153" s="118"/>
      <c r="F153" s="116"/>
      <c r="G153" s="15"/>
      <c r="H153" s="116"/>
      <c r="I153" s="15"/>
      <c r="J153" s="116"/>
      <c r="K153" s="15"/>
      <c r="L153" s="116"/>
      <c r="M153" s="116"/>
      <c r="N153" s="15"/>
      <c r="O153" s="116"/>
    </row>
    <row r="154" spans="1:15" ht="13.5">
      <c r="A154" s="118"/>
      <c r="B154" s="118"/>
      <c r="C154" s="118"/>
      <c r="D154" s="118"/>
      <c r="F154" s="116"/>
      <c r="G154" s="15"/>
      <c r="H154" s="116"/>
      <c r="I154" s="15"/>
      <c r="J154" s="116"/>
      <c r="K154" s="15"/>
      <c r="L154" s="116"/>
      <c r="M154" s="116"/>
      <c r="N154" s="15"/>
      <c r="O154" s="116"/>
    </row>
    <row r="155" spans="1:15" ht="13.5">
      <c r="A155" s="118"/>
      <c r="B155" s="118"/>
      <c r="C155" s="118"/>
      <c r="D155" s="118"/>
      <c r="F155" s="116"/>
      <c r="G155" s="15"/>
      <c r="H155" s="116"/>
      <c r="I155" s="15"/>
      <c r="J155" s="116"/>
      <c r="K155" s="15"/>
      <c r="L155" s="116"/>
      <c r="M155" s="116"/>
      <c r="N155" s="15"/>
      <c r="O155" s="116"/>
    </row>
    <row r="156" spans="1:15" ht="13.5">
      <c r="A156" s="118"/>
      <c r="B156" s="118"/>
      <c r="C156" s="118"/>
      <c r="D156" s="118"/>
      <c r="F156" s="116"/>
      <c r="G156" s="15"/>
      <c r="H156" s="116"/>
      <c r="I156" s="15"/>
      <c r="J156" s="116"/>
      <c r="K156" s="15"/>
      <c r="L156" s="116"/>
      <c r="M156" s="116"/>
      <c r="N156" s="15"/>
      <c r="O156" s="116"/>
    </row>
    <row r="157" spans="1:15" ht="13.5">
      <c r="A157" s="118"/>
      <c r="B157" s="118"/>
      <c r="C157" s="118"/>
      <c r="D157" s="118"/>
      <c r="F157" s="116"/>
      <c r="G157" s="15"/>
      <c r="H157" s="116"/>
      <c r="I157" s="15"/>
      <c r="J157" s="116"/>
      <c r="K157" s="15"/>
      <c r="L157" s="116"/>
      <c r="M157" s="116"/>
      <c r="N157" s="15"/>
      <c r="O157" s="116"/>
    </row>
    <row r="158" spans="1:15" ht="13.5">
      <c r="A158" s="118"/>
      <c r="B158" s="118"/>
      <c r="C158" s="118"/>
      <c r="D158" s="118"/>
      <c r="F158" s="116"/>
      <c r="G158" s="15"/>
      <c r="H158" s="116"/>
      <c r="I158" s="15"/>
      <c r="J158" s="116"/>
      <c r="K158" s="15"/>
      <c r="L158" s="116"/>
      <c r="M158" s="116"/>
      <c r="N158" s="15"/>
      <c r="O158" s="116"/>
    </row>
    <row r="159" spans="1:15" ht="13.5">
      <c r="A159" s="118"/>
      <c r="B159" s="118"/>
      <c r="C159" s="118"/>
      <c r="D159" s="118"/>
      <c r="F159" s="116"/>
      <c r="G159" s="15"/>
      <c r="H159" s="116"/>
      <c r="I159" s="15"/>
      <c r="J159" s="116"/>
      <c r="K159" s="15"/>
      <c r="L159" s="116"/>
      <c r="M159" s="116"/>
      <c r="N159" s="15"/>
      <c r="O159" s="116"/>
    </row>
    <row r="160" spans="1:15" ht="13.5">
      <c r="A160" s="118"/>
      <c r="B160" s="118"/>
      <c r="C160" s="118"/>
      <c r="D160" s="118"/>
      <c r="F160" s="116"/>
      <c r="G160" s="15"/>
      <c r="H160" s="116"/>
      <c r="I160" s="15"/>
      <c r="J160" s="116"/>
      <c r="K160" s="15"/>
      <c r="L160" s="116"/>
      <c r="M160" s="116"/>
      <c r="N160" s="15"/>
      <c r="O160" s="116"/>
    </row>
    <row r="161" spans="1:15" ht="13.5">
      <c r="A161" s="118"/>
      <c r="B161" s="118"/>
      <c r="C161" s="118"/>
      <c r="D161" s="118"/>
      <c r="F161" s="116"/>
      <c r="G161" s="15"/>
      <c r="H161" s="116"/>
      <c r="I161" s="15"/>
      <c r="J161" s="116"/>
      <c r="K161" s="15"/>
      <c r="L161" s="116"/>
      <c r="M161" s="116"/>
      <c r="N161" s="15"/>
      <c r="O161" s="116"/>
    </row>
    <row r="162" spans="1:15" ht="13.5">
      <c r="A162" s="118"/>
      <c r="B162" s="118"/>
      <c r="C162" s="118"/>
      <c r="D162" s="118"/>
      <c r="F162" s="116"/>
      <c r="G162" s="15"/>
      <c r="H162" s="116"/>
      <c r="I162" s="15"/>
      <c r="J162" s="116"/>
      <c r="K162" s="15"/>
      <c r="L162" s="116"/>
      <c r="M162" s="116"/>
      <c r="N162" s="15"/>
      <c r="O162" s="116"/>
    </row>
    <row r="163" spans="1:15" ht="13.5">
      <c r="A163" s="118"/>
      <c r="B163" s="118"/>
      <c r="C163" s="118"/>
      <c r="D163" s="118"/>
      <c r="F163" s="116"/>
      <c r="G163" s="15"/>
      <c r="H163" s="116"/>
      <c r="I163" s="15"/>
      <c r="J163" s="116"/>
      <c r="K163" s="15"/>
      <c r="L163" s="116"/>
      <c r="M163" s="116"/>
      <c r="N163" s="15"/>
      <c r="O163" s="116"/>
    </row>
    <row r="164" spans="1:15" ht="13.5">
      <c r="A164" s="118"/>
      <c r="B164" s="118"/>
      <c r="C164" s="118"/>
      <c r="D164" s="118"/>
      <c r="F164" s="116"/>
      <c r="G164" s="15"/>
      <c r="H164" s="116"/>
      <c r="I164" s="15"/>
      <c r="J164" s="116"/>
      <c r="K164" s="15"/>
      <c r="L164" s="116"/>
      <c r="M164" s="116"/>
      <c r="N164" s="15"/>
      <c r="O164" s="116"/>
    </row>
    <row r="165" spans="1:15" ht="13.5">
      <c r="A165" s="118"/>
      <c r="B165" s="118"/>
      <c r="C165" s="118"/>
      <c r="D165" s="118"/>
      <c r="F165" s="116"/>
      <c r="G165" s="15"/>
      <c r="H165" s="116"/>
      <c r="I165" s="15"/>
      <c r="J165" s="116"/>
      <c r="K165" s="15"/>
      <c r="L165" s="116"/>
      <c r="M165" s="116"/>
      <c r="N165" s="15"/>
      <c r="O165" s="116"/>
    </row>
    <row r="166" spans="1:15" ht="13.5">
      <c r="A166" s="118"/>
      <c r="B166" s="118"/>
      <c r="C166" s="118"/>
      <c r="D166" s="118"/>
      <c r="F166" s="116"/>
      <c r="G166" s="15"/>
      <c r="H166" s="116"/>
      <c r="I166" s="15"/>
      <c r="J166" s="116"/>
      <c r="K166" s="15"/>
      <c r="L166" s="116"/>
      <c r="M166" s="116"/>
      <c r="N166" s="15"/>
      <c r="O166" s="116"/>
    </row>
    <row r="167" spans="1:15" ht="13.5">
      <c r="A167" s="118"/>
      <c r="B167" s="118"/>
      <c r="C167" s="118"/>
      <c r="D167" s="118"/>
      <c r="F167" s="116"/>
      <c r="G167" s="15"/>
      <c r="H167" s="116"/>
      <c r="I167" s="15"/>
      <c r="J167" s="116"/>
      <c r="K167" s="15"/>
      <c r="L167" s="116"/>
      <c r="M167" s="116"/>
      <c r="N167" s="15"/>
      <c r="O167" s="116"/>
    </row>
    <row r="168" spans="1:15" ht="13.5">
      <c r="A168" s="118"/>
      <c r="B168" s="118"/>
      <c r="C168" s="118"/>
      <c r="D168" s="118"/>
      <c r="F168" s="116"/>
      <c r="G168" s="15"/>
      <c r="H168" s="116"/>
      <c r="I168" s="15"/>
      <c r="J168" s="116"/>
      <c r="K168" s="15"/>
      <c r="L168" s="116"/>
      <c r="M168" s="116"/>
      <c r="N168" s="15"/>
      <c r="O168" s="116"/>
    </row>
    <row r="169" spans="1:15" ht="13.5">
      <c r="A169" s="118"/>
      <c r="B169" s="118"/>
      <c r="C169" s="118"/>
      <c r="D169" s="118"/>
      <c r="F169" s="116"/>
      <c r="G169" s="15"/>
      <c r="H169" s="116"/>
      <c r="I169" s="15"/>
      <c r="J169" s="116"/>
      <c r="K169" s="15"/>
      <c r="L169" s="116"/>
      <c r="M169" s="116"/>
      <c r="N169" s="15"/>
      <c r="O169" s="116"/>
    </row>
    <row r="170" spans="1:15" ht="13.5">
      <c r="A170" s="118"/>
      <c r="B170" s="118"/>
      <c r="C170" s="118"/>
      <c r="D170" s="118"/>
      <c r="F170" s="116"/>
      <c r="G170" s="15"/>
      <c r="H170" s="116"/>
      <c r="I170" s="15"/>
      <c r="J170" s="116"/>
      <c r="K170" s="15"/>
      <c r="L170" s="116"/>
      <c r="M170" s="116"/>
      <c r="N170" s="15"/>
      <c r="O170" s="116"/>
    </row>
    <row r="171" spans="1:15" ht="13.5">
      <c r="A171" s="118"/>
      <c r="B171" s="118"/>
      <c r="C171" s="118"/>
      <c r="D171" s="118"/>
      <c r="F171" s="116"/>
      <c r="G171" s="15"/>
      <c r="H171" s="116"/>
      <c r="I171" s="15"/>
      <c r="J171" s="116"/>
      <c r="K171" s="15"/>
      <c r="L171" s="116"/>
      <c r="M171" s="116"/>
      <c r="N171" s="15"/>
      <c r="O171" s="116"/>
    </row>
    <row r="172" spans="1:15" ht="13.5">
      <c r="A172" s="118"/>
      <c r="B172" s="118"/>
      <c r="C172" s="118"/>
      <c r="D172" s="118"/>
      <c r="F172" s="116"/>
      <c r="G172" s="15"/>
      <c r="H172" s="116"/>
      <c r="I172" s="15"/>
      <c r="J172" s="116"/>
      <c r="K172" s="15"/>
      <c r="L172" s="116"/>
      <c r="M172" s="116"/>
      <c r="N172" s="15"/>
      <c r="O172" s="116"/>
    </row>
    <row r="173" spans="1:15" ht="13.5">
      <c r="A173" s="118"/>
      <c r="B173" s="118"/>
      <c r="C173" s="118"/>
      <c r="D173" s="118"/>
      <c r="F173" s="116"/>
      <c r="G173" s="15"/>
      <c r="H173" s="116"/>
      <c r="I173" s="15"/>
      <c r="J173" s="116"/>
      <c r="K173" s="15"/>
      <c r="L173" s="116"/>
      <c r="M173" s="116"/>
      <c r="N173" s="15"/>
      <c r="O173" s="116"/>
    </row>
    <row r="174" spans="1:15" ht="13.5">
      <c r="A174" s="118"/>
      <c r="B174" s="118"/>
      <c r="C174" s="118"/>
      <c r="D174" s="118"/>
      <c r="F174" s="116"/>
      <c r="G174" s="15"/>
      <c r="H174" s="116"/>
      <c r="I174" s="15"/>
      <c r="J174" s="116"/>
      <c r="K174" s="15"/>
      <c r="L174" s="116"/>
      <c r="M174" s="116"/>
      <c r="N174" s="15"/>
      <c r="O174" s="116"/>
    </row>
    <row r="175" spans="1:15" ht="13.5">
      <c r="A175" s="118"/>
      <c r="B175" s="118"/>
      <c r="C175" s="118"/>
      <c r="D175" s="118"/>
      <c r="F175" s="116"/>
      <c r="G175" s="15"/>
      <c r="H175" s="116"/>
      <c r="I175" s="15"/>
      <c r="J175" s="116"/>
      <c r="K175" s="15"/>
      <c r="L175" s="116"/>
      <c r="M175" s="116"/>
      <c r="N175" s="15"/>
      <c r="O175" s="116"/>
    </row>
    <row r="176" spans="1:15" ht="13.5">
      <c r="A176" s="118"/>
      <c r="B176" s="118"/>
      <c r="C176" s="118"/>
      <c r="D176" s="118"/>
      <c r="F176" s="116"/>
      <c r="G176" s="15"/>
      <c r="H176" s="116"/>
      <c r="I176" s="15"/>
      <c r="J176" s="116"/>
      <c r="K176" s="15"/>
      <c r="L176" s="116"/>
      <c r="M176" s="116"/>
      <c r="N176" s="15"/>
      <c r="O176" s="116"/>
    </row>
    <row r="177" spans="1:15" ht="13.5">
      <c r="A177" s="118"/>
      <c r="B177" s="118"/>
      <c r="C177" s="118"/>
      <c r="D177" s="118"/>
      <c r="F177" s="116"/>
      <c r="G177" s="15"/>
      <c r="H177" s="116"/>
      <c r="I177" s="15"/>
      <c r="J177" s="116"/>
      <c r="K177" s="15"/>
      <c r="L177" s="116"/>
      <c r="M177" s="116"/>
      <c r="N177" s="15"/>
      <c r="O177" s="116"/>
    </row>
    <row r="178" spans="1:15" ht="13.5">
      <c r="A178" s="118"/>
      <c r="B178" s="118"/>
      <c r="C178" s="118"/>
      <c r="D178" s="118"/>
      <c r="F178" s="116"/>
      <c r="G178" s="15"/>
      <c r="H178" s="116"/>
      <c r="I178" s="15"/>
      <c r="J178" s="116"/>
      <c r="K178" s="15"/>
      <c r="L178" s="116"/>
      <c r="M178" s="116"/>
      <c r="N178" s="15"/>
      <c r="O178" s="116"/>
    </row>
    <row r="179" spans="1:15" ht="13.5">
      <c r="A179" s="118"/>
      <c r="B179" s="118"/>
      <c r="C179" s="118"/>
      <c r="D179" s="118"/>
      <c r="F179" s="116"/>
      <c r="G179" s="15"/>
      <c r="H179" s="116"/>
      <c r="I179" s="15"/>
      <c r="J179" s="116"/>
      <c r="K179" s="15"/>
      <c r="L179" s="116"/>
      <c r="M179" s="116"/>
      <c r="N179" s="15"/>
      <c r="O179" s="116"/>
    </row>
    <row r="180" spans="1:15" ht="13.5">
      <c r="A180" s="118"/>
      <c r="B180" s="118"/>
      <c r="C180" s="118"/>
      <c r="D180" s="118"/>
      <c r="F180" s="116"/>
      <c r="G180" s="15"/>
      <c r="H180" s="116"/>
      <c r="I180" s="15"/>
      <c r="J180" s="116"/>
      <c r="K180" s="15"/>
      <c r="L180" s="116"/>
      <c r="M180" s="116"/>
      <c r="N180" s="15"/>
      <c r="O180" s="116"/>
    </row>
    <row r="181" spans="1:15" ht="13.5">
      <c r="A181" s="118"/>
      <c r="B181" s="118"/>
      <c r="C181" s="118"/>
      <c r="D181" s="118"/>
      <c r="F181" s="116"/>
      <c r="G181" s="15"/>
      <c r="H181" s="116"/>
      <c r="I181" s="15"/>
      <c r="J181" s="116"/>
      <c r="K181" s="15"/>
      <c r="L181" s="116"/>
      <c r="M181" s="116"/>
      <c r="N181" s="15"/>
      <c r="O181" s="116"/>
    </row>
    <row r="182" spans="1:15" ht="13.5">
      <c r="A182" s="118"/>
      <c r="B182" s="118"/>
      <c r="C182" s="118"/>
      <c r="D182" s="118"/>
      <c r="F182" s="116"/>
      <c r="G182" s="15"/>
      <c r="H182" s="116"/>
      <c r="I182" s="15"/>
      <c r="J182" s="116"/>
      <c r="K182" s="15"/>
      <c r="L182" s="116"/>
      <c r="M182" s="116"/>
      <c r="N182" s="15"/>
      <c r="O182" s="116"/>
    </row>
    <row r="183" spans="1:15" ht="13.5">
      <c r="A183" s="118"/>
      <c r="B183" s="118"/>
      <c r="C183" s="118"/>
      <c r="D183" s="118"/>
      <c r="F183" s="116"/>
      <c r="G183" s="15"/>
      <c r="H183" s="116"/>
      <c r="I183" s="15"/>
      <c r="J183" s="116"/>
      <c r="K183" s="15"/>
      <c r="L183" s="116"/>
      <c r="M183" s="116"/>
      <c r="N183" s="15"/>
      <c r="O183" s="116"/>
    </row>
    <row r="184" spans="1:15" ht="13.5">
      <c r="A184" s="118"/>
      <c r="B184" s="118"/>
      <c r="C184" s="118"/>
      <c r="D184" s="118"/>
      <c r="F184" s="116"/>
      <c r="G184" s="15"/>
      <c r="H184" s="116"/>
      <c r="I184" s="15"/>
      <c r="J184" s="116"/>
      <c r="K184" s="15"/>
      <c r="L184" s="116"/>
      <c r="M184" s="116"/>
      <c r="N184" s="15"/>
      <c r="O184" s="116"/>
    </row>
    <row r="185" spans="1:15" ht="13.5">
      <c r="A185" s="118"/>
      <c r="B185" s="118"/>
      <c r="C185" s="118"/>
      <c r="D185" s="118"/>
      <c r="F185" s="116"/>
      <c r="G185" s="15"/>
      <c r="H185" s="116"/>
      <c r="I185" s="15"/>
      <c r="J185" s="116"/>
      <c r="K185" s="15"/>
      <c r="L185" s="116"/>
      <c r="M185" s="116"/>
      <c r="N185" s="15"/>
      <c r="O185" s="116"/>
    </row>
    <row r="186" spans="1:15" ht="13.5">
      <c r="A186" s="118"/>
      <c r="B186" s="118"/>
      <c r="C186" s="118"/>
      <c r="D186" s="118"/>
      <c r="F186" s="116"/>
      <c r="G186" s="15"/>
      <c r="H186" s="116"/>
      <c r="I186" s="15"/>
      <c r="J186" s="116"/>
      <c r="K186" s="15"/>
      <c r="L186" s="116"/>
      <c r="M186" s="116"/>
      <c r="N186" s="15"/>
      <c r="O186" s="116"/>
    </row>
    <row r="187" spans="1:15" ht="13.5">
      <c r="A187" s="118"/>
      <c r="B187" s="118"/>
      <c r="C187" s="118"/>
      <c r="D187" s="118"/>
      <c r="F187" s="116"/>
      <c r="G187" s="15"/>
      <c r="H187" s="116"/>
      <c r="I187" s="15"/>
      <c r="J187" s="116"/>
      <c r="K187" s="15"/>
      <c r="L187" s="116"/>
      <c r="M187" s="116"/>
      <c r="N187" s="15"/>
      <c r="O187" s="116"/>
    </row>
    <row r="188" spans="1:15" ht="13.5">
      <c r="A188" s="118"/>
      <c r="B188" s="118"/>
      <c r="C188" s="118"/>
      <c r="D188" s="118"/>
      <c r="F188" s="116"/>
      <c r="G188" s="15"/>
      <c r="H188" s="116"/>
      <c r="I188" s="15"/>
      <c r="J188" s="116"/>
      <c r="K188" s="15"/>
      <c r="L188" s="116"/>
      <c r="M188" s="116"/>
      <c r="N188" s="15"/>
      <c r="O188" s="116"/>
    </row>
    <row r="189" spans="1:15" ht="13.5">
      <c r="A189" s="118"/>
      <c r="B189" s="118"/>
      <c r="C189" s="118"/>
      <c r="D189" s="118"/>
      <c r="F189" s="116"/>
      <c r="G189" s="15"/>
      <c r="H189" s="116"/>
      <c r="I189" s="15"/>
      <c r="J189" s="116"/>
      <c r="K189" s="15"/>
      <c r="L189" s="116"/>
      <c r="M189" s="116"/>
      <c r="N189" s="15"/>
      <c r="O189" s="116"/>
    </row>
    <row r="190" spans="1:15" ht="13.5">
      <c r="A190" s="118"/>
      <c r="B190" s="118"/>
      <c r="C190" s="118"/>
      <c r="D190" s="118"/>
      <c r="F190" s="116"/>
      <c r="G190" s="15"/>
      <c r="H190" s="116"/>
      <c r="I190" s="15"/>
      <c r="J190" s="116"/>
      <c r="K190" s="15"/>
      <c r="L190" s="116"/>
      <c r="M190" s="116"/>
      <c r="N190" s="15"/>
      <c r="O190" s="116"/>
    </row>
    <row r="191" spans="1:15" ht="13.5">
      <c r="A191" s="118"/>
      <c r="B191" s="118"/>
      <c r="C191" s="118"/>
      <c r="D191" s="118"/>
      <c r="F191" s="116"/>
      <c r="G191" s="15"/>
      <c r="H191" s="116"/>
      <c r="I191" s="15"/>
      <c r="J191" s="116"/>
      <c r="K191" s="15"/>
      <c r="L191" s="116"/>
      <c r="M191" s="116"/>
      <c r="N191" s="15"/>
      <c r="O191" s="116"/>
    </row>
    <row r="192" spans="1:15" ht="13.5">
      <c r="A192" s="118"/>
      <c r="B192" s="118"/>
      <c r="C192" s="118"/>
      <c r="D192" s="118"/>
      <c r="F192" s="116"/>
      <c r="G192" s="15"/>
      <c r="H192" s="116"/>
      <c r="I192" s="15"/>
      <c r="J192" s="116"/>
      <c r="K192" s="15"/>
      <c r="L192" s="116"/>
      <c r="M192" s="116"/>
      <c r="N192" s="15"/>
      <c r="O192" s="116"/>
    </row>
    <row r="193" spans="1:15" ht="13.5">
      <c r="A193" s="118"/>
      <c r="B193" s="118"/>
      <c r="C193" s="118"/>
      <c r="D193" s="118"/>
      <c r="F193" s="116"/>
      <c r="G193" s="15"/>
      <c r="H193" s="116"/>
      <c r="I193" s="15"/>
      <c r="J193" s="116"/>
      <c r="K193" s="15"/>
      <c r="L193" s="116"/>
      <c r="M193" s="116"/>
      <c r="N193" s="15"/>
      <c r="O193" s="116"/>
    </row>
    <row r="194" spans="1:15" ht="13.5">
      <c r="A194" s="118"/>
      <c r="B194" s="118"/>
      <c r="C194" s="118"/>
      <c r="D194" s="118"/>
      <c r="F194" s="116"/>
      <c r="G194" s="15"/>
      <c r="H194" s="116"/>
      <c r="I194" s="15"/>
      <c r="J194" s="116"/>
      <c r="K194" s="15"/>
      <c r="L194" s="116"/>
      <c r="M194" s="116"/>
      <c r="N194" s="15"/>
      <c r="O194" s="116"/>
    </row>
    <row r="195" spans="1:13" ht="13.5">
      <c r="A195" s="118"/>
      <c r="B195" s="118"/>
      <c r="C195" s="118"/>
      <c r="D195" s="118"/>
      <c r="F195" s="118"/>
      <c r="H195" s="118"/>
      <c r="J195" s="118"/>
      <c r="L195" s="118"/>
      <c r="M195" s="118"/>
    </row>
    <row r="196" spans="1:13" ht="13.5">
      <c r="A196" s="118"/>
      <c r="B196" s="118"/>
      <c r="C196" s="118"/>
      <c r="D196" s="118"/>
      <c r="F196" s="118"/>
      <c r="H196" s="118"/>
      <c r="J196" s="118"/>
      <c r="L196" s="118"/>
      <c r="M196" s="118"/>
    </row>
    <row r="197" spans="1:13" ht="13.5">
      <c r="A197" s="118"/>
      <c r="B197" s="118"/>
      <c r="C197" s="118"/>
      <c r="D197" s="118"/>
      <c r="F197" s="118"/>
      <c r="H197" s="118"/>
      <c r="J197" s="118"/>
      <c r="L197" s="118"/>
      <c r="M197" s="118"/>
    </row>
    <row r="198" spans="1:13" ht="13.5">
      <c r="A198" s="118"/>
      <c r="B198" s="118"/>
      <c r="C198" s="118"/>
      <c r="D198" s="118"/>
      <c r="F198" s="118"/>
      <c r="H198" s="118"/>
      <c r="J198" s="118"/>
      <c r="L198" s="118"/>
      <c r="M198" s="118"/>
    </row>
    <row r="199" spans="1:13" ht="13.5">
      <c r="A199" s="118"/>
      <c r="B199" s="118"/>
      <c r="C199" s="118"/>
      <c r="D199" s="118"/>
      <c r="F199" s="118"/>
      <c r="H199" s="118"/>
      <c r="J199" s="118"/>
      <c r="L199" s="118"/>
      <c r="M199" s="118"/>
    </row>
    <row r="200" spans="1:13" ht="13.5">
      <c r="A200" s="118"/>
      <c r="B200" s="118"/>
      <c r="C200" s="118"/>
      <c r="D200" s="118"/>
      <c r="F200" s="118"/>
      <c r="H200" s="118"/>
      <c r="J200" s="118"/>
      <c r="L200" s="118"/>
      <c r="M200" s="118"/>
    </row>
    <row r="201" spans="1:13" ht="13.5">
      <c r="A201" s="118"/>
      <c r="B201" s="118"/>
      <c r="C201" s="118"/>
      <c r="D201" s="118"/>
      <c r="F201" s="118"/>
      <c r="H201" s="118"/>
      <c r="J201" s="118"/>
      <c r="L201" s="118"/>
      <c r="M201" s="118"/>
    </row>
    <row r="202" spans="1:13" ht="13.5">
      <c r="A202" s="118"/>
      <c r="B202" s="118"/>
      <c r="C202" s="118"/>
      <c r="D202" s="118"/>
      <c r="F202" s="118"/>
      <c r="H202" s="118"/>
      <c r="J202" s="118"/>
      <c r="L202" s="118"/>
      <c r="M202" s="118"/>
    </row>
    <row r="203" spans="1:13" ht="13.5">
      <c r="A203" s="118"/>
      <c r="B203" s="118"/>
      <c r="C203" s="118"/>
      <c r="D203" s="118"/>
      <c r="F203" s="118"/>
      <c r="H203" s="118"/>
      <c r="J203" s="118"/>
      <c r="L203" s="118"/>
      <c r="M203" s="118"/>
    </row>
    <row r="204" spans="1:13" ht="13.5">
      <c r="A204" s="118"/>
      <c r="B204" s="118"/>
      <c r="C204" s="118"/>
      <c r="D204" s="118"/>
      <c r="F204" s="118"/>
      <c r="H204" s="118"/>
      <c r="J204" s="118"/>
      <c r="L204" s="118"/>
      <c r="M204" s="118"/>
    </row>
    <row r="205" spans="1:13" ht="13.5">
      <c r="A205" s="118"/>
      <c r="B205" s="118"/>
      <c r="C205" s="118"/>
      <c r="D205" s="118"/>
      <c r="F205" s="118"/>
      <c r="H205" s="118"/>
      <c r="J205" s="118"/>
      <c r="L205" s="118"/>
      <c r="M205" s="118"/>
    </row>
    <row r="206" spans="1:13" ht="13.5">
      <c r="A206" s="118"/>
      <c r="B206" s="118"/>
      <c r="C206" s="118"/>
      <c r="D206" s="118"/>
      <c r="F206" s="118"/>
      <c r="H206" s="118"/>
      <c r="J206" s="118"/>
      <c r="L206" s="118"/>
      <c r="M206" s="118"/>
    </row>
    <row r="207" spans="1:13" ht="13.5">
      <c r="A207" s="118"/>
      <c r="B207" s="118"/>
      <c r="C207" s="118"/>
      <c r="D207" s="118"/>
      <c r="F207" s="118"/>
      <c r="H207" s="118"/>
      <c r="J207" s="118"/>
      <c r="L207" s="118"/>
      <c r="M207" s="118"/>
    </row>
    <row r="208" spans="1:13" ht="13.5">
      <c r="A208" s="118"/>
      <c r="B208" s="118"/>
      <c r="C208" s="118"/>
      <c r="D208" s="118"/>
      <c r="F208" s="118"/>
      <c r="H208" s="118"/>
      <c r="J208" s="118"/>
      <c r="L208" s="118"/>
      <c r="M208" s="118"/>
    </row>
    <row r="209" spans="1:13" ht="13.5">
      <c r="A209" s="118"/>
      <c r="B209" s="118"/>
      <c r="C209" s="118"/>
      <c r="D209" s="118"/>
      <c r="F209" s="118"/>
      <c r="H209" s="118"/>
      <c r="J209" s="118"/>
      <c r="L209" s="118"/>
      <c r="M209" s="118"/>
    </row>
    <row r="210" spans="1:13" ht="13.5">
      <c r="A210" s="118"/>
      <c r="B210" s="118"/>
      <c r="C210" s="118"/>
      <c r="D210" s="118"/>
      <c r="F210" s="118"/>
      <c r="H210" s="118"/>
      <c r="J210" s="118"/>
      <c r="L210" s="118"/>
      <c r="M210" s="118"/>
    </row>
    <row r="211" spans="1:13" ht="13.5">
      <c r="A211" s="118"/>
      <c r="B211" s="118"/>
      <c r="C211" s="118"/>
      <c r="D211" s="118"/>
      <c r="F211" s="118"/>
      <c r="H211" s="118"/>
      <c r="J211" s="118"/>
      <c r="L211" s="118"/>
      <c r="M211" s="118"/>
    </row>
    <row r="212" spans="1:13" ht="13.5">
      <c r="A212" s="118"/>
      <c r="B212" s="118"/>
      <c r="C212" s="118"/>
      <c r="D212" s="118"/>
      <c r="F212" s="118"/>
      <c r="H212" s="118"/>
      <c r="J212" s="118"/>
      <c r="L212" s="118"/>
      <c r="M212" s="118"/>
    </row>
    <row r="213" spans="1:13" ht="13.5">
      <c r="A213" s="118"/>
      <c r="B213" s="118"/>
      <c r="C213" s="118"/>
      <c r="D213" s="118"/>
      <c r="F213" s="118"/>
      <c r="H213" s="118"/>
      <c r="J213" s="118"/>
      <c r="L213" s="118"/>
      <c r="M213" s="118"/>
    </row>
    <row r="214" spans="1:13" ht="13.5">
      <c r="A214" s="118"/>
      <c r="B214" s="118"/>
      <c r="C214" s="118"/>
      <c r="D214" s="118"/>
      <c r="F214" s="118"/>
      <c r="H214" s="118"/>
      <c r="J214" s="118"/>
      <c r="L214" s="118"/>
      <c r="M214" s="118"/>
    </row>
    <row r="215" spans="1:13" ht="13.5">
      <c r="A215" s="118"/>
      <c r="B215" s="118"/>
      <c r="C215" s="118"/>
      <c r="D215" s="118"/>
      <c r="F215" s="118"/>
      <c r="H215" s="118"/>
      <c r="J215" s="118"/>
      <c r="L215" s="118"/>
      <c r="M215" s="118"/>
    </row>
    <row r="216" spans="1:13" ht="13.5">
      <c r="A216" s="118"/>
      <c r="B216" s="118"/>
      <c r="C216" s="118"/>
      <c r="D216" s="118"/>
      <c r="F216" s="118"/>
      <c r="H216" s="118"/>
      <c r="J216" s="118"/>
      <c r="L216" s="118"/>
      <c r="M216" s="118"/>
    </row>
    <row r="217" spans="1:13" ht="13.5">
      <c r="A217" s="118"/>
      <c r="B217" s="118"/>
      <c r="C217" s="118"/>
      <c r="D217" s="118"/>
      <c r="F217" s="118"/>
      <c r="H217" s="118"/>
      <c r="J217" s="118"/>
      <c r="L217" s="118"/>
      <c r="M217" s="118"/>
    </row>
    <row r="218" spans="1:13" ht="13.5">
      <c r="A218" s="118"/>
      <c r="B218" s="118"/>
      <c r="C218" s="118"/>
      <c r="D218" s="118"/>
      <c r="F218" s="118"/>
      <c r="H218" s="118"/>
      <c r="J218" s="118"/>
      <c r="L218" s="118"/>
      <c r="M218" s="118"/>
    </row>
    <row r="219" spans="1:13" ht="13.5">
      <c r="A219" s="118"/>
      <c r="B219" s="118"/>
      <c r="C219" s="118"/>
      <c r="D219" s="118"/>
      <c r="F219" s="118"/>
      <c r="H219" s="118"/>
      <c r="J219" s="118"/>
      <c r="L219" s="118"/>
      <c r="M219" s="118"/>
    </row>
    <row r="220" spans="1:13" ht="13.5">
      <c r="A220" s="118"/>
      <c r="B220" s="118"/>
      <c r="C220" s="118"/>
      <c r="D220" s="118"/>
      <c r="F220" s="118"/>
      <c r="H220" s="118"/>
      <c r="J220" s="118"/>
      <c r="L220" s="118"/>
      <c r="M220" s="118"/>
    </row>
    <row r="221" spans="1:13" ht="13.5">
      <c r="A221" s="118"/>
      <c r="B221" s="118"/>
      <c r="C221" s="118"/>
      <c r="D221" s="118"/>
      <c r="F221" s="118"/>
      <c r="H221" s="118"/>
      <c r="J221" s="118"/>
      <c r="L221" s="118"/>
      <c r="M221" s="118"/>
    </row>
    <row r="222" spans="1:13" ht="13.5">
      <c r="A222" s="118"/>
      <c r="B222" s="118"/>
      <c r="C222" s="118"/>
      <c r="D222" s="118"/>
      <c r="F222" s="118"/>
      <c r="H222" s="118"/>
      <c r="J222" s="118"/>
      <c r="L222" s="118"/>
      <c r="M222" s="118"/>
    </row>
    <row r="223" spans="1:13" ht="13.5">
      <c r="A223" s="118"/>
      <c r="B223" s="118"/>
      <c r="C223" s="118"/>
      <c r="D223" s="118"/>
      <c r="F223" s="118"/>
      <c r="H223" s="118"/>
      <c r="J223" s="118"/>
      <c r="L223" s="118"/>
      <c r="M223" s="118"/>
    </row>
    <row r="224" spans="1:13" ht="13.5">
      <c r="A224" s="118"/>
      <c r="B224" s="118"/>
      <c r="C224" s="118"/>
      <c r="D224" s="118"/>
      <c r="F224" s="118"/>
      <c r="H224" s="118"/>
      <c r="J224" s="118"/>
      <c r="L224" s="118"/>
      <c r="M224" s="118"/>
    </row>
    <row r="225" spans="1:13" ht="13.5">
      <c r="A225" s="118"/>
      <c r="B225" s="118"/>
      <c r="C225" s="118"/>
      <c r="D225" s="118"/>
      <c r="F225" s="118"/>
      <c r="H225" s="118"/>
      <c r="J225" s="118"/>
      <c r="L225" s="118"/>
      <c r="M225" s="118"/>
    </row>
    <row r="226" spans="1:13" ht="13.5">
      <c r="A226" s="118"/>
      <c r="B226" s="118"/>
      <c r="C226" s="118"/>
      <c r="D226" s="118"/>
      <c r="F226" s="118"/>
      <c r="H226" s="118"/>
      <c r="J226" s="118"/>
      <c r="L226" s="118"/>
      <c r="M226" s="118"/>
    </row>
    <row r="227" spans="1:13" ht="13.5">
      <c r="A227" s="118"/>
      <c r="B227" s="118"/>
      <c r="C227" s="118"/>
      <c r="D227" s="118"/>
      <c r="F227" s="118"/>
      <c r="H227" s="118"/>
      <c r="J227" s="118"/>
      <c r="L227" s="118"/>
      <c r="M227" s="118"/>
    </row>
    <row r="228" spans="1:13" ht="13.5">
      <c r="A228" s="118"/>
      <c r="B228" s="118"/>
      <c r="C228" s="118"/>
      <c r="D228" s="118"/>
      <c r="F228" s="118"/>
      <c r="H228" s="118"/>
      <c r="J228" s="118"/>
      <c r="L228" s="118"/>
      <c r="M228" s="118"/>
    </row>
    <row r="229" spans="1:13" ht="13.5">
      <c r="A229" s="118"/>
      <c r="B229" s="118"/>
      <c r="C229" s="118"/>
      <c r="D229" s="118"/>
      <c r="F229" s="118"/>
      <c r="H229" s="118"/>
      <c r="J229" s="118"/>
      <c r="L229" s="118"/>
      <c r="M229" s="118"/>
    </row>
    <row r="230" spans="1:13" ht="13.5">
      <c r="A230" s="118"/>
      <c r="B230" s="118"/>
      <c r="C230" s="118"/>
      <c r="D230" s="118"/>
      <c r="F230" s="118"/>
      <c r="H230" s="118"/>
      <c r="J230" s="118"/>
      <c r="L230" s="118"/>
      <c r="M230" s="118"/>
    </row>
    <row r="231" spans="1:13" ht="13.5">
      <c r="A231" s="118"/>
      <c r="B231" s="118"/>
      <c r="C231" s="118"/>
      <c r="D231" s="118"/>
      <c r="F231" s="118"/>
      <c r="H231" s="118"/>
      <c r="J231" s="118"/>
      <c r="L231" s="118"/>
      <c r="M231" s="118"/>
    </row>
    <row r="232" spans="1:13" ht="13.5">
      <c r="A232" s="118"/>
      <c r="B232" s="118"/>
      <c r="C232" s="118"/>
      <c r="D232" s="118"/>
      <c r="F232" s="118"/>
      <c r="H232" s="118"/>
      <c r="J232" s="118"/>
      <c r="L232" s="118"/>
      <c r="M232" s="118"/>
    </row>
    <row r="233" spans="1:13" ht="13.5">
      <c r="A233" s="118"/>
      <c r="B233" s="118"/>
      <c r="C233" s="118"/>
      <c r="D233" s="118"/>
      <c r="F233" s="118"/>
      <c r="H233" s="118"/>
      <c r="J233" s="118"/>
      <c r="L233" s="118"/>
      <c r="M233" s="118"/>
    </row>
    <row r="234" spans="1:13" ht="13.5">
      <c r="A234" s="118"/>
      <c r="B234" s="118"/>
      <c r="C234" s="118"/>
      <c r="D234" s="118"/>
      <c r="F234" s="118"/>
      <c r="H234" s="118"/>
      <c r="J234" s="118"/>
      <c r="L234" s="118"/>
      <c r="M234" s="118"/>
    </row>
    <row r="235" spans="1:13" ht="13.5">
      <c r="A235" s="118"/>
      <c r="B235" s="118"/>
      <c r="C235" s="118"/>
      <c r="D235" s="118"/>
      <c r="F235" s="118"/>
      <c r="H235" s="118"/>
      <c r="J235" s="118"/>
      <c r="L235" s="118"/>
      <c r="M235" s="118"/>
    </row>
    <row r="236" spans="1:13" ht="13.5">
      <c r="A236" s="118"/>
      <c r="B236" s="118"/>
      <c r="C236" s="118"/>
      <c r="D236" s="118"/>
      <c r="F236" s="118"/>
      <c r="H236" s="118"/>
      <c r="J236" s="118"/>
      <c r="L236" s="118"/>
      <c r="M236" s="118"/>
    </row>
    <row r="237" spans="1:13" ht="13.5">
      <c r="A237" s="118"/>
      <c r="B237" s="118"/>
      <c r="C237" s="118"/>
      <c r="D237" s="118"/>
      <c r="F237" s="118"/>
      <c r="H237" s="118"/>
      <c r="J237" s="118"/>
      <c r="L237" s="118"/>
      <c r="M237" s="118"/>
    </row>
    <row r="238" spans="1:13" ht="13.5">
      <c r="A238" s="118"/>
      <c r="B238" s="118"/>
      <c r="C238" s="118"/>
      <c r="D238" s="118"/>
      <c r="F238" s="118"/>
      <c r="H238" s="118"/>
      <c r="J238" s="118"/>
      <c r="L238" s="118"/>
      <c r="M238" s="118"/>
    </row>
    <row r="239" spans="1:13" ht="13.5">
      <c r="A239" s="118"/>
      <c r="B239" s="118"/>
      <c r="C239" s="118"/>
      <c r="D239" s="118"/>
      <c r="F239" s="118"/>
      <c r="H239" s="118"/>
      <c r="J239" s="118"/>
      <c r="L239" s="118"/>
      <c r="M239" s="118"/>
    </row>
    <row r="240" spans="1:13" ht="13.5">
      <c r="A240" s="118"/>
      <c r="B240" s="118"/>
      <c r="C240" s="118"/>
      <c r="D240" s="118"/>
      <c r="F240" s="118"/>
      <c r="H240" s="118"/>
      <c r="J240" s="118"/>
      <c r="L240" s="118"/>
      <c r="M240" s="118"/>
    </row>
    <row r="241" spans="1:13" ht="13.5">
      <c r="A241" s="118"/>
      <c r="B241" s="118"/>
      <c r="C241" s="118"/>
      <c r="D241" s="118"/>
      <c r="F241" s="118"/>
      <c r="H241" s="118"/>
      <c r="J241" s="118"/>
      <c r="L241" s="118"/>
      <c r="M241" s="118"/>
    </row>
    <row r="242" spans="1:13" ht="13.5">
      <c r="A242" s="118"/>
      <c r="B242" s="118"/>
      <c r="C242" s="118"/>
      <c r="D242" s="118"/>
      <c r="F242" s="118"/>
      <c r="H242" s="118"/>
      <c r="J242" s="118"/>
      <c r="L242" s="118"/>
      <c r="M242" s="118"/>
    </row>
    <row r="243" spans="1:13" ht="13.5">
      <c r="A243" s="118"/>
      <c r="B243" s="118"/>
      <c r="C243" s="118"/>
      <c r="D243" s="118"/>
      <c r="F243" s="118"/>
      <c r="H243" s="118"/>
      <c r="J243" s="118"/>
      <c r="L243" s="118"/>
      <c r="M243" s="118"/>
    </row>
    <row r="244" spans="1:13" ht="13.5">
      <c r="A244" s="118"/>
      <c r="B244" s="118"/>
      <c r="C244" s="118"/>
      <c r="D244" s="118"/>
      <c r="F244" s="118"/>
      <c r="H244" s="118"/>
      <c r="J244" s="118"/>
      <c r="L244" s="118"/>
      <c r="M244" s="118"/>
    </row>
    <row r="245" spans="1:13" ht="13.5">
      <c r="A245" s="118"/>
      <c r="B245" s="118"/>
      <c r="C245" s="118"/>
      <c r="D245" s="118"/>
      <c r="F245" s="118"/>
      <c r="H245" s="118"/>
      <c r="J245" s="118"/>
      <c r="L245" s="118"/>
      <c r="M245" s="118"/>
    </row>
    <row r="246" spans="1:13" ht="13.5">
      <c r="A246" s="118"/>
      <c r="B246" s="118"/>
      <c r="C246" s="118"/>
      <c r="D246" s="118"/>
      <c r="F246" s="118"/>
      <c r="H246" s="118"/>
      <c r="J246" s="118"/>
      <c r="L246" s="118"/>
      <c r="M246" s="118"/>
    </row>
    <row r="247" spans="1:13" ht="13.5">
      <c r="A247" s="118"/>
      <c r="B247" s="118"/>
      <c r="C247" s="118"/>
      <c r="D247" s="118"/>
      <c r="F247" s="118"/>
      <c r="H247" s="118"/>
      <c r="J247" s="118"/>
      <c r="L247" s="118"/>
      <c r="M247" s="118"/>
    </row>
    <row r="248" spans="1:13" ht="13.5">
      <c r="A248" s="118"/>
      <c r="B248" s="118"/>
      <c r="C248" s="118"/>
      <c r="D248" s="118"/>
      <c r="F248" s="118"/>
      <c r="H248" s="118"/>
      <c r="J248" s="118"/>
      <c r="L248" s="118"/>
      <c r="M248" s="118"/>
    </row>
    <row r="249" spans="1:13" ht="13.5">
      <c r="A249" s="118"/>
      <c r="B249" s="118"/>
      <c r="C249" s="118"/>
      <c r="D249" s="118"/>
      <c r="F249" s="118"/>
      <c r="H249" s="118"/>
      <c r="J249" s="118"/>
      <c r="L249" s="118"/>
      <c r="M249" s="118"/>
    </row>
    <row r="250" spans="1:13" ht="13.5">
      <c r="A250" s="118"/>
      <c r="B250" s="118"/>
      <c r="C250" s="118"/>
      <c r="D250" s="118"/>
      <c r="F250" s="118"/>
      <c r="H250" s="118"/>
      <c r="J250" s="118"/>
      <c r="L250" s="118"/>
      <c r="M250" s="118"/>
    </row>
    <row r="251" spans="1:13" ht="13.5">
      <c r="A251" s="118"/>
      <c r="B251" s="118"/>
      <c r="C251" s="118"/>
      <c r="D251" s="118"/>
      <c r="F251" s="118"/>
      <c r="H251" s="118"/>
      <c r="J251" s="118"/>
      <c r="L251" s="118"/>
      <c r="M251" s="118"/>
    </row>
    <row r="252" spans="1:13" ht="13.5">
      <c r="A252" s="118"/>
      <c r="B252" s="118"/>
      <c r="C252" s="118"/>
      <c r="D252" s="118"/>
      <c r="F252" s="118"/>
      <c r="H252" s="118"/>
      <c r="J252" s="118"/>
      <c r="L252" s="118"/>
      <c r="M252" s="118"/>
    </row>
    <row r="253" spans="1:13" ht="13.5">
      <c r="A253" s="118"/>
      <c r="B253" s="118"/>
      <c r="C253" s="118"/>
      <c r="D253" s="118"/>
      <c r="F253" s="118"/>
      <c r="H253" s="118"/>
      <c r="J253" s="118"/>
      <c r="L253" s="118"/>
      <c r="M253" s="118"/>
    </row>
    <row r="254" spans="1:13" ht="13.5">
      <c r="A254" s="118"/>
      <c r="B254" s="118"/>
      <c r="C254" s="118"/>
      <c r="D254" s="118"/>
      <c r="F254" s="118"/>
      <c r="H254" s="118"/>
      <c r="J254" s="118"/>
      <c r="L254" s="118"/>
      <c r="M254" s="118"/>
    </row>
    <row r="255" spans="1:13" ht="13.5">
      <c r="A255" s="118"/>
      <c r="B255" s="118"/>
      <c r="C255" s="118"/>
      <c r="D255" s="118"/>
      <c r="F255" s="118"/>
      <c r="H255" s="118"/>
      <c r="J255" s="118"/>
      <c r="L255" s="118"/>
      <c r="M255" s="118"/>
    </row>
    <row r="256" spans="1:13" ht="13.5">
      <c r="A256" s="118"/>
      <c r="B256" s="118"/>
      <c r="C256" s="118"/>
      <c r="D256" s="118"/>
      <c r="F256" s="118"/>
      <c r="H256" s="118"/>
      <c r="J256" s="118"/>
      <c r="L256" s="118"/>
      <c r="M256" s="118"/>
    </row>
    <row r="257" spans="1:13" ht="13.5">
      <c r="A257" s="118"/>
      <c r="B257" s="118"/>
      <c r="C257" s="118"/>
      <c r="D257" s="118"/>
      <c r="F257" s="118"/>
      <c r="H257" s="118"/>
      <c r="J257" s="118"/>
      <c r="L257" s="118"/>
      <c r="M257" s="118"/>
    </row>
    <row r="258" spans="1:13" ht="13.5">
      <c r="A258" s="118"/>
      <c r="B258" s="118"/>
      <c r="C258" s="118"/>
      <c r="D258" s="118"/>
      <c r="F258" s="118"/>
      <c r="H258" s="118"/>
      <c r="J258" s="118"/>
      <c r="L258" s="118"/>
      <c r="M258" s="118"/>
    </row>
    <row r="259" spans="1:13" ht="13.5">
      <c r="A259" s="118"/>
      <c r="B259" s="118"/>
      <c r="C259" s="118"/>
      <c r="D259" s="118"/>
      <c r="F259" s="118"/>
      <c r="H259" s="118"/>
      <c r="J259" s="118"/>
      <c r="L259" s="118"/>
      <c r="M259" s="118"/>
    </row>
    <row r="260" spans="1:13" ht="13.5">
      <c r="A260" s="118"/>
      <c r="B260" s="118"/>
      <c r="C260" s="118"/>
      <c r="D260" s="118"/>
      <c r="F260" s="118"/>
      <c r="H260" s="118"/>
      <c r="J260" s="118"/>
      <c r="L260" s="118"/>
      <c r="M260" s="118"/>
    </row>
    <row r="261" spans="1:13" ht="13.5">
      <c r="A261" s="118"/>
      <c r="B261" s="118"/>
      <c r="C261" s="118"/>
      <c r="D261" s="118"/>
      <c r="F261" s="118"/>
      <c r="H261" s="118"/>
      <c r="J261" s="118"/>
      <c r="L261" s="118"/>
      <c r="M261" s="118"/>
    </row>
    <row r="262" spans="1:13" ht="13.5">
      <c r="A262" s="118"/>
      <c r="B262" s="118"/>
      <c r="C262" s="118"/>
      <c r="D262" s="118"/>
      <c r="F262" s="118"/>
      <c r="H262" s="118"/>
      <c r="J262" s="118"/>
      <c r="L262" s="118"/>
      <c r="M262" s="118"/>
    </row>
    <row r="263" spans="1:13" ht="13.5">
      <c r="A263" s="118"/>
      <c r="B263" s="118"/>
      <c r="C263" s="118"/>
      <c r="D263" s="118"/>
      <c r="F263" s="118"/>
      <c r="H263" s="118"/>
      <c r="J263" s="118"/>
      <c r="L263" s="118"/>
      <c r="M263" s="118"/>
    </row>
    <row r="264" spans="1:13" ht="13.5">
      <c r="A264" s="118"/>
      <c r="B264" s="118"/>
      <c r="C264" s="118"/>
      <c r="D264" s="118"/>
      <c r="F264" s="118"/>
      <c r="H264" s="118"/>
      <c r="J264" s="118"/>
      <c r="L264" s="118"/>
      <c r="M264" s="118"/>
    </row>
    <row r="265" spans="1:13" ht="13.5">
      <c r="A265" s="118"/>
      <c r="B265" s="118"/>
      <c r="C265" s="118"/>
      <c r="D265" s="118"/>
      <c r="F265" s="118"/>
      <c r="H265" s="118"/>
      <c r="J265" s="118"/>
      <c r="L265" s="118"/>
      <c r="M265" s="118"/>
    </row>
    <row r="266" spans="1:13" ht="13.5">
      <c r="A266" s="118"/>
      <c r="B266" s="118"/>
      <c r="C266" s="118"/>
      <c r="D266" s="118"/>
      <c r="F266" s="118"/>
      <c r="H266" s="118"/>
      <c r="J266" s="118"/>
      <c r="L266" s="118"/>
      <c r="M266" s="118"/>
    </row>
    <row r="267" spans="1:13" ht="13.5">
      <c r="A267" s="118"/>
      <c r="B267" s="118"/>
      <c r="C267" s="118"/>
      <c r="D267" s="118"/>
      <c r="F267" s="118"/>
      <c r="H267" s="118"/>
      <c r="J267" s="118"/>
      <c r="L267" s="118"/>
      <c r="M267" s="118"/>
    </row>
    <row r="268" spans="1:13" ht="13.5">
      <c r="A268" s="118"/>
      <c r="B268" s="118"/>
      <c r="C268" s="118"/>
      <c r="D268" s="118"/>
      <c r="F268" s="118"/>
      <c r="H268" s="118"/>
      <c r="J268" s="118"/>
      <c r="L268" s="118"/>
      <c r="M268" s="118"/>
    </row>
    <row r="269" spans="1:13" ht="13.5">
      <c r="A269" s="118"/>
      <c r="B269" s="118"/>
      <c r="C269" s="118"/>
      <c r="D269" s="118"/>
      <c r="F269" s="118"/>
      <c r="H269" s="118"/>
      <c r="J269" s="118"/>
      <c r="L269" s="118"/>
      <c r="M269" s="118"/>
    </row>
    <row r="270" spans="1:13" ht="13.5">
      <c r="A270" s="118"/>
      <c r="B270" s="118"/>
      <c r="C270" s="118"/>
      <c r="D270" s="118"/>
      <c r="F270" s="118"/>
      <c r="H270" s="118"/>
      <c r="J270" s="118"/>
      <c r="L270" s="118"/>
      <c r="M270" s="118"/>
    </row>
    <row r="271" spans="1:13" ht="13.5">
      <c r="A271" s="118"/>
      <c r="B271" s="118"/>
      <c r="C271" s="118"/>
      <c r="D271" s="118"/>
      <c r="F271" s="118"/>
      <c r="H271" s="118"/>
      <c r="J271" s="118"/>
      <c r="L271" s="118"/>
      <c r="M271" s="118"/>
    </row>
    <row r="272" spans="1:13" ht="13.5">
      <c r="A272" s="118"/>
      <c r="B272" s="118"/>
      <c r="C272" s="118"/>
      <c r="D272" s="118"/>
      <c r="F272" s="118"/>
      <c r="H272" s="118"/>
      <c r="J272" s="118"/>
      <c r="L272" s="118"/>
      <c r="M272" s="118"/>
    </row>
    <row r="273" spans="1:13" ht="13.5">
      <c r="A273" s="118"/>
      <c r="B273" s="118"/>
      <c r="C273" s="118"/>
      <c r="D273" s="118"/>
      <c r="F273" s="118"/>
      <c r="H273" s="118"/>
      <c r="J273" s="118"/>
      <c r="L273" s="118"/>
      <c r="M273" s="118"/>
    </row>
    <row r="274" spans="1:13" ht="13.5">
      <c r="A274" s="118"/>
      <c r="B274" s="118"/>
      <c r="C274" s="118"/>
      <c r="D274" s="118"/>
      <c r="F274" s="118"/>
      <c r="H274" s="118"/>
      <c r="J274" s="118"/>
      <c r="L274" s="118"/>
      <c r="M274" s="118"/>
    </row>
    <row r="275" spans="1:13" ht="13.5">
      <c r="A275" s="118"/>
      <c r="B275" s="118"/>
      <c r="C275" s="118"/>
      <c r="D275" s="118"/>
      <c r="F275" s="118"/>
      <c r="H275" s="118"/>
      <c r="J275" s="118"/>
      <c r="L275" s="118"/>
      <c r="M275" s="118"/>
    </row>
    <row r="276" spans="1:13" ht="13.5">
      <c r="A276" s="118"/>
      <c r="B276" s="118"/>
      <c r="C276" s="118"/>
      <c r="D276" s="118"/>
      <c r="F276" s="118"/>
      <c r="H276" s="118"/>
      <c r="J276" s="118"/>
      <c r="L276" s="118"/>
      <c r="M276" s="118"/>
    </row>
    <row r="277" spans="1:13" ht="13.5">
      <c r="A277" s="118"/>
      <c r="B277" s="118"/>
      <c r="C277" s="118"/>
      <c r="D277" s="118"/>
      <c r="F277" s="118"/>
      <c r="H277" s="118"/>
      <c r="J277" s="118"/>
      <c r="L277" s="118"/>
      <c r="M277" s="118"/>
    </row>
    <row r="278" spans="1:13" ht="13.5">
      <c r="A278" s="118"/>
      <c r="B278" s="118"/>
      <c r="C278" s="118"/>
      <c r="D278" s="118"/>
      <c r="F278" s="118"/>
      <c r="H278" s="118"/>
      <c r="J278" s="118"/>
      <c r="L278" s="118"/>
      <c r="M278" s="118"/>
    </row>
    <row r="279" spans="1:13" ht="13.5">
      <c r="A279" s="118"/>
      <c r="B279" s="118"/>
      <c r="C279" s="118"/>
      <c r="D279" s="118"/>
      <c r="F279" s="118"/>
      <c r="H279" s="118"/>
      <c r="J279" s="118"/>
      <c r="L279" s="118"/>
      <c r="M279" s="118"/>
    </row>
    <row r="280" spans="1:13" ht="13.5">
      <c r="A280" s="118"/>
      <c r="B280" s="118"/>
      <c r="C280" s="118"/>
      <c r="D280" s="118"/>
      <c r="F280" s="118"/>
      <c r="H280" s="118"/>
      <c r="J280" s="118"/>
      <c r="L280" s="118"/>
      <c r="M280" s="118"/>
    </row>
    <row r="281" spans="1:13" ht="13.5">
      <c r="A281" s="118"/>
      <c r="B281" s="118"/>
      <c r="C281" s="118"/>
      <c r="D281" s="118"/>
      <c r="F281" s="118"/>
      <c r="H281" s="118"/>
      <c r="J281" s="118"/>
      <c r="L281" s="118"/>
      <c r="M281" s="118"/>
    </row>
    <row r="282" spans="1:13" ht="13.5">
      <c r="A282" s="118"/>
      <c r="B282" s="118"/>
      <c r="C282" s="118"/>
      <c r="D282" s="118"/>
      <c r="F282" s="118"/>
      <c r="H282" s="118"/>
      <c r="J282" s="118"/>
      <c r="L282" s="118"/>
      <c r="M282" s="118"/>
    </row>
    <row r="283" spans="1:13" ht="13.5">
      <c r="A283" s="118"/>
      <c r="B283" s="118"/>
      <c r="C283" s="118"/>
      <c r="D283" s="118"/>
      <c r="F283" s="118"/>
      <c r="H283" s="118"/>
      <c r="J283" s="118"/>
      <c r="L283" s="118"/>
      <c r="M283" s="118"/>
    </row>
    <row r="284" spans="1:13" ht="13.5">
      <c r="A284" s="118"/>
      <c r="B284" s="118"/>
      <c r="C284" s="118"/>
      <c r="D284" s="118"/>
      <c r="F284" s="118"/>
      <c r="H284" s="118"/>
      <c r="J284" s="118"/>
      <c r="L284" s="118"/>
      <c r="M284" s="118"/>
    </row>
    <row r="285" spans="1:13" ht="13.5">
      <c r="A285" s="118"/>
      <c r="B285" s="118"/>
      <c r="C285" s="118"/>
      <c r="D285" s="118"/>
      <c r="F285" s="118"/>
      <c r="H285" s="118"/>
      <c r="J285" s="118"/>
      <c r="L285" s="118"/>
      <c r="M285" s="118"/>
    </row>
    <row r="286" spans="1:13" ht="13.5">
      <c r="A286" s="118"/>
      <c r="B286" s="118"/>
      <c r="C286" s="118"/>
      <c r="D286" s="118"/>
      <c r="F286" s="118"/>
      <c r="H286" s="118"/>
      <c r="J286" s="118"/>
      <c r="L286" s="118"/>
      <c r="M286" s="118"/>
    </row>
    <row r="287" spans="1:13" ht="13.5">
      <c r="A287" s="118"/>
      <c r="B287" s="118"/>
      <c r="C287" s="118"/>
      <c r="D287" s="118"/>
      <c r="F287" s="118"/>
      <c r="H287" s="118"/>
      <c r="J287" s="118"/>
      <c r="L287" s="118"/>
      <c r="M287" s="118"/>
    </row>
    <row r="288" spans="1:13" ht="13.5">
      <c r="A288" s="118"/>
      <c r="B288" s="118"/>
      <c r="C288" s="118"/>
      <c r="D288" s="118"/>
      <c r="F288" s="118"/>
      <c r="H288" s="118"/>
      <c r="J288" s="118"/>
      <c r="L288" s="118"/>
      <c r="M288" s="118"/>
    </row>
    <row r="289" spans="1:13" ht="13.5">
      <c r="A289" s="118"/>
      <c r="B289" s="118"/>
      <c r="C289" s="118"/>
      <c r="D289" s="118"/>
      <c r="F289" s="118"/>
      <c r="H289" s="118"/>
      <c r="J289" s="118"/>
      <c r="L289" s="118"/>
      <c r="M289" s="118"/>
    </row>
    <row r="290" spans="1:13" ht="13.5">
      <c r="A290" s="118"/>
      <c r="B290" s="118"/>
      <c r="C290" s="118"/>
      <c r="D290" s="118"/>
      <c r="F290" s="118"/>
      <c r="H290" s="118"/>
      <c r="J290" s="118"/>
      <c r="L290" s="118"/>
      <c r="M290" s="118"/>
    </row>
    <row r="291" spans="1:13" ht="13.5">
      <c r="A291" s="118"/>
      <c r="B291" s="118"/>
      <c r="C291" s="118"/>
      <c r="D291" s="118"/>
      <c r="F291" s="118"/>
      <c r="H291" s="118"/>
      <c r="J291" s="118"/>
      <c r="L291" s="118"/>
      <c r="M291" s="118"/>
    </row>
    <row r="292" spans="1:13" ht="13.5">
      <c r="A292" s="118"/>
      <c r="B292" s="118"/>
      <c r="C292" s="118"/>
      <c r="D292" s="118"/>
      <c r="F292" s="118"/>
      <c r="H292" s="118"/>
      <c r="J292" s="118"/>
      <c r="L292" s="118"/>
      <c r="M292" s="118"/>
    </row>
  </sheetData>
  <mergeCells count="25">
    <mergeCell ref="A131:C131"/>
    <mergeCell ref="B83:C83"/>
    <mergeCell ref="A102:C102"/>
    <mergeCell ref="A104:C104"/>
    <mergeCell ref="A118:C118"/>
    <mergeCell ref="A129:C129"/>
    <mergeCell ref="B106:C106"/>
    <mergeCell ref="B112:C112"/>
    <mergeCell ref="A7:C7"/>
    <mergeCell ref="A25:C25"/>
    <mergeCell ref="A1:O1"/>
    <mergeCell ref="A3:O3"/>
    <mergeCell ref="A9:C9"/>
    <mergeCell ref="A5:C6"/>
    <mergeCell ref="D5:O5"/>
    <mergeCell ref="A8:C8"/>
    <mergeCell ref="B60:C60"/>
    <mergeCell ref="B61:C61"/>
    <mergeCell ref="B17:C17"/>
    <mergeCell ref="B28:C28"/>
    <mergeCell ref="B47:C47"/>
    <mergeCell ref="B48:C48"/>
    <mergeCell ref="B20:C20"/>
    <mergeCell ref="B22:C22"/>
    <mergeCell ref="B21:C21"/>
  </mergeCells>
  <printOptions horizontalCentered="1"/>
  <pageMargins left="0.17" right="0.16" top="0.7874015748031497" bottom="0.9448818897637796" header="0.5118110236220472" footer="0.5905511811023623"/>
  <pageSetup firstPageNumber="4" useFirstPageNumber="1" horizontalDpi="600" verticalDpi="600" orientation="portrait" paperSize="9" scale="7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2010-08-30T01:12:58Z</dcterms:created>
  <dcterms:modified xsi:type="dcterms:W3CDTF">2010-08-30T01:13:32Z</dcterms:modified>
  <cp:category/>
  <cp:version/>
  <cp:contentType/>
  <cp:contentStatus/>
</cp:coreProperties>
</file>